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00" windowHeight="8775" tabRatio="790" firstSheet="1" activeTab="1"/>
  </bookViews>
  <sheets>
    <sheet name="Backup-Additions" sheetId="10" state="hidden" r:id="rId1"/>
    <sheet name="Total T&amp;D Plant Add Exhibit" sheetId="5" r:id="rId2"/>
    <sheet name="Backup-Expenditures" sheetId="14" state="hidden" r:id="rId3"/>
    <sheet name="Total T&amp;D Expend Exhibit " sheetId="4" r:id="rId4"/>
    <sheet name="Blanket Expenditures Exhibit" sheetId="30" r:id="rId5"/>
    <sheet name="Proj&lt;$1M Expend Exhibit" sheetId="31" r:id="rId6"/>
    <sheet name="Proj&gt;$1M Total Spending Summary" sheetId="66" r:id="rId7"/>
    <sheet name="Proj &gt; $1M Detail Breakdown" sheetId="6" r:id="rId8"/>
    <sheet name="Narrative" sheetId="7" r:id="rId9"/>
    <sheet name="Cap Ex for Calendar Year" sheetId="43" r:id="rId10"/>
    <sheet name="previous half yr auths over $1M" sheetId="16" r:id="rId11"/>
    <sheet name="Ramapo Fire Suppression System" sheetId="44" r:id="rId12"/>
    <sheet name="Ramapo Terminal" sheetId="45" r:id="rId13"/>
    <sheet name="Sugarloaf TL Re-Configuration" sheetId="46" r:id="rId14"/>
    <sheet name="Sugarloaf Substation" sheetId="47" r:id="rId15"/>
    <sheet name="TL 28 Ramapo to Sugarloaf" sheetId="48" r:id="rId16"/>
    <sheet name="Tappan Substation" sheetId="49" r:id="rId17"/>
    <sheet name="Little Tor Substation" sheetId="50" r:id="rId18"/>
    <sheet name="Transmission Line 31" sheetId="51" r:id="rId19"/>
    <sheet name="Hartley Road Substation" sheetId="52" r:id="rId20"/>
    <sheet name="W. Warwick Substation" sheetId="53" r:id="rId21"/>
    <sheet name="Spare Transformers" sheetId="54" r:id="rId22"/>
    <sheet name="Port Jervis Substation" sheetId="55" r:id="rId23"/>
    <sheet name="Snake Hill Road" sheetId="56" r:id="rId24"/>
    <sheet name="Corporate Drive Substation" sheetId="57" r:id="rId25"/>
    <sheet name="TL 702 OPGW" sheetId="58" r:id="rId26"/>
    <sheet name="UG TL 702 to Corporate" sheetId="59" r:id="rId27"/>
    <sheet name="Sterling Forest TL 26 Tap" sheetId="60" r:id="rId28"/>
    <sheet name="Dean Substation" sheetId="61" r:id="rId29"/>
    <sheet name="New Hempstead Substation" sheetId="62" r:id="rId30"/>
    <sheet name="OH-UG TL Wisner to W. Warwick" sheetId="63" r:id="rId31"/>
    <sheet name="TL 18 Upgrade" sheetId="64" r:id="rId32"/>
    <sheet name="NY Smart Grid Dist &amp; Sub" sheetId="65" r:id="rId33"/>
    <sheet name="Sheet1" sheetId="67" r:id="rId34"/>
  </sheets>
  <externalReferences>
    <externalReference r:id="rId35"/>
  </externalReferences>
  <definedNames>
    <definedName name="_xlnm._FilterDatabase" localSheetId="9" hidden="1">'Cap Ex for Calendar Year'!#REF!</definedName>
    <definedName name="_xlnm._FilterDatabase" localSheetId="10" hidden="1">'previous half yr auths over $1M'!#REF!</definedName>
    <definedName name="actuals" localSheetId="9">'Cap Ex for Calendar Year'!#REF!</definedName>
    <definedName name="actuals" localSheetId="10">'previous half yr auths over $1M'!#REF!</definedName>
    <definedName name="actuals">#REF!</definedName>
    <definedName name="AUTH" localSheetId="9">#REF!</definedName>
    <definedName name="AUTH">#REF!</definedName>
    <definedName name="auth2" localSheetId="9">#REF!</definedName>
    <definedName name="auth2">#REF!</definedName>
    <definedName name="check" localSheetId="9">#REF!</definedName>
    <definedName name="check">#REF!</definedName>
    <definedName name="look" localSheetId="9">'Cap Ex for Calendar Year'!#REF!</definedName>
    <definedName name="look" localSheetId="10">'previous half yr auths over $1M'!#REF!</definedName>
    <definedName name="look">#REF!</definedName>
    <definedName name="looky" localSheetId="9">'Cap Ex for Calendar Year'!#REF!</definedName>
    <definedName name="looky" localSheetId="10">'previous half yr auths over $1M'!#REF!</definedName>
    <definedName name="looky">#REF!</definedName>
    <definedName name="march" localSheetId="9">'Cap Ex for Calendar Year'!#REF!</definedName>
    <definedName name="march" localSheetId="10">'previous half yr auths over $1M'!#REF!</definedName>
    <definedName name="march">#REF!</definedName>
    <definedName name="mike" localSheetId="9">#REF!</definedName>
    <definedName name="mike">#REF!</definedName>
    <definedName name="new" localSheetId="9">#REF!</definedName>
    <definedName name="new">#REF!</definedName>
    <definedName name="_xlnm.Print_Area" localSheetId="9">'Cap Ex for Calendar Year'!#REF!</definedName>
    <definedName name="_xlnm.Print_Area" localSheetId="10">'previous half yr auths over $1M'!#REF!</definedName>
    <definedName name="_xlnm.Print_Area" localSheetId="7">'Proj &gt; $1M Detail Breakdown'!$A$1:$J$4</definedName>
    <definedName name="_xlnm.Print_Titles" localSheetId="4">'Blanket Expenditures Exhibit'!$1:$9</definedName>
    <definedName name="_xlnm.Print_Titles" localSheetId="9">'Cap Ex for Calendar Year'!#REF!</definedName>
    <definedName name="_xlnm.Print_Titles" localSheetId="10">'previous half yr auths over $1M'!#REF!</definedName>
    <definedName name="_xlnm.Print_Titles" localSheetId="5">'Proj&lt;$1M Expend Exhibit'!$1:$9</definedName>
    <definedName name="temp" localSheetId="9">#REF!</definedName>
    <definedName name="temp">#REF!</definedName>
    <definedName name="temp1" localSheetId="9">#REF!</definedName>
    <definedName name="temp1">#REF!</definedName>
    <definedName name="temp2" localSheetId="9">#REF!</definedName>
    <definedName name="temp2">#REF!</definedName>
    <definedName name="temp20">'[1]rc 6-03 proof'!$F$7:$L$177</definedName>
    <definedName name="test">'[1]tim wo'!$C$6:$D$186</definedName>
    <definedName name="testy" localSheetId="9">#REF!</definedName>
    <definedName name="testy">#REF!</definedName>
    <definedName name="tim" localSheetId="9">#REF!</definedName>
    <definedName name="tim">#REF!</definedName>
    <definedName name="totally" localSheetId="9">#REF!</definedName>
    <definedName name="totally">#REF!</definedName>
    <definedName name="yoyoyo" localSheetId="9">#REF!</definedName>
    <definedName name="yoyoyo">#REF!</definedName>
  </definedNames>
  <calcPr calcId="125725" fullCalcOnLoad="1"/>
</workbook>
</file>

<file path=xl/calcChain.xml><?xml version="1.0" encoding="utf-8"?>
<calcChain xmlns="http://schemas.openxmlformats.org/spreadsheetml/2006/main">
  <c r="M304" i="43"/>
  <c r="M306"/>
  <c r="L304"/>
  <c r="L306"/>
  <c r="K304"/>
  <c r="K306"/>
  <c r="H304"/>
  <c r="H306"/>
  <c r="I304"/>
  <c r="I306"/>
  <c r="G304"/>
  <c r="G306"/>
  <c r="M297"/>
  <c r="L297"/>
  <c r="K297"/>
  <c r="H297"/>
  <c r="I297"/>
  <c r="G297"/>
  <c r="M292"/>
  <c r="L292"/>
  <c r="K292"/>
  <c r="I292"/>
  <c r="H292"/>
  <c r="G292"/>
  <c r="M286"/>
  <c r="L286"/>
  <c r="K286"/>
  <c r="I286"/>
  <c r="H286"/>
  <c r="G286"/>
  <c r="M274"/>
  <c r="L274"/>
  <c r="K274"/>
  <c r="H274"/>
  <c r="I274"/>
  <c r="G274"/>
  <c r="M268"/>
  <c r="L268"/>
  <c r="K268"/>
  <c r="H268"/>
  <c r="I268"/>
  <c r="G268"/>
  <c r="M262"/>
  <c r="L262"/>
  <c r="K262"/>
  <c r="H262"/>
  <c r="I262"/>
  <c r="G262"/>
  <c r="M254"/>
  <c r="L254"/>
  <c r="K254"/>
  <c r="H254"/>
  <c r="I254"/>
  <c r="G254"/>
  <c r="M240"/>
  <c r="L240"/>
  <c r="K240"/>
  <c r="H240"/>
  <c r="I240"/>
  <c r="G240"/>
  <c r="M144"/>
  <c r="L144"/>
  <c r="K144"/>
  <c r="H144"/>
  <c r="I144"/>
  <c r="G144"/>
  <c r="M106"/>
  <c r="L106"/>
  <c r="K106"/>
  <c r="H106"/>
  <c r="I106"/>
  <c r="G106"/>
  <c r="M16"/>
  <c r="L16"/>
  <c r="K16"/>
  <c r="H16"/>
  <c r="I16"/>
  <c r="G16"/>
  <c r="G25" i="6"/>
  <c r="D38" i="7"/>
  <c r="F30" i="30"/>
  <c r="F18"/>
  <c r="F28" i="5"/>
  <c r="F13"/>
  <c r="F40"/>
  <c r="F31"/>
  <c r="F11"/>
  <c r="F46" i="4"/>
  <c r="C38" i="7"/>
  <c r="E38"/>
  <c r="F40" i="4"/>
  <c r="F39"/>
  <c r="F37"/>
  <c r="C29" i="7"/>
  <c r="F36" i="4"/>
  <c r="F35"/>
  <c r="C27" i="7"/>
  <c r="F33" i="4"/>
  <c r="F32"/>
  <c r="F31"/>
  <c r="F30"/>
  <c r="F28"/>
  <c r="F26"/>
  <c r="F25"/>
  <c r="F24"/>
  <c r="F23"/>
  <c r="F22"/>
  <c r="F20"/>
  <c r="F19"/>
  <c r="F18"/>
  <c r="F16"/>
  <c r="D21" i="7"/>
  <c r="D22"/>
  <c r="D23"/>
  <c r="D24"/>
  <c r="D25"/>
  <c r="D26"/>
  <c r="D27"/>
  <c r="E27"/>
  <c r="D28"/>
  <c r="D29"/>
  <c r="E29" s="1"/>
  <c r="D30"/>
  <c r="D31"/>
  <c r="D32"/>
  <c r="D33"/>
  <c r="D34"/>
  <c r="D35"/>
  <c r="D36"/>
  <c r="D37"/>
  <c r="C21"/>
  <c r="E21"/>
  <c r="C22"/>
  <c r="C23"/>
  <c r="C24"/>
  <c r="C25"/>
  <c r="C26"/>
  <c r="C28"/>
  <c r="C30"/>
  <c r="C31"/>
  <c r="C32"/>
  <c r="C33"/>
  <c r="C34"/>
  <c r="C35"/>
  <c r="C36"/>
  <c r="C37"/>
  <c r="D20"/>
  <c r="E20"/>
  <c r="C20"/>
  <c r="D13"/>
  <c r="D14"/>
  <c r="D15"/>
  <c r="D16"/>
  <c r="D17"/>
  <c r="E17" s="1"/>
  <c r="D18"/>
  <c r="D19"/>
  <c r="D12"/>
  <c r="C19"/>
  <c r="C13"/>
  <c r="C14"/>
  <c r="E14" s="1"/>
  <c r="C15"/>
  <c r="C16"/>
  <c r="C17"/>
  <c r="C18"/>
  <c r="C12"/>
  <c r="D11"/>
  <c r="C11"/>
  <c r="H123" i="31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D165"/>
  <c r="F47" i="4"/>
  <c r="F49"/>
  <c r="D47"/>
  <c r="D49"/>
  <c r="H45"/>
  <c r="E22" i="7"/>
  <c r="E23"/>
  <c r="E24"/>
  <c r="E25"/>
  <c r="E26"/>
  <c r="E28"/>
  <c r="E30"/>
  <c r="E31"/>
  <c r="E32"/>
  <c r="E33"/>
  <c r="E34"/>
  <c r="E35"/>
  <c r="E36"/>
  <c r="E37"/>
  <c r="I40" i="6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G36" i="6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E18" i="7"/>
  <c r="H23" i="5"/>
  <c r="H13"/>
  <c r="H11"/>
  <c r="H18"/>
  <c r="H19"/>
  <c r="H20"/>
  <c r="H21"/>
  <c r="H22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E13" i="7"/>
  <c r="E12"/>
  <c r="E11"/>
  <c r="E15"/>
  <c r="E19"/>
  <c r="H18" i="4"/>
  <c r="E16" i="7"/>
  <c r="H10" i="4"/>
  <c r="H44"/>
  <c r="H46"/>
  <c r="D46" i="5"/>
  <c r="D48"/>
  <c r="H11" i="3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0" i="3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F52"/>
  <c r="D52"/>
  <c r="H12" i="4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17" i="5"/>
  <c r="H46"/>
  <c r="H48"/>
  <c r="E1685" i="14"/>
  <c r="F1685"/>
  <c r="K1685"/>
  <c r="G1685"/>
  <c r="H1685"/>
  <c r="I1685"/>
  <c r="J1685"/>
  <c r="K1655"/>
  <c r="E1632"/>
  <c r="F1632"/>
  <c r="K1632"/>
  <c r="G1632"/>
  <c r="H1632"/>
  <c r="I1632"/>
  <c r="J1632"/>
  <c r="E1648"/>
  <c r="F1648"/>
  <c r="G1648"/>
  <c r="H1648"/>
  <c r="I1648"/>
  <c r="J1648"/>
  <c r="K1648"/>
  <c r="K1637"/>
  <c r="K1634"/>
  <c r="E1625"/>
  <c r="F1625"/>
  <c r="K1625"/>
  <c r="G1625"/>
  <c r="H1625"/>
  <c r="I1625"/>
  <c r="J1625"/>
  <c r="E1620"/>
  <c r="F1620"/>
  <c r="G1620"/>
  <c r="H1620"/>
  <c r="I1620"/>
  <c r="J1620"/>
  <c r="K1620"/>
  <c r="E1612"/>
  <c r="F1612"/>
  <c r="K1612"/>
  <c r="G1612"/>
  <c r="H1612"/>
  <c r="I1612"/>
  <c r="J1612"/>
  <c r="E1606"/>
  <c r="F1606"/>
  <c r="G1606"/>
  <c r="H1606"/>
  <c r="I1606"/>
  <c r="J1606"/>
  <c r="K1606"/>
  <c r="E1600"/>
  <c r="F1600"/>
  <c r="K1600"/>
  <c r="G1600"/>
  <c r="H1600"/>
  <c r="I1600"/>
  <c r="J1600"/>
  <c r="E1591"/>
  <c r="F1591"/>
  <c r="G1591"/>
  <c r="H1591"/>
  <c r="I1591"/>
  <c r="J1591"/>
  <c r="K1591"/>
  <c r="E1585"/>
  <c r="F1585"/>
  <c r="K1585"/>
  <c r="G1585"/>
  <c r="H1585"/>
  <c r="I1585"/>
  <c r="J1585"/>
  <c r="E1576"/>
  <c r="F1576"/>
  <c r="G1576"/>
  <c r="H1576"/>
  <c r="I1576"/>
  <c r="J1576"/>
  <c r="K1576"/>
  <c r="E1569"/>
  <c r="F1569"/>
  <c r="K1569"/>
  <c r="G1569"/>
  <c r="H1569"/>
  <c r="I1569"/>
  <c r="J1569"/>
  <c r="E1559"/>
  <c r="F1559"/>
  <c r="G1559"/>
  <c r="H1559"/>
  <c r="I1559"/>
  <c r="J1559"/>
  <c r="K1559"/>
  <c r="E1550"/>
  <c r="F1550"/>
  <c r="K1550"/>
  <c r="G1550"/>
  <c r="H1550"/>
  <c r="I1550"/>
  <c r="J1550"/>
  <c r="E1542"/>
  <c r="F1542"/>
  <c r="G1542"/>
  <c r="H1542"/>
  <c r="I1542"/>
  <c r="J1542"/>
  <c r="K1542"/>
  <c r="E1537"/>
  <c r="F1537"/>
  <c r="K1537"/>
  <c r="G1537"/>
  <c r="H1537"/>
  <c r="I1537"/>
  <c r="J1537"/>
  <c r="E1530"/>
  <c r="F1530"/>
  <c r="G1530"/>
  <c r="H1530"/>
  <c r="I1530"/>
  <c r="J1530"/>
  <c r="K1530"/>
  <c r="E1524"/>
  <c r="F1524"/>
  <c r="K1524"/>
  <c r="G1524"/>
  <c r="H1524"/>
  <c r="I1524"/>
  <c r="J1524"/>
  <c r="E1517"/>
  <c r="F1517"/>
  <c r="G1517"/>
  <c r="H1517"/>
  <c r="I1517"/>
  <c r="J1517"/>
  <c r="K1517"/>
  <c r="E1509"/>
  <c r="F1509"/>
  <c r="K1509"/>
  <c r="G1509"/>
  <c r="H1509"/>
  <c r="I1509"/>
  <c r="J1509"/>
  <c r="E1503"/>
  <c r="F1503"/>
  <c r="G1503"/>
  <c r="H1503"/>
  <c r="I1503"/>
  <c r="J1503"/>
  <c r="K1503"/>
  <c r="E1802"/>
  <c r="F1802"/>
  <c r="G1802"/>
  <c r="H1802"/>
  <c r="I1802"/>
  <c r="K1802"/>
  <c r="J1802"/>
  <c r="E1797"/>
  <c r="F1797"/>
  <c r="G1797"/>
  <c r="H1797"/>
  <c r="I1797"/>
  <c r="J1797"/>
  <c r="K1797"/>
  <c r="E1653"/>
  <c r="F1653"/>
  <c r="K1653"/>
  <c r="G1653"/>
  <c r="H1653"/>
  <c r="I1653"/>
  <c r="J1653"/>
  <c r="E1493"/>
  <c r="F1493"/>
  <c r="G1493"/>
  <c r="H1493"/>
  <c r="I1493"/>
  <c r="J1493"/>
  <c r="K1493"/>
  <c r="E1790"/>
  <c r="F1790"/>
  <c r="G1790"/>
  <c r="H1790"/>
  <c r="I1790"/>
  <c r="K1790"/>
  <c r="J1790"/>
  <c r="E1486"/>
  <c r="F1486"/>
  <c r="G1486"/>
  <c r="H1486"/>
  <c r="I1486"/>
  <c r="J1486"/>
  <c r="K1486"/>
  <c r="E1784"/>
  <c r="F1784"/>
  <c r="G1784"/>
  <c r="H1784"/>
  <c r="I1784"/>
  <c r="K1784"/>
  <c r="J1784"/>
  <c r="E1777"/>
  <c r="F1777"/>
  <c r="G1777"/>
  <c r="H1777"/>
  <c r="I1777"/>
  <c r="J1777"/>
  <c r="K1777"/>
  <c r="E1664"/>
  <c r="F1664"/>
  <c r="G1664"/>
  <c r="H1664"/>
  <c r="I1664"/>
  <c r="K1664"/>
  <c r="J1664"/>
  <c r="E1770"/>
  <c r="F1770"/>
  <c r="G1770"/>
  <c r="H1770"/>
  <c r="I1770"/>
  <c r="J1770"/>
  <c r="K1770"/>
  <c r="E1477"/>
  <c r="F1477"/>
  <c r="G1477"/>
  <c r="H1477"/>
  <c r="I1477"/>
  <c r="K1477"/>
  <c r="J1477"/>
  <c r="E1673"/>
  <c r="F1673"/>
  <c r="G1673"/>
  <c r="H1673"/>
  <c r="I1673"/>
  <c r="J1673"/>
  <c r="K1673"/>
  <c r="E1471"/>
  <c r="F1471"/>
  <c r="G1471"/>
  <c r="H1471"/>
  <c r="I1471"/>
  <c r="K1471"/>
  <c r="J1471"/>
  <c r="E1460"/>
  <c r="F1460"/>
  <c r="G1460"/>
  <c r="H1460"/>
  <c r="I1460"/>
  <c r="J1460"/>
  <c r="K1460"/>
  <c r="K1452"/>
  <c r="E1450"/>
  <c r="F1450"/>
  <c r="G1450"/>
  <c r="H1450"/>
  <c r="I1450"/>
  <c r="J1450"/>
  <c r="K1450"/>
  <c r="E1441"/>
  <c r="F1441"/>
  <c r="G1441"/>
  <c r="H1441"/>
  <c r="I1441"/>
  <c r="K1441"/>
  <c r="J1441"/>
  <c r="E1435"/>
  <c r="F1435"/>
  <c r="G1435"/>
  <c r="H1435"/>
  <c r="I1435"/>
  <c r="J1435"/>
  <c r="K1435"/>
  <c r="E1426"/>
  <c r="F1426"/>
  <c r="K1426"/>
  <c r="G1426"/>
  <c r="H1426"/>
  <c r="I1426"/>
  <c r="J1426"/>
  <c r="E1416"/>
  <c r="F1416"/>
  <c r="G1416"/>
  <c r="H1416"/>
  <c r="I1416"/>
  <c r="J1416"/>
  <c r="K1416"/>
  <c r="E1410"/>
  <c r="F1410"/>
  <c r="K1410"/>
  <c r="G1410"/>
  <c r="H1410"/>
  <c r="I1410"/>
  <c r="J1410"/>
  <c r="E1399"/>
  <c r="F1399"/>
  <c r="G1399"/>
  <c r="H1399"/>
  <c r="I1399"/>
  <c r="J1399"/>
  <c r="K1399"/>
  <c r="E1392"/>
  <c r="F1392"/>
  <c r="K1392"/>
  <c r="G1392"/>
  <c r="H1392"/>
  <c r="I1392"/>
  <c r="J1392"/>
  <c r="E1387"/>
  <c r="F1387"/>
  <c r="G1387"/>
  <c r="H1387"/>
  <c r="I1387"/>
  <c r="J1387"/>
  <c r="K1387"/>
  <c r="E1376"/>
  <c r="F1376"/>
  <c r="K1376"/>
  <c r="G1376"/>
  <c r="H1376"/>
  <c r="I1376"/>
  <c r="J1376"/>
  <c r="E1366"/>
  <c r="F1366"/>
  <c r="G1366"/>
  <c r="H1366"/>
  <c r="I1366"/>
  <c r="J1366"/>
  <c r="K1366"/>
  <c r="E1359"/>
  <c r="F1359"/>
  <c r="K1359"/>
  <c r="G1359"/>
  <c r="H1359"/>
  <c r="I1359"/>
  <c r="J1359"/>
  <c r="E1349"/>
  <c r="F1349"/>
  <c r="G1349"/>
  <c r="H1349"/>
  <c r="I1349"/>
  <c r="J1349"/>
  <c r="K1349"/>
  <c r="E1342"/>
  <c r="F1342"/>
  <c r="K1342"/>
  <c r="G1342"/>
  <c r="H1342"/>
  <c r="I1342"/>
  <c r="J1342"/>
  <c r="E1337"/>
  <c r="F1337"/>
  <c r="G1337"/>
  <c r="H1337"/>
  <c r="I1337"/>
  <c r="J1337"/>
  <c r="K1337"/>
  <c r="E1329"/>
  <c r="F1329"/>
  <c r="K1329"/>
  <c r="G1329"/>
  <c r="H1329"/>
  <c r="I1329"/>
  <c r="J1329"/>
  <c r="E1318"/>
  <c r="F1318"/>
  <c r="G1318"/>
  <c r="H1318"/>
  <c r="I1318"/>
  <c r="J1318"/>
  <c r="K1318"/>
  <c r="E1313"/>
  <c r="F1313"/>
  <c r="K1313"/>
  <c r="G1313"/>
  <c r="H1313"/>
  <c r="I1313"/>
  <c r="J1313"/>
  <c r="E1307"/>
  <c r="F1307"/>
  <c r="G1307"/>
  <c r="H1307"/>
  <c r="I1307"/>
  <c r="J1307"/>
  <c r="K1307"/>
  <c r="E1300"/>
  <c r="F1300"/>
  <c r="K1300"/>
  <c r="G1300"/>
  <c r="H1300"/>
  <c r="I1300"/>
  <c r="J1300"/>
  <c r="E1295"/>
  <c r="F1295"/>
  <c r="G1295"/>
  <c r="H1295"/>
  <c r="I1295"/>
  <c r="J1295"/>
  <c r="K1295"/>
  <c r="E1288"/>
  <c r="F1288"/>
  <c r="K1288"/>
  <c r="G1288"/>
  <c r="H1288"/>
  <c r="I1288"/>
  <c r="J1288"/>
  <c r="E1764"/>
  <c r="F1764"/>
  <c r="G1764"/>
  <c r="H1764"/>
  <c r="I1764"/>
  <c r="J1764"/>
  <c r="K1764"/>
  <c r="E1757"/>
  <c r="F1757"/>
  <c r="K1757"/>
  <c r="G1757"/>
  <c r="H1757"/>
  <c r="I1757"/>
  <c r="J1757"/>
  <c r="E1276"/>
  <c r="F1276"/>
  <c r="G1276"/>
  <c r="H1276"/>
  <c r="I1276"/>
  <c r="J1276"/>
  <c r="K1276"/>
  <c r="E1269"/>
  <c r="F1269"/>
  <c r="K1269"/>
  <c r="G1269"/>
  <c r="H1269"/>
  <c r="I1269"/>
  <c r="J1269"/>
  <c r="E1262"/>
  <c r="F1262"/>
  <c r="G1262"/>
  <c r="H1262"/>
  <c r="I1262"/>
  <c r="J1262"/>
  <c r="K1262"/>
  <c r="K1249"/>
  <c r="E1247"/>
  <c r="F1247"/>
  <c r="G1247"/>
  <c r="H1247"/>
  <c r="I1247"/>
  <c r="J1247"/>
  <c r="K1247"/>
  <c r="K1241"/>
  <c r="E1239"/>
  <c r="F1239"/>
  <c r="G1239"/>
  <c r="H1239"/>
  <c r="I1239"/>
  <c r="J1239"/>
  <c r="K1239"/>
  <c r="E1692"/>
  <c r="F1692"/>
  <c r="K1692"/>
  <c r="G1692"/>
  <c r="H1692"/>
  <c r="I1692"/>
  <c r="J1692"/>
  <c r="E1232"/>
  <c r="F1232"/>
  <c r="G1232"/>
  <c r="H1232"/>
  <c r="I1232"/>
  <c r="J1232"/>
  <c r="K1232"/>
  <c r="E1221"/>
  <c r="F1221"/>
  <c r="K1221"/>
  <c r="G1221"/>
  <c r="H1221"/>
  <c r="I1221"/>
  <c r="J1221"/>
  <c r="E1210"/>
  <c r="F1210"/>
  <c r="G1210"/>
  <c r="H1210"/>
  <c r="I1210"/>
  <c r="J1210"/>
  <c r="K1210"/>
  <c r="E1204"/>
  <c r="F1204"/>
  <c r="K1204"/>
  <c r="G1204"/>
  <c r="H1204"/>
  <c r="I1204"/>
  <c r="J1204"/>
  <c r="E1750"/>
  <c r="F1750"/>
  <c r="G1750"/>
  <c r="H1750"/>
  <c r="I1750"/>
  <c r="J1750"/>
  <c r="K1750"/>
  <c r="E1198"/>
  <c r="F1198"/>
  <c r="K1198"/>
  <c r="G1198"/>
  <c r="H1198"/>
  <c r="I1198"/>
  <c r="J1198"/>
  <c r="E1192"/>
  <c r="F1192"/>
  <c r="G1192"/>
  <c r="H1192"/>
  <c r="I1192"/>
  <c r="J1192"/>
  <c r="K1192"/>
  <c r="E1187"/>
  <c r="F1187"/>
  <c r="K1187"/>
  <c r="G1187"/>
  <c r="H1187"/>
  <c r="I1187"/>
  <c r="J1187"/>
  <c r="E1178"/>
  <c r="F1178"/>
  <c r="G1178"/>
  <c r="H1178"/>
  <c r="I1178"/>
  <c r="J1178"/>
  <c r="K1178"/>
  <c r="E1167"/>
  <c r="F1167"/>
  <c r="K1167"/>
  <c r="G1167"/>
  <c r="H1167"/>
  <c r="I1167"/>
  <c r="J1167"/>
  <c r="E1161"/>
  <c r="F1161"/>
  <c r="G1161"/>
  <c r="H1161"/>
  <c r="I1161"/>
  <c r="J1161"/>
  <c r="K1161"/>
  <c r="E1156"/>
  <c r="F1156"/>
  <c r="K1156"/>
  <c r="G1156"/>
  <c r="H1156"/>
  <c r="I1156"/>
  <c r="J1156"/>
  <c r="E1145"/>
  <c r="F1145"/>
  <c r="G1145"/>
  <c r="H1145"/>
  <c r="I1145"/>
  <c r="J1145"/>
  <c r="K1145"/>
  <c r="E1139"/>
  <c r="F1139"/>
  <c r="K1139"/>
  <c r="G1139"/>
  <c r="H1139"/>
  <c r="I1139"/>
  <c r="J1139"/>
  <c r="E1134"/>
  <c r="F1134"/>
  <c r="G1134"/>
  <c r="H1134"/>
  <c r="I1134"/>
  <c r="J1134"/>
  <c r="K1134"/>
  <c r="E1129"/>
  <c r="F1129"/>
  <c r="K1129"/>
  <c r="G1129"/>
  <c r="H1129"/>
  <c r="I1129"/>
  <c r="J1129"/>
  <c r="E1744"/>
  <c r="F1744"/>
  <c r="G1744"/>
  <c r="H1744"/>
  <c r="I1744"/>
  <c r="J1744"/>
  <c r="K1744"/>
  <c r="E1122"/>
  <c r="F1122"/>
  <c r="K1122"/>
  <c r="G1122"/>
  <c r="H1122"/>
  <c r="I1122"/>
  <c r="J1122"/>
  <c r="E1698"/>
  <c r="F1698"/>
  <c r="G1698"/>
  <c r="H1698"/>
  <c r="I1698"/>
  <c r="J1698"/>
  <c r="K1698"/>
  <c r="E1110"/>
  <c r="F1110"/>
  <c r="K1110"/>
  <c r="G1110"/>
  <c r="H1110"/>
  <c r="I1110"/>
  <c r="J1110"/>
  <c r="E1719"/>
  <c r="F1719"/>
  <c r="G1719"/>
  <c r="H1719"/>
  <c r="I1719"/>
  <c r="J1719"/>
  <c r="K1719"/>
  <c r="E1707"/>
  <c r="F1707"/>
  <c r="K1707"/>
  <c r="G1707"/>
  <c r="H1707"/>
  <c r="I1707"/>
  <c r="J1707"/>
  <c r="E1101"/>
  <c r="F1101"/>
  <c r="G1101"/>
  <c r="H1101"/>
  <c r="I1101"/>
  <c r="J1101"/>
  <c r="K1101"/>
  <c r="E1090"/>
  <c r="F1090"/>
  <c r="K1090"/>
  <c r="G1090"/>
  <c r="H1090"/>
  <c r="I1090"/>
  <c r="J1090"/>
  <c r="E1085"/>
  <c r="F1085"/>
  <c r="G1085"/>
  <c r="H1085"/>
  <c r="I1085"/>
  <c r="J1085"/>
  <c r="K1085"/>
  <c r="E1739"/>
  <c r="F1739"/>
  <c r="K1739"/>
  <c r="G1739"/>
  <c r="H1739"/>
  <c r="I1739"/>
  <c r="J1739"/>
  <c r="E1077"/>
  <c r="F1077"/>
  <c r="G1077"/>
  <c r="H1077"/>
  <c r="I1077"/>
  <c r="J1077"/>
  <c r="K1077"/>
  <c r="E1071"/>
  <c r="F1071"/>
  <c r="K1071"/>
  <c r="G1071"/>
  <c r="H1071"/>
  <c r="I1071"/>
  <c r="J1071"/>
  <c r="E1065"/>
  <c r="F1065"/>
  <c r="G1065"/>
  <c r="H1065"/>
  <c r="I1065"/>
  <c r="J1065"/>
  <c r="K1065"/>
  <c r="E1061"/>
  <c r="F1061"/>
  <c r="K1061"/>
  <c r="G1061"/>
  <c r="H1061"/>
  <c r="I1061"/>
  <c r="J1061"/>
  <c r="E1050"/>
  <c r="F1050"/>
  <c r="G1050"/>
  <c r="H1050"/>
  <c r="I1050"/>
  <c r="J1050"/>
  <c r="K1050"/>
  <c r="E1040"/>
  <c r="F1040"/>
  <c r="K1040"/>
  <c r="G1040"/>
  <c r="H1040"/>
  <c r="I1040"/>
  <c r="J1040"/>
  <c r="E1035"/>
  <c r="F1035"/>
  <c r="G1035"/>
  <c r="H1035"/>
  <c r="I1035"/>
  <c r="J1035"/>
  <c r="K1035"/>
  <c r="K1026"/>
  <c r="E1024"/>
  <c r="F1024"/>
  <c r="G1024"/>
  <c r="H1024"/>
  <c r="I1024"/>
  <c r="J1024"/>
  <c r="K1024"/>
  <c r="K1017"/>
  <c r="E1015"/>
  <c r="F1015"/>
  <c r="G1015"/>
  <c r="H1015"/>
  <c r="I1015"/>
  <c r="J1015"/>
  <c r="K1015"/>
  <c r="E1004"/>
  <c r="F1004"/>
  <c r="K1004"/>
  <c r="G1004"/>
  <c r="H1004"/>
  <c r="I1004"/>
  <c r="J1004"/>
  <c r="E992"/>
  <c r="F992"/>
  <c r="G992"/>
  <c r="H992"/>
  <c r="I992"/>
  <c r="J992"/>
  <c r="K992"/>
  <c r="E981"/>
  <c r="F981"/>
  <c r="K981"/>
  <c r="G981"/>
  <c r="H981"/>
  <c r="I981"/>
  <c r="J981"/>
  <c r="E970"/>
  <c r="F970"/>
  <c r="G970"/>
  <c r="H970"/>
  <c r="I970"/>
  <c r="J970"/>
  <c r="K970"/>
  <c r="E962"/>
  <c r="F962"/>
  <c r="K962"/>
  <c r="G962"/>
  <c r="H962"/>
  <c r="I962"/>
  <c r="J962"/>
  <c r="E955"/>
  <c r="F955"/>
  <c r="G955"/>
  <c r="H955"/>
  <c r="I955"/>
  <c r="J955"/>
  <c r="K955"/>
  <c r="E943"/>
  <c r="F943"/>
  <c r="K943"/>
  <c r="G943"/>
  <c r="H943"/>
  <c r="I943"/>
  <c r="J943"/>
  <c r="E932"/>
  <c r="F932"/>
  <c r="G932"/>
  <c r="H932"/>
  <c r="I932"/>
  <c r="J932"/>
  <c r="K932"/>
  <c r="E926"/>
  <c r="F926"/>
  <c r="K926"/>
  <c r="G926"/>
  <c r="H926"/>
  <c r="I926"/>
  <c r="J926"/>
  <c r="E921"/>
  <c r="F921"/>
  <c r="G921"/>
  <c r="H921"/>
  <c r="I921"/>
  <c r="J921"/>
  <c r="K921"/>
  <c r="E914"/>
  <c r="F914"/>
  <c r="K914"/>
  <c r="G914"/>
  <c r="H914"/>
  <c r="I914"/>
  <c r="J914"/>
  <c r="E907"/>
  <c r="F907"/>
  <c r="G907"/>
  <c r="H907"/>
  <c r="I907"/>
  <c r="J907"/>
  <c r="K907"/>
  <c r="E1732"/>
  <c r="F1732"/>
  <c r="K1732"/>
  <c r="G1732"/>
  <c r="H1732"/>
  <c r="I1732"/>
  <c r="J1732"/>
  <c r="E1725"/>
  <c r="F1725"/>
  <c r="G1725"/>
  <c r="H1725"/>
  <c r="I1725"/>
  <c r="J1725"/>
  <c r="K1725"/>
  <c r="E899"/>
  <c r="F899"/>
  <c r="K899"/>
  <c r="G899"/>
  <c r="H899"/>
  <c r="I899"/>
  <c r="J899"/>
  <c r="E891"/>
  <c r="F891"/>
  <c r="G891"/>
  <c r="H891"/>
  <c r="I891"/>
  <c r="J891"/>
  <c r="K891"/>
  <c r="E880"/>
  <c r="F880"/>
  <c r="K880"/>
  <c r="G880"/>
  <c r="H880"/>
  <c r="I880"/>
  <c r="J880"/>
  <c r="E870"/>
  <c r="F870"/>
  <c r="G870"/>
  <c r="H870"/>
  <c r="I870"/>
  <c r="J870"/>
  <c r="K870"/>
  <c r="E865"/>
  <c r="F865"/>
  <c r="K865"/>
  <c r="G865"/>
  <c r="H865"/>
  <c r="I865"/>
  <c r="J865"/>
  <c r="E854"/>
  <c r="F854"/>
  <c r="G854"/>
  <c r="H854"/>
  <c r="I854"/>
  <c r="J854"/>
  <c r="K854"/>
  <c r="E842"/>
  <c r="F842"/>
  <c r="K842"/>
  <c r="G842"/>
  <c r="H842"/>
  <c r="I842"/>
  <c r="J842"/>
  <c r="E834"/>
  <c r="F834"/>
  <c r="G834"/>
  <c r="H834"/>
  <c r="I834"/>
  <c r="J834"/>
  <c r="K834"/>
  <c r="E826"/>
  <c r="F826"/>
  <c r="K826"/>
  <c r="G826"/>
  <c r="H826"/>
  <c r="I826"/>
  <c r="J826"/>
  <c r="F819"/>
  <c r="G819"/>
  <c r="H819"/>
  <c r="I819"/>
  <c r="J819"/>
  <c r="E819"/>
  <c r="F115" i="10"/>
  <c r="G115"/>
  <c r="H115"/>
  <c r="I115"/>
  <c r="J115"/>
  <c r="E115"/>
  <c r="F106"/>
  <c r="G106"/>
  <c r="H106"/>
  <c r="I106"/>
  <c r="J106"/>
  <c r="E106"/>
  <c r="K109"/>
  <c r="K111"/>
  <c r="K114"/>
  <c r="K113"/>
  <c r="K112"/>
  <c r="K110"/>
  <c r="F46"/>
  <c r="G46"/>
  <c r="H46"/>
  <c r="I46"/>
  <c r="J46"/>
  <c r="E46"/>
  <c r="F165" i="31"/>
  <c r="H165"/>
  <c r="F46" i="5"/>
  <c r="F48"/>
  <c r="H52" i="30"/>
  <c r="H47" i="4"/>
  <c r="H49"/>
  <c r="I41" i="6"/>
</calcChain>
</file>

<file path=xl/comments1.xml><?xml version="1.0" encoding="utf-8"?>
<comments xmlns="http://schemas.openxmlformats.org/spreadsheetml/2006/main">
  <authors>
    <author>murphyrodriguezk</author>
  </authors>
  <commentList>
    <comment ref="H1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Year end accrual credit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$2.0 per MJ Zazzero email 07/22/11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$10.0 per MJ Zazzero email 06/17/11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$0.4 per MJ Zazzero email 04/25/11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$0.3 per M J Zazzero email 03/21/11
$0.8 per MJ Zazzero email 04/25/11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$120.0 per MJ Zazzero email 04/25/11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$2.3 per MJ Zazzero email 02/22/11</t>
        </r>
      </text>
    </comment>
    <comment ref="H2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$4.2 per M J Zazzero email 03/21/11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$232.1 per M J Zazzero email 03/21/11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$1745.1 per MJ Zazzero email 02/22/11
$116.1 to fund D693BX per CBPC approp 03/24/11
$10.0 to fund R661VX per CBPC approp 03/24/11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$201.7 per MJ Zazzero email 06/17/11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$300.0 per M J Zazzero email 03/21/11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$40.0 per MJ Zazzero email 04/25/11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$2.0 per MJ Zazzero email 07/22/11</t>
        </r>
      </text>
    </comment>
    <comment ref="H3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$3.4 per MJ Zazzero email 02/22/11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$84.2 per MJ Zazzero email 05/20/11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$1636.3 per MJ Zazzero email 02/22/11
$293.0 per MJ Zazzero email 06/17/11</t>
        </r>
      </text>
    </comment>
    <comment ref="H4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$151.6 per MJ Zazzero email 02/22/11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$35.0 per M J Zazzero email 03/21/11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$9.5 per M J Zazzero email 03/21/11
$4.0 per MJ Zazzero email 04/25/11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$35.0 per M J Zazzero email 03/21/11
$8.0 per MJ Zazzero email 04/25/11
$10.0 per MJ Zazzero email 06/17/11
$0.3 per MJ Zazzero email 06/17/11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$30.0 per M J Zazzero email 03/21/11
$20.0 per MJ Zazzero email 04/25/11
$150.0 per MJ Zazzero email 06/17/11</t>
        </r>
      </text>
    </comment>
    <comment ref="H4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$25.0 per MJ Zazzero email 05/20/11</t>
        </r>
      </text>
    </comment>
    <comment ref="H4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$205.8per MJ Zazzero email 04/25/11</t>
        </r>
      </text>
    </comment>
    <comment ref="H4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$834.9 per MJ Zazzero email 04/25/11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$363.7 per MJ Zazzero email 04/25/11
$235.2 per MJ Zazzero email 06/17/11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$268.8 per MJ Zazzero email 02/22/11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$521.7 per MJ Zazzero email 02/22/11
$100.0 per MJ Zazzero email 04/25/11</t>
        </r>
      </text>
    </comment>
    <comment ref="H5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$0.6 per MJ Zazzero email 07/22/11</t>
        </r>
      </text>
    </comment>
    <comment ref="H5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$501.8 per MJ Zazzero email 02/22/11</t>
        </r>
      </text>
    </comment>
    <comment ref="H5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$1014.8 per MJ Zazzero email 02/22/11</t>
        </r>
      </text>
    </comment>
    <comment ref="H5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$436.7 per MJ Zazzero email 02/22/11</t>
        </r>
      </text>
    </comment>
    <comment ref="H5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$50.0 per M J Zazzero email 03/21/11
$40.0 per MJ Zazzero email 04/25/11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$200.0 per MJ Zazzero email 08/22/11</t>
        </r>
      </text>
    </comment>
    <comment ref="H6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$1.3 per M J Zazzero email 03/21/11</t>
        </r>
      </text>
    </comment>
    <comment ref="H6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$3.2 per M J Zazzero email 03/21/11
$1.8 per MJ Zazzero email 05/20/11</t>
        </r>
      </text>
    </comment>
    <comment ref="H6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$1.0 per MJ Zazzero email 07/22/11</t>
        </r>
      </text>
    </comment>
    <comment ref="H6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$150.0 to fund T529BX and T530BX per CBPC auth 05/25/11
$129.5 to fund T531BX per CBPC auth 06/22/11
$114.4 to fund T520BX and T732BC per CBPC auth 07/28/11
$50.0 to fund T279BA per CBPC auth 07/28/11
$4030.4 per MJ Zazzero email 08/22/11</t>
        </r>
      </text>
    </comment>
    <comment ref="H6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$958.0 per MJ Zazzero email 02/22/11
$183.0 per MJ Zazzero email 05/20/11</t>
        </r>
      </text>
    </comment>
    <comment ref="H6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$391.1 per MJ Zazzero email 02/22/11
$90.0 per MJ Zazzero email 04/25/11
$70.0 per MJ Zazzero email 05/20/11</t>
        </r>
      </text>
    </comment>
    <comment ref="H6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$458.4 per MJ Zazzero email 02/22/11
$345.0 per MJ Zazzero email 04/25/11
$170.0per MJ Zazzero email 05/20/11</t>
        </r>
      </text>
    </comment>
    <comment ref="H6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$542.9 per MJ Zazzero email 04/25/11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$50.0 per MJ Zazzero email 02/22/11</t>
        </r>
      </text>
    </comment>
    <comment ref="H6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$2.6 per M J Zazzero email 03/21/11</t>
        </r>
      </text>
    </comment>
    <comment ref="H7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$13.3 per M J Zazzero email 03/21/11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$130.0 per MJ Zazzero email 02/22/11
$21.0 per MJ Zazzero email 08/22/11</t>
        </r>
      </text>
    </comment>
    <comment ref="H7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$500.0 per MJ Zazzero email 02/22/11
$200.0 per MJ Zazzero email 07/22/11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$170.7 per MJ Zazzero email 02/22/11
$400.0 per MJ Zazzero email 05/20/11
$50.0 per MJ Zazzero email 06/17/11</t>
        </r>
      </text>
    </comment>
    <comment ref="H7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$9.5 per MJ Zazzero email 02/22/11
$0.8 per MJ Zazzero email 07/22/11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$300.0 per MJ Zazzero email 02/22/11
$5.3 per MJ Zazzero email 05/20/11
$13.2 per MJ Zazzero email 06/17/11</t>
        </r>
      </text>
    </comment>
    <comment ref="H7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$400.0 per MJ Zazzero email 08/22/11</t>
        </r>
      </text>
    </comment>
    <comment ref="H7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$142.3 per MJ Zazzero email 06/17/11</t>
        </r>
      </text>
    </comment>
    <comment ref="H7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$326.0 per MJ Zazzero email 06/17/11</t>
        </r>
      </text>
    </comment>
    <comment ref="H7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$200.0 per M J Zazzero email 03/21/11
$8.4 per MJ Zazzero email 06/17/11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$50.0 funded by T127BA per CBPC auth 07/28/11</t>
        </r>
      </text>
    </comment>
    <comment ref="H8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$0.4 per MJ Zazzero email 04/25/11
$0.4 per MJ Zazzero email 05/20/11</t>
        </r>
      </text>
    </comment>
    <comment ref="H8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$220.0 per MJ Zazzero email 02/24/11
$684.0 per MJ Zazzero email 04/25/11</t>
        </r>
      </text>
    </comment>
    <comment ref="H8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$18.0 per MJ Zazzero email 02/22/11
$32.0 per M J Zazzero email 03/21/11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$2.3 per MJ Zazzero email 06/17/11
$11.4 per MJ Zazzero email 07/22/11</t>
        </r>
      </text>
    </comment>
    <comment ref="H8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$2.5 per MJ Zazzero email 04/25/11</t>
        </r>
      </text>
    </comment>
    <comment ref="H8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$0.5 per M J Zazzero email 03/21/11
$1.0 per MJ Zazzero email 05/20/11
$2.6 per MJ Zazzero email 06/17/11</t>
        </r>
      </text>
    </comment>
    <comment ref="H9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$12.7 per MJ Zazzero email 05/20/11
$0.1 per MJ Zazzero email 06/17/11</t>
        </r>
      </text>
    </comment>
    <comment ref="H9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$716.0 per M J Zazzero email 03/21/11
$167.0 per MJ Zazzero email 07/22/11</t>
        </r>
      </text>
    </comment>
    <comment ref="H9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$39.4 funded by T127BA per CBPC auth 07/28/11</t>
        </r>
      </text>
    </comment>
    <comment ref="H9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$5.0 per MJ Zazzero email 06/17/11</t>
        </r>
      </text>
    </comment>
    <comment ref="H9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$700.0 per MJ Zazzero email 06/17/11</t>
        </r>
      </text>
    </comment>
    <comment ref="H9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$300.0 per MJ Zazzero email 02/22/11</t>
        </r>
      </text>
    </comment>
    <comment ref="H9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$5.2 per MJ Zazzero email 02/22/11
$16.5 per M J Zazzero email 03/21/11
$15.5 per MJ Zazzero email 06/17/11</t>
        </r>
      </text>
    </comment>
    <comment ref="H9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$5.2 per MJ Zazzero email 02/22/11</t>
        </r>
      </text>
    </comment>
    <comment ref="H10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$10.0 per MJ Zazzero email 02/22/11
$0.1 per MJ Zazzero email 07/22/11</t>
        </r>
      </text>
    </comment>
    <comment ref="H10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$10.0 per MJ Zazzero email 02/22/11
$15.0 per MJ Zazzero email 05/20/11</t>
        </r>
      </text>
    </comment>
    <comment ref="H10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$75.0 funded by T127BA per CBPC auth 05/25/11</t>
        </r>
      </text>
    </comment>
    <comment ref="H10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$75.0 funded by T127BA per CBPC auth 05/25/11</t>
        </r>
      </text>
    </comment>
    <comment ref="H10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$129.5 funded by T127BA per CBPC auth 06/22/11</t>
        </r>
      </text>
    </comment>
    <comment ref="H11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$179.1 per MJ Zazzero email 02/22/11
$100.0 per M J Zazzero email 03/21/11</t>
        </r>
      </text>
    </comment>
    <comment ref="H11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$213.9 per MJ Zazzero email 04/25/11</t>
        </r>
      </text>
    </comment>
    <comment ref="H11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$170.0 per MJ Zazzero email 02/22/11
$20.0 per MJ Zazzero email 08/22/11</t>
        </r>
      </text>
    </comment>
    <comment ref="H11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$25.0 per MJ Zazzero email 02/22/11
$9.1 per M J Zazzero email 03/21/11
$7.6 per MJ Zazzero email 04/25/11</t>
        </r>
      </text>
    </comment>
    <comment ref="H12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$16.9 per MJ Zazzero email 02/22/11
$2.5 per M J Zazzero email 03/21/11
$2.5 per MJ Zazzero email 04/25/11</t>
        </r>
      </text>
    </comment>
    <comment ref="H12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$22.0 per MJ Zazzero email 02/22/11
$0.4 per M J Zazzero email 03/21/11
$10.1 per MJ Zazzero email 05/20/11
$17.6 per MJ Zazzero email 06/17/11</t>
        </r>
      </text>
    </comment>
    <comment ref="H12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$380.0 per MJ Zazzero email 07/22/11</t>
        </r>
      </text>
    </comment>
    <comment ref="H12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$1.9 per MJ Zazzero email 02/22/11</t>
        </r>
      </text>
    </comment>
    <comment ref="H12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$25.0 per MJ Zazzero email 02/22/11
$75.0 per M J Zazzero email 03/21/11
$31.0 per MJ Zazzero email 05/20/11
$1.2 per MJ Zazzero email 06/17/11
$1.4 per MJ Zazzero email 07/22/11</t>
        </r>
      </text>
    </comment>
    <comment ref="H12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$65.0 per MJ Zazzero email 06/17/11</t>
        </r>
      </text>
    </comment>
    <comment ref="H12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$385.9 per MJ Zazzero email 04/25/11</t>
        </r>
      </text>
    </comment>
    <comment ref="H13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$246.9 per MJ Zazzero email 06/17/11</t>
        </r>
      </text>
    </comment>
    <comment ref="H13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$88.3 per MJ Zazzero email 04/25/11
$10.0 per MJ Zazzero email 08/22/11</t>
        </r>
      </text>
    </comment>
    <comment ref="H13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$331.4 per MJ Zazzero email 02/22/11
$248.9 to fund D333CX per CBPC approp 03/24/11
$1323.9 per MJ Zazzero email 06/17/11</t>
        </r>
      </text>
    </comment>
    <comment ref="H13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$0.1 per MJ Zazzero email 08/22/11</t>
        </r>
      </text>
    </comment>
    <comment ref="H13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$498.9 funded by D293CB and D387CA per CBPC approp 03/24/11
$98.9 per MJ Zazzero email 04/25/11
$25.0 per MJ Zazzero email 06/17/11</t>
        </r>
      </text>
    </comment>
    <comment ref="H13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$409.5 per MJ Zazzero email 04/25/11</t>
        </r>
      </text>
    </comment>
    <comment ref="H13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$93.3 per MJ Zazzero email 02/22/11
$250.0 per M J Zazzero email 03/21/11
$50.0 per MJ Zazzero email 04/25/11</t>
        </r>
      </text>
    </comment>
    <comment ref="H13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$2.5 per MJ Zazzero email 04/25/11</t>
        </r>
      </text>
    </comment>
    <comment ref="H14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$34.8 per MJ Zazzero email 02/22/11
$00.0 per MJ Zazzero email 04/25/11</t>
        </r>
      </text>
    </comment>
    <comment ref="H14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$175.4 per MJ Zazzero email 08/22/11</t>
        </r>
      </text>
    </comment>
    <comment ref="H14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$553.2 per S Abuhamda email 02/22/11
$3256.5 per A Quinn email 03/16/11
$30.3 to fund D362FH per CBPC approp 03/24/11
$197.8 per A Quinn email 04/19/11
$68.6 per A Quinn email 05/20/11
$62.5 to fund D378FX per CBPC auth 05/25/11
$113.7 per A Quinn email 06/17/11
$77.5 to fund D582FA per CBPC auth 06/22/11
$322.5 per A Quinn email 07/18/11
$390.6 to fund D598FX and D238FC per CBPC auth 07/28/11
$1997.2 per A Quinn email 08/19/11</t>
        </r>
      </text>
    </comment>
    <comment ref="H15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$3264.2 per A Quinn email 03/16/11</t>
        </r>
      </text>
    </comment>
    <comment ref="H15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$15.8 per A Quinn email 03/16/11
$26.3 per A Quinn email 04/19/11
$9.2 per A Quinn email 05/20/11
$1.2 per A Quinn email 06/17/11
$344.5 per A Quinn email 08/19/11</t>
        </r>
      </text>
    </comment>
    <comment ref="H15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$19.9 per A Quinn email 04/19/11
$10.0 per A Quinn email 08/19/11</t>
        </r>
      </text>
    </comment>
    <comment ref="H15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$1.0 per A Quinn email 04/19/11</t>
        </r>
      </text>
    </comment>
    <comment ref="H15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$3.7 per A Quinn email 03/16/11
$19.9 per A Quinn email 04/19/11</t>
        </r>
      </text>
    </comment>
    <comment ref="H15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$378.5 per 07/28/11 CBPC meeting</t>
        </r>
      </text>
    </comment>
    <comment ref="H15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$238.9 to fund D562FX per CBPC auth 05/25/11
$234.0 per 07/28/11 CBPC meeting</t>
        </r>
      </text>
    </comment>
    <comment ref="H15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$46.4 per S Abuhamda email 02/22/11
$23.6 per A Quinn email 03/16/11
$24.8 per A Quinn email 08/19/11</t>
        </r>
      </text>
    </comment>
    <comment ref="H16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$26.2 per S Abuhamda email 02/22/11
$2.4 per A Quinn email 03/16/11
$18.8 per A Quinn email 04/19/11
$27.6 per A Quinn email 05/20/11
$10.9 per A Quinn email 06/17/11
$2.3 per A Quinn email 07/18/11</t>
        </r>
      </text>
    </comment>
    <comment ref="H16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$24.6 per S Abuhamda email 02/22/11
$25.4 per A Quinn email 03/16/11</t>
        </r>
      </text>
    </comment>
    <comment ref="H16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$499.0 per A Quinn email 03/16/11
$450.0 per A Quinn email 08/19/11</t>
        </r>
      </text>
    </comment>
    <comment ref="H16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$16.1 per S Abuhamda email 02/22/11
$6.1 per A Quinn email 03/16/11
$3.7 per A Quinn email 08/19/11</t>
        </r>
      </text>
    </comment>
    <comment ref="H16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$11.7 per S Abuhamda email 02/22/11</t>
        </r>
      </text>
    </comment>
    <comment ref="H16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$100.0 per A Quinn email 03/16/11
$45.0 per A Quinn email 04/19/11
$50.8 per A Quinn email 05/20/11
$82.5 per A Quinn email 06/17/11</t>
        </r>
      </text>
    </comment>
    <comment ref="H16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$154.6 per 07/28/11 CBPC meeting
$154.6 per A Quinn email 08/19/11</t>
        </r>
      </text>
    </comment>
    <comment ref="H16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$12.3 per S Abuhamda email 02/22/11
$27.7 per A Quinn email 03/16/11</t>
        </r>
      </text>
    </comment>
    <comment ref="H16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$269.0 per A Quinn email 03/16/11</t>
        </r>
      </text>
    </comment>
    <comment ref="H16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$65.9 per S Abuhamda email 02/22/11
$35.2 per A Quinn email 03/16/11
$35.0 per A Quinn email 04/19/11</t>
        </r>
      </text>
    </comment>
    <comment ref="H17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$399.9 per A Quinn email 03/16/11</t>
        </r>
      </text>
    </comment>
    <comment ref="H17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$1.2 per A Quinn email 03/16/11
$0.8 per A Quinn email 04/19/11</t>
        </r>
      </text>
    </comment>
    <comment ref="H17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$336.8 per A Quinn email 03/16/11</t>
        </r>
      </text>
    </comment>
    <comment ref="H17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$275.6 per A Quinn email 03/16/11</t>
        </r>
      </text>
    </comment>
    <comment ref="H17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$77.7 per 07/28/11 CBPC meeting</t>
        </r>
      </text>
    </comment>
    <comment ref="H17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$1.8 per S Abuhamda email 02/22/11
$0.2 per A Quinn email 03/16/11</t>
        </r>
      </text>
    </comment>
    <comment ref="H17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$145.6 per A Quinn email 03/16/11
$13.4 per A Quinn email 06/17/11
$34.4 per A Quinn email 07/18/11
$5.9 per A Quinn email 08/19/11</t>
        </r>
      </text>
    </comment>
    <comment ref="H18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$223.5 funded by OH Dist Bkts per CBPC auth 07/28/11</t>
        </r>
      </text>
    </comment>
    <comment ref="H18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$155.3 per A Quinn email 03/16/11
$8.3 per A Quinn email 06/17/11</t>
        </r>
      </text>
    </comment>
    <comment ref="H18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$83.8 per A Quinn email 03/16/11</t>
        </r>
      </text>
    </comment>
    <comment ref="H18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$234.1 per A Quinn email 03/16/11
$234.1 to fund vD388FX per CBPC auth 06/22/11
$239.0 per A Quinn email 07/18/11
$179.1 per A Quinn email 08/19/11</t>
        </r>
      </text>
    </comment>
    <comment ref="H18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$3.3 per A Quinn email 04/19/11</t>
        </r>
      </text>
    </comment>
    <comment ref="H18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$561.8 per A Quinn email 03/16/11</t>
        </r>
      </text>
    </comment>
    <comment ref="H18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$290.7 per A Quinn email 08/19/11</t>
        </r>
      </text>
    </comment>
    <comment ref="H18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$462.1 per A Quinn email 08/19/11</t>
        </r>
      </text>
    </comment>
    <comment ref="H18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$16.5 per S Abuhamda email 02/22/11
$17.1 per A Quinn email 03/16/11
$0.5 per A Quinn email 06/17/11</t>
        </r>
      </text>
    </comment>
    <comment ref="H19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$30.3 funded by OH Dist Bkts per CBPC approp 03/24/11</t>
        </r>
      </text>
    </comment>
    <comment ref="H19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$350.5 funded by D267FD per CBPC approp 03/24/11</t>
        </r>
      </text>
    </comment>
    <comment ref="H19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$62.5 funded by OH Dist Bkts per CBPC auth 05/25/11</t>
        </r>
      </text>
    </comment>
    <comment ref="H19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$238.0 per 07/28/11 CBPC meeting</t>
        </r>
      </text>
    </comment>
    <comment ref="H19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$93.7 per 07/28/11 CBPC meeting</t>
        </r>
      </text>
    </comment>
    <comment ref="H19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$730.1 funded by D341FX, D299FA, D299FB per CBPC auth 06/22/11</t>
        </r>
      </text>
    </comment>
    <comment ref="H19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$145.4 per A Quinn email 03/16/11
$26.0 per A Quinn email 04/19/11
$2.1 per A Quinn email 05/20/11</t>
        </r>
      </text>
    </comment>
    <comment ref="H19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$9.6 per A Quinn email 03/16/11
$8.2 per A Quinn email 04/19/11
$1.4 per A Quinn email 05/20/11</t>
        </r>
      </text>
    </comment>
    <comment ref="H19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$242.1 per A Quinn email 08/19/11</t>
        </r>
      </text>
    </comment>
    <comment ref="H19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$15.0 per A Quinn email 04/19/11</t>
        </r>
      </text>
    </comment>
    <comment ref="H20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$21.9 per S Abuhamda email 02/22/11</t>
        </r>
      </text>
    </comment>
    <comment ref="H20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$72.2 per A Quinn email 03/16/11</t>
        </r>
      </text>
    </comment>
    <comment ref="H20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$23.0 per A Quinn email 03/16/11
$75.6 per A Quinn email 04/19/11
$15.0 per A Quinn email 08/19/11</t>
        </r>
      </text>
    </comment>
    <comment ref="H20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$249.3 per S Abuhamda email 02/22/11</t>
        </r>
      </text>
    </comment>
    <comment ref="H20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$307.8 per A Quinn email 08/19/11</t>
        </r>
      </text>
    </comment>
    <comment ref="H20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$310.0 per A Quinn email 08/19/11</t>
        </r>
      </text>
    </comment>
    <comment ref="H20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$238.9 funded by D110FB per CBPC auth 05/25/11</t>
        </r>
      </text>
    </comment>
    <comment ref="H20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$46.8 per A Quinn email 07/18/11</t>
        </r>
      </text>
    </comment>
    <comment ref="H21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$77.5 funded by OH Dist Bkts per CBPC auth 06/22/11</t>
        </r>
      </text>
    </comment>
    <comment ref="H21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$60.5 per S Abuhamda email 02/22/11
$89.5 per A Quinn email 03/16/11
$70.7 per A Quinn email 08/19/11</t>
        </r>
      </text>
    </comment>
    <comment ref="H21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$3.5 per A Quinn email 03/16/11
$1.0 per A Quinn email 04/19/11
$1.3 per A Quinn email 05/20/11
$2.1 per A Quinn email 06/17/11</t>
        </r>
      </text>
    </comment>
    <comment ref="H21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$167.1 funded by OH Dist Bkts per CBPC auth 07/28/11
</t>
        </r>
      </text>
    </comment>
    <comment ref="H21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$450.0 per A Quinn email 03/16/11</t>
        </r>
      </text>
    </comment>
    <comment ref="H21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$128.6 per S Abuhamda email 02/22/11
$2444.0 per A Quinn email 03/16/11
$11.3 per A Quinn email 04/19/11
$167.0 to fund D536FX per A Quinn email after CBPC meeting 04/28/11
$1.9 per A Quinn email 06/17/11
$750.0 per A Quinn email 08/19/11</t>
        </r>
      </text>
    </comment>
    <comment ref="H21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$2601.4 per A Quinn email 03/16/11
$750.0 per A Quinn email 08/19/11</t>
        </r>
      </text>
    </comment>
    <comment ref="H21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$344.9 per A Quinn email 08/19/11</t>
        </r>
      </text>
    </comment>
    <comment ref="H21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$134.8 per A Quinn email 03/16/11
$1.9 per A Quinn email 06/17/11
$344.9 per A Quinn email 08/19/11</t>
        </r>
      </text>
    </comment>
    <comment ref="H21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$2.1 per A Quinn email 07/18/11</t>
        </r>
      </text>
    </comment>
    <comment ref="H22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$29.5 per A Quinn email 03/16/11
$11.3 per A Quinn email 04/19/11</t>
        </r>
      </text>
    </comment>
    <comment ref="H22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$438.7 to fund D331FA, D331FB, and D331FC per CBPC meeting 03/24/11
$36.0 per A Quinn email 04/19/11
$233.3 to fund D331FD per CBPC auth 04/28/11
$494.9 to fund D331FE, D331FF, and D331FG per CBPC auth 05/25/11
$57.2 per A Quinn email 06/17/11
$55.1 per A Quinn email 07/18/11
$122.9 per A Quinn email 08/19/11</t>
        </r>
      </text>
    </comment>
    <comment ref="H22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$1.4 per A Quinn email 03/16/11
$36.0 per A Quinn email 04/19/11</t>
        </r>
      </text>
    </comment>
    <comment ref="H22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$4.2 per A Quinn email 03/16/11</t>
        </r>
      </text>
    </comment>
    <comment ref="H22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$57.2 per A Quinn email 06/17/11
$41.5 per A Quinn email 08/19/11</t>
        </r>
      </text>
    </comment>
    <comment ref="H22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$35.3 per S Abuhamda email 02/22/11
$13.6 per A Quinn email 08/19/11</t>
        </r>
      </text>
    </comment>
    <comment ref="H22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$16.4 per S Abuhamda email 02/22/11</t>
        </r>
      </text>
    </comment>
    <comment ref="H22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$70.7 per S Abuhamda email 02/22/11
$28.0 per A Quinn email 08/19/11</t>
        </r>
      </text>
    </comment>
    <comment ref="H22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$113.9 funded by UG Rebuild Bkt per CBPC meeting 03/24/11
$53.0 per A Quinn email 07/18/11
$39.8 per A Quinn email 08/19/11</t>
        </r>
      </text>
    </comment>
    <comment ref="H23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$133.2 funded by UG Rebuild Bkt per CBPC meeting 03/24/11</t>
        </r>
      </text>
    </comment>
    <comment ref="H23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$191.6 funded by UG Rebuild Bkt per CBPC meeting 03/24/11</t>
        </r>
      </text>
    </comment>
    <comment ref="H23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$233.3 funded by UG Rebuild Bkt per CBPC meeting 04/28/11</t>
        </r>
      </text>
    </comment>
    <comment ref="H23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$145.3 funded by UG Rebuild Bkt per CBPC meeting 05/25/11</t>
        </r>
      </text>
    </comment>
    <comment ref="H23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$146.7 funded by UG Rebuild Bkt per CBPC meeting 05/25/11</t>
        </r>
      </text>
    </comment>
    <comment ref="H23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$202.9 funded by UG Rebuild Bkt per CBPC meeting 05/25/11</t>
        </r>
      </text>
    </comment>
    <comment ref="H23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$167.0 funded by UG Dist Bkets per A Quinn email following CBPC meeting 04/28/11</t>
        </r>
      </text>
    </comment>
    <comment ref="H238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$6.2 per S Abuhamda email 02/22/11
$1.3 per A Quinn email 03/16/11</t>
        </r>
      </text>
    </comment>
    <comment ref="H26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$0.3 per M Durling email 06/19/11</t>
        </r>
      </text>
    </comment>
    <comment ref="H26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$96.0 per K Kiene email 06/14/11</t>
        </r>
      </text>
    </comment>
    <comment ref="H26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$2.3 per K Kiene email 03/15/11</t>
        </r>
      </text>
    </comment>
    <comment ref="H279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$293.0 per 07/28/11 CBPC meeting </t>
        </r>
      </text>
    </comment>
    <comment ref="H28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$42.0 to fund P486WX per CBPC approp 03/24/11
$193.2 per T Bautz email 07/12/11</t>
        </r>
      </text>
    </comment>
    <comment ref="H28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$32.4 per T Bautz email 07/12/11</t>
        </r>
      </text>
    </comment>
    <comment ref="H28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$3.0 per T Bautz email 01/31/11</t>
        </r>
      </text>
    </comment>
    <comment ref="H28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$23.6 per T Bautz email 03/1/11
$26.0 per 07/28/11 CBPC meeting</t>
        </r>
      </text>
    </comment>
    <comment ref="H28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$0.4 per T Bautz email 03/1/11</t>
        </r>
      </text>
    </comment>
    <comment ref="H30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$42.6 per MJ Zazzero email 04/25/11</t>
        </r>
      </text>
    </comment>
  </commentList>
</comments>
</file>

<file path=xl/comments2.xml><?xml version="1.0" encoding="utf-8"?>
<comments xmlns="http://schemas.openxmlformats.org/spreadsheetml/2006/main">
  <authors>
    <author>murphyrodriguezk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$958.0 per MJ Zazzero email 02/22/11
$183.0 per MJ Zazzero email 05/20/11</t>
        </r>
      </text>
    </comment>
    <comment ref="G1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$458.4 per MJ Zazzero email 02/22/11
$345.0 per MJ Zazzero email 04/25/11
$170.0per MJ Zazzero email 05/20/11</t>
        </r>
      </text>
    </comment>
    <comment ref="G1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$213.9 per MJ Zazzero email 04/25/11</t>
        </r>
      </text>
    </comment>
    <comment ref="G1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$170.0 per MJ Zazzero email 02/22/11
$20.0 per MJ Zazzero email 08/22/11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$553.2 per S Abuhamda email 02/22/11
$3256.5 per A Quinn email 03/16/11
$30.3 to fund D362FH per CBPC approp 03/24/11
$197.8 per A Quinn email 04/19/11
$68.6 per A Quinn email 05/20/11
$62.5 to fund D378FX per CBPC auth 05/25/11
$113.7 per A Quinn email 06/17/11
$77.5 to fund D582FA per CBPC auth 06/22/11
$322.5 per A Quinn email 07/18/11
$390.6 to fund D598FX and D238FC per CBPC auth 07/28/11
$1997.2 per A Quinn email 08/19/11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$3264.2 per A Quinn email 03/16/11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$15.8 per A Quinn email 03/16/11
$26.3 per A Quinn email 04/19/11
$9.2 per A Quinn email 05/20/11
$1.2 per A Quinn email 06/17/11
$344.5 per A Quinn email 08/19/11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$2601.4 per A Quinn email 03/16/11
$750.0 per A Quinn email 08/19/11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$344.9 per A Quinn email 08/19/11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$134.8 per A Quinn email 03/16/11
$1.9 per A Quinn email 06/17/11
$344.9 per A Quinn email 08/19/11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murphyrodriguezk:</t>
        </r>
        <r>
          <rPr>
            <sz val="8"/>
            <color indexed="81"/>
            <rFont val="Tahoma"/>
            <family val="2"/>
          </rPr>
          <t xml:space="preserve">
$438.7 to fund D331FA, D331FB, and D331FC per CBPC meeting 03/24/11
$36.0 per A Quinn email 04/19/11
$233.3 to fund D331FD per CBPC auth 04/28/11
$494.9 to fund D331FE, D331FF, and D331FG per CBPC auth 05/25/11
$57.2 per A Quinn email 06/17/11
$55.1 per A Quinn email 07/18/11
$122.9 per A Quinn email 08/19/11</t>
        </r>
      </text>
    </comment>
  </commentList>
</comments>
</file>

<file path=xl/sharedStrings.xml><?xml version="1.0" encoding="utf-8"?>
<sst xmlns="http://schemas.openxmlformats.org/spreadsheetml/2006/main" count="8673" uniqueCount="1933">
  <si>
    <t>Westtown Substation Upgrade and UG Ckt Exits</t>
  </si>
  <si>
    <t>Central Rockland - Subst Distrib Part 3</t>
  </si>
  <si>
    <t>Central Rockland - Subst Distrib Part 4</t>
  </si>
  <si>
    <t>Central Rockland - Subst Distrib Part 5</t>
  </si>
  <si>
    <t>Central Rockland - Subst Distrib Part 6</t>
  </si>
  <si>
    <t>Line 100 Upgrade</t>
  </si>
  <si>
    <t>SVOC UPS C Battery Requirements</t>
  </si>
  <si>
    <t>Silver Lk Scotchtn Rd-Maltese Dr to Bert</t>
  </si>
  <si>
    <t>Monsey 50MVA Banks &amp; Switchgear</t>
  </si>
  <si>
    <t>Blooming Grove Bank Upgrade &amp; 2nd 35MVA Bk</t>
  </si>
  <si>
    <t>West Haverstraw Bank Upgrades</t>
  </si>
  <si>
    <t>Decker-Properous Valley Rd Station-Rt 17</t>
  </si>
  <si>
    <t>Decker-VanBurenville to Dosen Rd Ingrasi</t>
  </si>
  <si>
    <t>Black Meadow Rd-Station-Pine Hill Recond</t>
  </si>
  <si>
    <t>Pine Hill/Hillside/Gotlet-Black Meadow</t>
  </si>
  <si>
    <t>SG-Reservior Rd-South St to Conklingtn R</t>
  </si>
  <si>
    <t>SG-Lower Reservor Rd-Sub to South St Dbl</t>
  </si>
  <si>
    <t>SG-Clowes/W Main/Grand/Canal Reconductor</t>
  </si>
  <si>
    <t>B Grove Roundhill Rd Sub to Rt 208 Dbl C</t>
  </si>
  <si>
    <t>South Goshen Second 13.2kV-35MVA Bank</t>
  </si>
  <si>
    <t>Hillburn 138kV Yard</t>
  </si>
  <si>
    <t>Decker Switching Station</t>
  </si>
  <si>
    <t>D108FA</t>
  </si>
  <si>
    <t>D108FB</t>
  </si>
  <si>
    <t>D108FC</t>
  </si>
  <si>
    <t>D108FD</t>
  </si>
  <si>
    <t>D108FE</t>
  </si>
  <si>
    <t>D108FF</t>
  </si>
  <si>
    <t>D145BC</t>
  </si>
  <si>
    <t>D200BA</t>
  </si>
  <si>
    <t>D211FX</t>
  </si>
  <si>
    <t>D214FX</t>
  </si>
  <si>
    <t>D241BX</t>
  </si>
  <si>
    <t>D254BA</t>
  </si>
  <si>
    <t>D261BX</t>
  </si>
  <si>
    <t>D267FD</t>
  </si>
  <si>
    <t>D268FA</t>
  </si>
  <si>
    <t>D268FB</t>
  </si>
  <si>
    <t>D268FC</t>
  </si>
  <si>
    <t>D268FD</t>
  </si>
  <si>
    <t>D286FA</t>
  </si>
  <si>
    <t>D286FB</t>
  </si>
  <si>
    <t>D286FC</t>
  </si>
  <si>
    <t>D286FD</t>
  </si>
  <si>
    <t>D286FE</t>
  </si>
  <si>
    <t>D287FA</t>
  </si>
  <si>
    <t>D287FB</t>
  </si>
  <si>
    <t>D298FA</t>
  </si>
  <si>
    <t>D298FB</t>
  </si>
  <si>
    <t>D298FD</t>
  </si>
  <si>
    <t>D299FC</t>
  </si>
  <si>
    <t>D345FX</t>
  </si>
  <si>
    <t>D346FX</t>
  </si>
  <si>
    <t>D373BX</t>
  </si>
  <si>
    <t>D378FA</t>
  </si>
  <si>
    <t>D378FB</t>
  </si>
  <si>
    <t>D378FC</t>
  </si>
  <si>
    <t>D592FA</t>
  </si>
  <si>
    <t>T290BX</t>
  </si>
  <si>
    <t>T296BX</t>
  </si>
  <si>
    <t>T305CX</t>
  </si>
  <si>
    <t>NY Transmission Pole Replacement Blanket - Stray Voltage</t>
  </si>
  <si>
    <t>D104FX</t>
  </si>
  <si>
    <t>REBUILD APPROX. 1050 FT - RICHARD C</t>
  </si>
  <si>
    <t>D118FB</t>
  </si>
  <si>
    <t>URD WOODBURY JUNCTION PHASE 2, DUND</t>
  </si>
  <si>
    <t>D126BX</t>
  </si>
  <si>
    <t>PRELIMINARY ENG. - WURTSBORO S/S EX</t>
  </si>
  <si>
    <t>D152FA</t>
  </si>
  <si>
    <t>E.I.M.S. DIST. ENG INSPECTION &amp; OUT</t>
  </si>
  <si>
    <t>D153CX</t>
  </si>
  <si>
    <t>RTE 9W BRIDGE CROSSING CEDAR POND B</t>
  </si>
  <si>
    <t>D166FX</t>
  </si>
  <si>
    <t>REBUILD BREVOORT DRIVE - POMONA - 0</t>
  </si>
  <si>
    <t>D169FX</t>
  </si>
  <si>
    <t>REBUILD SECORA ROAD - SPRING VALLEY</t>
  </si>
  <si>
    <t>D174FX</t>
  </si>
  <si>
    <t>RECONDUCTOR LIVINGSTON &amp; OAK TREE L</t>
  </si>
  <si>
    <t>D175BX</t>
  </si>
  <si>
    <t>INSTALL NEW MOBILE 6 - TILCON FACIL</t>
  </si>
  <si>
    <t>D178FX</t>
  </si>
  <si>
    <t>RELOCATE POLES FOR DOT - RTE 59 @ S</t>
  </si>
  <si>
    <t>D179FX</t>
  </si>
  <si>
    <t>RECOND OAKLAND VALLEY RD TO 477 - F</t>
  </si>
  <si>
    <t>D180FX</t>
  </si>
  <si>
    <t>NY INCREMENTAL RELIABILITY - DEFECT</t>
  </si>
  <si>
    <t>D181CX</t>
  </si>
  <si>
    <t>REPLACE DUCT &amp; WIRE - WN U/G 21-9,1</t>
  </si>
  <si>
    <t>D183FX</t>
  </si>
  <si>
    <t>2009 CABLE REBUILD - FOREST BROOK R</t>
  </si>
  <si>
    <t>D184FX</t>
  </si>
  <si>
    <t xml:space="preserve">2009 CABLE REBUILD - CLAY STREET - </t>
  </si>
  <si>
    <t>D186FX</t>
  </si>
  <si>
    <t>REBUILD 3100FT - DENVER DR., NEW CI</t>
  </si>
  <si>
    <t>D195CX</t>
  </si>
  <si>
    <t>INSTALL 2 UNDERGROUND CIRCUIT EXITS</t>
  </si>
  <si>
    <t>D196BX</t>
  </si>
  <si>
    <t>LOVETT BACKUP STATION AND T1 COMMUN</t>
  </si>
  <si>
    <t>D197CX</t>
  </si>
  <si>
    <t>ARDEN BRIDGE UG THRUWAY CROSSING, A</t>
  </si>
  <si>
    <t>D199CX</t>
  </si>
  <si>
    <t>PALISADES PKWY CROSSING, NORTH MAIN</t>
  </si>
  <si>
    <t>D216FX</t>
  </si>
  <si>
    <t>2009 LTS SYS IMPROV - ROUND HILL RD</t>
  </si>
  <si>
    <t>D217FX</t>
  </si>
  <si>
    <t>TWIN AVE RECONDUCTOR - SPRING VALLE</t>
  </si>
  <si>
    <t>D229FB</t>
  </si>
  <si>
    <t>KNIGHT RD TO CTY RD 31 TO WHITE RD,</t>
  </si>
  <si>
    <t>D238CX</t>
  </si>
  <si>
    <t>DISTRIBUTION SCADA SYSTEM PURCHASES</t>
  </si>
  <si>
    <t>D238FX</t>
  </si>
  <si>
    <t>RELOCATION OF POLES, GOLF RIDGE EST</t>
  </si>
  <si>
    <t>D248FX</t>
  </si>
  <si>
    <t>OLD PHILLIPS HILL RD. CONVERSION/EX</t>
  </si>
  <si>
    <t>D250FX</t>
  </si>
  <si>
    <t>SYSTEM IMPR - HELM HILL RD - B.GROV</t>
  </si>
  <si>
    <t>D255FX</t>
  </si>
  <si>
    <t>2010 - INCREMENTAL RELIABILITY - DE</t>
  </si>
  <si>
    <t>D256BL</t>
  </si>
  <si>
    <t xml:space="preserve">EXPANSION OF BLOOMING GROVE S/     </t>
  </si>
  <si>
    <t>D260BA</t>
  </si>
  <si>
    <t xml:space="preserve">POMONA S/S - PRELIMINARY DESIGN -  </t>
  </si>
  <si>
    <t>D261FX</t>
  </si>
  <si>
    <t>MAPLE AVENUE ROAD WIDENING, MONSEY,</t>
  </si>
  <si>
    <t>D262BX</t>
  </si>
  <si>
    <t xml:space="preserve">REPLACE ORANGEBURG BREAKER 54-3-2B </t>
  </si>
  <si>
    <t>D264FX</t>
  </si>
  <si>
    <t xml:space="preserve">RELOCATION OF ROUTE 59 WESTERN HWY </t>
  </si>
  <si>
    <t>D265FX</t>
  </si>
  <si>
    <t xml:space="preserve">2010 REBUILD 1250FT QUICKWAY ROAD, </t>
  </si>
  <si>
    <t>D266FX</t>
  </si>
  <si>
    <t>2010 REBUILD ROCKWOOD GARDENS, ROCK</t>
  </si>
  <si>
    <t>D273FX</t>
  </si>
  <si>
    <t xml:space="preserve">2010 U/G REBUILD, SUNDRY DR, NEW C </t>
  </si>
  <si>
    <t>D274FX</t>
  </si>
  <si>
    <t>2010 U/G REBUILD, JEAN LANE, MONSEY</t>
  </si>
  <si>
    <t>D275FX</t>
  </si>
  <si>
    <t xml:space="preserve">2010 U/G REBUILD, PACESETTER PARK, </t>
  </si>
  <si>
    <t>D276FX</t>
  </si>
  <si>
    <t xml:space="preserve">2010 U/G REBUILD, HOOVER LANE, NEW </t>
  </si>
  <si>
    <t>D295FX</t>
  </si>
  <si>
    <t>U/G CROSSROADS @ STONY POINT - SHOP</t>
  </si>
  <si>
    <t>D296CX</t>
  </si>
  <si>
    <t>UG CROSSING CABLE REPLACEMENT, UNDE</t>
  </si>
  <si>
    <t>D303BX</t>
  </si>
  <si>
    <t>REPLACE RECLOSER 89-2-2K AT THE SOU</t>
  </si>
  <si>
    <t>D306FX</t>
  </si>
  <si>
    <t>SHUART ROAD CONVERSION-MONSEY (SUMM</t>
  </si>
  <si>
    <t>D307FX</t>
  </si>
  <si>
    <t>SAMSONDALE AVE. CONVERSION - WEST H</t>
  </si>
  <si>
    <t>D309CX</t>
  </si>
  <si>
    <t>INSTALL NEW U/G CIRCUIT - 61-1-13 @</t>
  </si>
  <si>
    <t>D310FX</t>
  </si>
  <si>
    <t>REBUILD 2600' AND INSTALL F/I &amp; MOV</t>
  </si>
  <si>
    <t>D316BX</t>
  </si>
  <si>
    <t>Congers 562-22-2 Breaker Replacemen</t>
  </si>
  <si>
    <t>D317CC</t>
  </si>
  <si>
    <t>2010 OUTAGE MANAGEMENT SYSTEM (OMS)</t>
  </si>
  <si>
    <t>D323BX</t>
  </si>
  <si>
    <t xml:space="preserve">Land Purchase - Bullville Upgrade  </t>
  </si>
  <si>
    <t>D326BX</t>
  </si>
  <si>
    <t>Wisner Property Purchase - Prel Eng</t>
  </si>
  <si>
    <t>D327FX</t>
  </si>
  <si>
    <t xml:space="preserve">New Hempstead Rd Widening Project  </t>
  </si>
  <si>
    <t>D328FX</t>
  </si>
  <si>
    <t xml:space="preserve">Leber Road Recondctor &amp; Extension  </t>
  </si>
  <si>
    <t>D329BX</t>
  </si>
  <si>
    <t xml:space="preserve">Queensboro Substation Demolition   </t>
  </si>
  <si>
    <t>D331FA</t>
  </si>
  <si>
    <t>U/G Rebuild Blossom Rd/Bookhill Hms</t>
  </si>
  <si>
    <t>D331FC</t>
  </si>
  <si>
    <t>U/g Rebuild Country Club La, Pomona</t>
  </si>
  <si>
    <t>D331FG</t>
  </si>
  <si>
    <t xml:space="preserve">UG Rebuild 4200' - W. Burda Place  </t>
  </si>
  <si>
    <t>D333CX</t>
  </si>
  <si>
    <t xml:space="preserve">UG Mainline Rt-17M/Exit 122 N.Main </t>
  </si>
  <si>
    <t>D341FX</t>
  </si>
  <si>
    <t>Country Rd 41 Recond &amp; Conver - Rio</t>
  </si>
  <si>
    <t>D347FB</t>
  </si>
  <si>
    <t>SKI-RUN ROAD, BURLINGTON ROAD TO ST</t>
  </si>
  <si>
    <t>D351FX</t>
  </si>
  <si>
    <t xml:space="preserve">South Street Conversion - Goshen   </t>
  </si>
  <si>
    <t>D362FA</t>
  </si>
  <si>
    <t>Snake Hill &amp; Old Mill roads recond.</t>
  </si>
  <si>
    <t>D362FH</t>
  </si>
  <si>
    <t xml:space="preserve">Double Circuit - WN Road           </t>
  </si>
  <si>
    <t>D376VA</t>
  </si>
  <si>
    <t>Smart grid - Capacitor optimization</t>
  </si>
  <si>
    <t>D378FX</t>
  </si>
  <si>
    <t xml:space="preserve">Closter Road Reconductor           </t>
  </si>
  <si>
    <t>D397FX</t>
  </si>
  <si>
    <t>MINE TORNE RD - QUEENSBORO TO ROUTE</t>
  </si>
  <si>
    <t>D404CX</t>
  </si>
  <si>
    <t xml:space="preserve">SCOTLAND HILL RD / G.S.PKWY BORING </t>
  </si>
  <si>
    <t>D410FC</t>
  </si>
  <si>
    <t xml:space="preserve">LAROE ROAD WIDENING - PART 4       </t>
  </si>
  <si>
    <t>D418BX</t>
  </si>
  <si>
    <t>D463FC</t>
  </si>
  <si>
    <t>.hunt road reconductor - 1007001101</t>
  </si>
  <si>
    <t>D464FX</t>
  </si>
  <si>
    <t xml:space="preserve">North Main Street Conversion - SV  </t>
  </si>
  <si>
    <t>D470FX</t>
  </si>
  <si>
    <t>Brick Church Road Reconductor, N Hm</t>
  </si>
  <si>
    <t>D492CX</t>
  </si>
  <si>
    <t xml:space="preserve">CHESTER CABLE BANK 168 REPLACEMENT </t>
  </si>
  <si>
    <t>D493CX</t>
  </si>
  <si>
    <t>WEST HAVERSTRAW SUBSTATION UNDERGRO</t>
  </si>
  <si>
    <t>D496FX</t>
  </si>
  <si>
    <t xml:space="preserve">College Av Recond &amp; Ext, Nanuet NY </t>
  </si>
  <si>
    <t>D497FX</t>
  </si>
  <si>
    <t xml:space="preserve">Williams Ave reconductor - S.V.    </t>
  </si>
  <si>
    <t>T120KX</t>
  </si>
  <si>
    <t>O&amp;R VS LOCKWOOD, KESSLER &amp; BARTLETT</t>
  </si>
  <si>
    <t>T172BX</t>
  </si>
  <si>
    <t xml:space="preserve">INSTALL CAPACITOR BANK AND RELATED </t>
  </si>
  <si>
    <t>T184BX</t>
  </si>
  <si>
    <t xml:space="preserve">BANK 1300/2300 CIRCUIT SWITCHES    </t>
  </si>
  <si>
    <t>T186BX</t>
  </si>
  <si>
    <t>T187BX</t>
  </si>
  <si>
    <t>LINE 55 &amp; 56 STRUCTURE REPLACEMENTS</t>
  </si>
  <si>
    <t>T272BX</t>
  </si>
  <si>
    <t>T273BX</t>
  </si>
  <si>
    <t xml:space="preserve">Replace 69Kv OCBs at Sugarloaf S/S </t>
  </si>
  <si>
    <t xml:space="preserve">REPLACE FIRE SUPP @ RAMAPO         </t>
  </si>
  <si>
    <t>T473BX</t>
  </si>
  <si>
    <t>T/L'X Y88/94, TOWER MODIFICATIONS T</t>
  </si>
  <si>
    <t>T498BX</t>
  </si>
  <si>
    <t xml:space="preserve">REPLACEMENT OF OIL CIRCUIT BREAKER </t>
  </si>
  <si>
    <t>T504BX</t>
  </si>
  <si>
    <t xml:space="preserve">PE - T/L 311 SHORELINE PROTECTION  </t>
  </si>
  <si>
    <t>T505BX</t>
  </si>
  <si>
    <t>REPLACE ROOF @ HUDSON RIVER CROSSIN</t>
  </si>
  <si>
    <t>T506BX</t>
  </si>
  <si>
    <t>REMOVE LINES 73/74 CONDUCTORS, BETW</t>
  </si>
  <si>
    <t>T508BX</t>
  </si>
  <si>
    <t>T509BX</t>
  </si>
  <si>
    <t>T/L 311 RECONDUCTOR UPGRADE - SLOAT</t>
  </si>
  <si>
    <t>T513BX</t>
  </si>
  <si>
    <t>TOWER 147, T/L 25 SHORELINE PROTECT</t>
  </si>
  <si>
    <t>T514BX</t>
  </si>
  <si>
    <t>TOWER 3, FORMER C H TIE LINES, SHOR</t>
  </si>
  <si>
    <t>T515BX</t>
  </si>
  <si>
    <t>TOWER 163, T/L 26- Shoreline Protec</t>
  </si>
  <si>
    <t>T516BX</t>
  </si>
  <si>
    <t>REMOVE POLES 75 FROM FORMER T/L 73/</t>
  </si>
  <si>
    <t>T517BX</t>
  </si>
  <si>
    <t>TRANSMISSION LINE 31 POLE REPLACEME</t>
  </si>
  <si>
    <t>T518BX</t>
  </si>
  <si>
    <t>RECONDUCTOR OF T/L 751 BETWEEN SPAR</t>
  </si>
  <si>
    <t>T522BX</t>
  </si>
  <si>
    <t xml:space="preserve">NY - Relay Protection Upgrades     </t>
  </si>
  <si>
    <t>T523BX</t>
  </si>
  <si>
    <t xml:space="preserve">Replace Line 701/702 Pole          </t>
  </si>
  <si>
    <t>T524BX</t>
  </si>
  <si>
    <t>Repl.W. Nyack S/S Control Hous Roof</t>
  </si>
  <si>
    <t>T525BX</t>
  </si>
  <si>
    <t xml:space="preserve">Replace Genung St. S/S Roof        </t>
  </si>
  <si>
    <t>T526BX</t>
  </si>
  <si>
    <t>345Kv CPV Interconnection - Midltwn</t>
  </si>
  <si>
    <t>T527BX</t>
  </si>
  <si>
    <t xml:space="preserve">345Kv Line 94 Tap\- Preliminary En </t>
  </si>
  <si>
    <t>F I N A L</t>
  </si>
  <si>
    <t>- All  Years -</t>
  </si>
  <si>
    <t>2011 Annual  Budget</t>
  </si>
  <si>
    <t>2011  Capital  Expenditures</t>
  </si>
  <si>
    <t>Appropr.</t>
  </si>
  <si>
    <t>Appropriation</t>
  </si>
  <si>
    <t>#4</t>
  </si>
  <si>
    <t>#5</t>
  </si>
  <si>
    <t>Electronic Map Boards &amp; Room Renovation for ECC/DCC</t>
  </si>
  <si>
    <t>AE</t>
  </si>
  <si>
    <t>2011 EMS Equipment Upgrade Blanket</t>
  </si>
  <si>
    <t>10-3117</t>
  </si>
  <si>
    <t>10-2825</t>
  </si>
  <si>
    <t>2011 JUMP Program - EMS Expansion Bkt</t>
  </si>
  <si>
    <t>10-3118</t>
  </si>
  <si>
    <t>Pocatello 69kV Substation 2-35MVA 6 Ckts</t>
  </si>
  <si>
    <t>Wurtsboro Upgrade</t>
  </si>
  <si>
    <t>10-2374</t>
  </si>
  <si>
    <t>10-2402</t>
  </si>
  <si>
    <t>10-2827</t>
  </si>
  <si>
    <t>BE</t>
  </si>
  <si>
    <t>2011 T&amp;S Engneering Software/Hardware Bkt</t>
  </si>
  <si>
    <t>10-3119</t>
  </si>
  <si>
    <t>2011 Distrib Substation Automation Bkt - NY</t>
  </si>
  <si>
    <t>10-2828</t>
  </si>
  <si>
    <t>10-2695</t>
  </si>
  <si>
    <t>10-1420</t>
  </si>
  <si>
    <t>10-3046</t>
  </si>
  <si>
    <t>10-2970</t>
  </si>
  <si>
    <t>10-2476</t>
  </si>
  <si>
    <t>New Woodbury Substation Property Purchase</t>
  </si>
  <si>
    <t>Pomona Substation</t>
  </si>
  <si>
    <t>10-1419</t>
  </si>
  <si>
    <t>10/13-2984</t>
  </si>
  <si>
    <t>10-2672</t>
  </si>
  <si>
    <t>Transmission - Wisner to West Warwick OH</t>
  </si>
  <si>
    <t>10-3271</t>
  </si>
  <si>
    <t>Mobile #1 Replacement</t>
  </si>
  <si>
    <t>10-3041</t>
  </si>
  <si>
    <t>Congers 562-22-2 Breaker Replacement</t>
  </si>
  <si>
    <t>10-3068</t>
  </si>
  <si>
    <t>Bullville Property Purchase</t>
  </si>
  <si>
    <t>10-3104</t>
  </si>
  <si>
    <t>Wisner Property Purchase</t>
  </si>
  <si>
    <t>10-3218</t>
  </si>
  <si>
    <t>Queensboro Substation Demolition</t>
  </si>
  <si>
    <t>13-3225</t>
  </si>
  <si>
    <t>10-2481</t>
  </si>
  <si>
    <t>10-2005</t>
  </si>
  <si>
    <t>2011 Paving &amp; Drainage Blanket - NY</t>
  </si>
  <si>
    <t>10-3123</t>
  </si>
  <si>
    <t>2010 Paving &amp; Drainage Blanket - NY</t>
  </si>
  <si>
    <t>10-2830</t>
  </si>
  <si>
    <t>New Tappan Substation Transmission Tap</t>
  </si>
  <si>
    <t>10-3047</t>
  </si>
  <si>
    <t>10-2717</t>
  </si>
  <si>
    <t>Replace Recloser Circuit - Wisner</t>
  </si>
  <si>
    <t>10-3304</t>
  </si>
  <si>
    <t>Sterling Forest New 69kV Source L26 Tap</t>
  </si>
  <si>
    <t>10-2712</t>
  </si>
  <si>
    <t>10-2485</t>
  </si>
  <si>
    <t>PA 04/05/04</t>
  </si>
  <si>
    <t>2011 Transmission Relay Upgrade Bkt - NY</t>
  </si>
  <si>
    <t>10-2831</t>
  </si>
  <si>
    <t>10-2487</t>
  </si>
  <si>
    <t>10-2358</t>
  </si>
  <si>
    <t>10-2832</t>
  </si>
  <si>
    <t>10-2783</t>
  </si>
  <si>
    <t>10-2833</t>
  </si>
  <si>
    <t>10-2775</t>
  </si>
  <si>
    <t>Replace 69 kV Oil Circuit Breakers at Sugarloaf Substation</t>
  </si>
  <si>
    <t>10-3226</t>
  </si>
  <si>
    <t>Line 551/562 Structure Replacements</t>
  </si>
  <si>
    <t>10-3319</t>
  </si>
  <si>
    <t>10-2348</t>
  </si>
  <si>
    <t>10-2668</t>
  </si>
  <si>
    <t>Replace roof at Hudson River Crossing Twr Equip Bldg</t>
  </si>
  <si>
    <t>10-2704</t>
  </si>
  <si>
    <t>10-2737</t>
  </si>
  <si>
    <t>10-2738</t>
  </si>
  <si>
    <t>10-2966</t>
  </si>
  <si>
    <t>10-2967</t>
  </si>
  <si>
    <t>10-2968</t>
  </si>
  <si>
    <t>10-2974</t>
  </si>
  <si>
    <t>10/13-2983</t>
  </si>
  <si>
    <t>Line 60 CAT-1 System</t>
  </si>
  <si>
    <t>10-3125</t>
  </si>
  <si>
    <t>10-3048</t>
  </si>
  <si>
    <t>Relay Protection Upgrade – Line 562, Line 563, Line 702</t>
  </si>
  <si>
    <t>10-3059</t>
  </si>
  <si>
    <t>Line 701/702 Pole Replacements</t>
  </si>
  <si>
    <t>10-3090</t>
  </si>
  <si>
    <t>West Nyack Substation Control House Roof</t>
  </si>
  <si>
    <t>10-3089</t>
  </si>
  <si>
    <t>Genung Street Substation Roof</t>
  </si>
  <si>
    <t>10-3094</t>
  </si>
  <si>
    <t>345kV CPV Interconnection - Middletown</t>
  </si>
  <si>
    <t>10-3106</t>
  </si>
  <si>
    <t>345kV Line 94 Tap</t>
  </si>
  <si>
    <t>10-3107</t>
  </si>
  <si>
    <t>T/L 49 Upgrade, Burns to Nanuet</t>
  </si>
  <si>
    <t>10-3287</t>
  </si>
  <si>
    <t>T/L 702 Upgrade, Burns to West Nyack</t>
  </si>
  <si>
    <t>10-3288</t>
  </si>
  <si>
    <t>Sugarloaf 69kV Substation Wiring Removal</t>
  </si>
  <si>
    <t>13-3298</t>
  </si>
  <si>
    <t>50-2496</t>
  </si>
  <si>
    <t>Port Jervis Substation UG Circuit Exits</t>
  </si>
  <si>
    <t>50-3321</t>
  </si>
  <si>
    <t>50-2700</t>
  </si>
  <si>
    <t>50-2736</t>
  </si>
  <si>
    <t>50-2760</t>
  </si>
  <si>
    <t>50-2762</t>
  </si>
  <si>
    <t>CE</t>
  </si>
  <si>
    <t>2011 Mobile OMS Blanket - NY</t>
  </si>
  <si>
    <t>10-3126</t>
  </si>
  <si>
    <t>10-2505</t>
  </si>
  <si>
    <t>10-2837</t>
  </si>
  <si>
    <t>2011 Smart Grid Devices Bkt - NY</t>
  </si>
  <si>
    <t>10-2839</t>
  </si>
  <si>
    <t>2011 Distribution Cap Program Blanket - NY</t>
  </si>
  <si>
    <t>10-2509</t>
  </si>
  <si>
    <t>2011 Distribution Automation Blanket - NY</t>
  </si>
  <si>
    <t>10-3129</t>
  </si>
  <si>
    <t>10-2508</t>
  </si>
  <si>
    <t xml:space="preserve">      10-2774        Budget 10-2842</t>
  </si>
  <si>
    <t>2011 OMS Hardware Blanket - NY</t>
  </si>
  <si>
    <t>10-3130</t>
  </si>
  <si>
    <t>50-2844</t>
  </si>
  <si>
    <t>Transmission from Wisner to West Warwick</t>
  </si>
  <si>
    <t>2011 Distrib Engineering Equipmt/Hardware Bkt</t>
  </si>
  <si>
    <t>50-2515</t>
  </si>
  <si>
    <t>50-3031</t>
  </si>
  <si>
    <t>2011 OMS Development</t>
  </si>
  <si>
    <t>10-3133</t>
  </si>
  <si>
    <t>UG Mainline Rt 17M/Exit 122 (N Main St.) Reconfig NYSDOT Proj.</t>
  </si>
  <si>
    <t>50-3246</t>
  </si>
  <si>
    <t>50-1812</t>
  </si>
  <si>
    <t>Scotland Hill Rd. Electric and Gas Utility Boring Study</t>
  </si>
  <si>
    <t>50-1974</t>
  </si>
  <si>
    <t>Tappan Substation U/G Circuit Exits</t>
  </si>
  <si>
    <t>50-2521</t>
  </si>
  <si>
    <t>2011 NRG Development</t>
  </si>
  <si>
    <t>10-3134</t>
  </si>
  <si>
    <t>10-various</t>
  </si>
  <si>
    <t>FE</t>
  </si>
  <si>
    <t>2011 Transformers - O/H NY (Incl Contributions)</t>
  </si>
  <si>
    <t>10-0131</t>
  </si>
  <si>
    <t>10-0130</t>
  </si>
  <si>
    <t>2011 O/H Capital Tools Blanket  (NY)</t>
  </si>
  <si>
    <t>10-3145</t>
  </si>
  <si>
    <t>10-2546</t>
  </si>
  <si>
    <t>10-2873</t>
  </si>
  <si>
    <t>Hartley Sub-Echo Lk Rd-Sub to Golf Links</t>
  </si>
  <si>
    <t>Route 17M - Hartley Rd to Denton Hill Rd</t>
  </si>
  <si>
    <t>10-2958</t>
  </si>
  <si>
    <t>10-2567</t>
  </si>
  <si>
    <t>2011 NY Incremental Reliability - Defective Poles</t>
  </si>
  <si>
    <t>10-3216</t>
  </si>
  <si>
    <t>10-2699</t>
  </si>
  <si>
    <t>10-2765</t>
  </si>
  <si>
    <t>10-2551</t>
  </si>
  <si>
    <t>Mud Mills-Silver Lk to Cottage St Recond</t>
  </si>
  <si>
    <t>10-2957</t>
  </si>
  <si>
    <t>10-2964</t>
  </si>
  <si>
    <t>10-2965</t>
  </si>
  <si>
    <t>10-2552</t>
  </si>
  <si>
    <t>2011 PCB Oil Testing And Disposal Blanket</t>
  </si>
  <si>
    <t>14-3148</t>
  </si>
  <si>
    <t>2010 PCB Oil Testing And Disposal Blanket</t>
  </si>
  <si>
    <t>10-2878</t>
  </si>
  <si>
    <t>10-2884</t>
  </si>
  <si>
    <t>327</t>
  </si>
  <si>
    <t>New Hempstead Road Widening Project, Phase 1</t>
  </si>
  <si>
    <t>10-3223</t>
  </si>
  <si>
    <t>New Hempstead Road - Eberling to John St</t>
  </si>
  <si>
    <t>10-3317</t>
  </si>
  <si>
    <t>328</t>
  </si>
  <si>
    <t>Leber Road Reconductor &amp; Extension  Blauvelt, NY</t>
  </si>
  <si>
    <t>10-3224</t>
  </si>
  <si>
    <t>330</t>
  </si>
  <si>
    <t>Chester Distribution Part 1B - Hambletonian Ave</t>
  </si>
  <si>
    <t>10-3236</t>
  </si>
  <si>
    <t>10-2887</t>
  </si>
  <si>
    <t>10-2556</t>
  </si>
  <si>
    <t>South St Conversion - Goshen</t>
  </si>
  <si>
    <t>10-3149</t>
  </si>
  <si>
    <t>353</t>
  </si>
  <si>
    <t>Orchard Hill Rd Conversion - Monroe</t>
  </si>
  <si>
    <t>Oak Tree Rd West Double Ckt - Tappan</t>
  </si>
  <si>
    <t>Westtown Ckt103-2-13 Unionville Conv Pt2</t>
  </si>
  <si>
    <t>10-1852</t>
  </si>
  <si>
    <t>10-2889</t>
  </si>
  <si>
    <t>Rio-County Road 31</t>
  </si>
  <si>
    <t>10-2891</t>
  </si>
  <si>
    <t>378</t>
  </si>
  <si>
    <t>Closter Rd Reconductor</t>
  </si>
  <si>
    <t>10-3152</t>
  </si>
  <si>
    <t>379</t>
  </si>
  <si>
    <t>Willow Grove Rd Extension/Tie</t>
  </si>
  <si>
    <t>381</t>
  </si>
  <si>
    <t>2010 LTS Sys Improv - Arden House</t>
  </si>
  <si>
    <t>388</t>
  </si>
  <si>
    <t>Rio-White Rd</t>
  </si>
  <si>
    <t>10-3302</t>
  </si>
  <si>
    <t>10-2805</t>
  </si>
  <si>
    <t>10-2559</t>
  </si>
  <si>
    <t>10-2893</t>
  </si>
  <si>
    <t>10-2894</t>
  </si>
  <si>
    <t>10-2896</t>
  </si>
  <si>
    <t>464</t>
  </si>
  <si>
    <t>SV-Upgrade&amp;Rem Step from Main St - 25/18</t>
  </si>
  <si>
    <t>10-3155</t>
  </si>
  <si>
    <t>Spring Valley - Brick Church Rd Reconductor</t>
  </si>
  <si>
    <t>10-3156</t>
  </si>
  <si>
    <t>10-2897</t>
  </si>
  <si>
    <t>10-2898</t>
  </si>
  <si>
    <t>Repl Defect Poles Ckt 5-10-34 Rt209 Pt 3</t>
  </si>
  <si>
    <t>10-3322</t>
  </si>
  <si>
    <t>Warwick RR Easement/Third Street</t>
  </si>
  <si>
    <t>10-3277</t>
  </si>
  <si>
    <t>Stray Voltage - Electric Information Mgt Sys Upgrade</t>
  </si>
  <si>
    <t>Chester Dist Part 2 Carpenter Ave Feed C</t>
  </si>
  <si>
    <t>10-2565</t>
  </si>
  <si>
    <t>Route 9W Road Widening Stony Point</t>
  </si>
  <si>
    <t>10-3313</t>
  </si>
  <si>
    <t>NY Trans Sys Defective Repair Stray Voltage Bkt</t>
  </si>
  <si>
    <t>10-3215</t>
  </si>
  <si>
    <t>50-various</t>
  </si>
  <si>
    <t>2011 Transformers - U/G NY (Incl Contributions)</t>
  </si>
  <si>
    <t>50-0131</t>
  </si>
  <si>
    <t>50-0130</t>
  </si>
  <si>
    <t>50-2299</t>
  </si>
  <si>
    <t>50-3037</t>
  </si>
  <si>
    <t>2011 U/G  Rebuild  Blanket  (NY)</t>
  </si>
  <si>
    <t>50-3146</t>
  </si>
  <si>
    <t>50-2874</t>
  </si>
  <si>
    <t>2011 U/G  Gasification (Rehab)  Blanket  (NY)</t>
  </si>
  <si>
    <t>UG Rebuild - Rockwood Circle - Middletown, NY</t>
  </si>
  <si>
    <t>50-3000</t>
  </si>
  <si>
    <t>UG Rebuild - Sunbury Dr. New City, NY Install F/I  &amp; MOVs</t>
  </si>
  <si>
    <t>50-3010</t>
  </si>
  <si>
    <t>UG Rebuild - Jean Ln. Monsey, NY  &amp; Install F/I  &amp; MOVs</t>
  </si>
  <si>
    <t>50-3011</t>
  </si>
  <si>
    <t>UG Rebuild - Pacesetter Park Pomona, NY &amp; Install F/I  &amp; MOVs</t>
  </si>
  <si>
    <t>50-3012</t>
  </si>
  <si>
    <t>UG Rebuild Fringe Ct and install F/I &amp; MOV</t>
  </si>
  <si>
    <t>50-3050</t>
  </si>
  <si>
    <t>331</t>
  </si>
  <si>
    <t>UG Rebuild - Blossom Road - Bookhill Homes</t>
  </si>
  <si>
    <t>50-3250</t>
  </si>
  <si>
    <t xml:space="preserve">UG Rebuild - Worthington Court - West Nyack </t>
  </si>
  <si>
    <t>50-3244</t>
  </si>
  <si>
    <t>UG Rebuild - Country Club Lane - Pomona</t>
  </si>
  <si>
    <t>50-3254</t>
  </si>
  <si>
    <t>UG Rebuild - Dashew Drive, Suffern</t>
  </si>
  <si>
    <t>50-3262</t>
  </si>
  <si>
    <t>UG Rebuild - Rebuild 2,600' - Lillian St, Pomona</t>
  </si>
  <si>
    <t>50-3278</t>
  </si>
  <si>
    <t>UG Rebuild - Rebuild 1,000' - Crownlyn Ct, Bardonia</t>
  </si>
  <si>
    <t>50-3279</t>
  </si>
  <si>
    <t>FG</t>
  </si>
  <si>
    <t>UG Rebuild - Rebuild approx. 4,200' - West Burda Place, New City</t>
  </si>
  <si>
    <t>50-3280</t>
  </si>
  <si>
    <t>536</t>
  </si>
  <si>
    <t>Bradley Corporate Park</t>
  </si>
  <si>
    <t>50-3261</t>
  </si>
  <si>
    <t>2011 U/G Capital Tools Blanket  (NY)</t>
  </si>
  <si>
    <t>50-3157</t>
  </si>
  <si>
    <t>50-2900</t>
  </si>
  <si>
    <t>ZE</t>
  </si>
  <si>
    <t>2011 Substation Department Blanket - NY</t>
  </si>
  <si>
    <t>10-3159</t>
  </si>
  <si>
    <t>10-2905</t>
  </si>
  <si>
    <t>2011 Install Battery Banks Blanket - NY</t>
  </si>
  <si>
    <t>10-3158</t>
  </si>
  <si>
    <t>10-2569</t>
  </si>
  <si>
    <t>10-2906</t>
  </si>
  <si>
    <t>2011 Relay Department Blanket</t>
  </si>
  <si>
    <t>10-3160</t>
  </si>
  <si>
    <t>2011 Purchase Relay Test Set Bkt</t>
  </si>
  <si>
    <t>10-3161</t>
  </si>
  <si>
    <t>10-2908</t>
  </si>
  <si>
    <t>2011 Substation Small Equipment Blanket - NY</t>
  </si>
  <si>
    <t>10-3162</t>
  </si>
  <si>
    <t>ME</t>
  </si>
  <si>
    <t>2011 Substation Comm. Protection Bkt - NY</t>
  </si>
  <si>
    <t>10-3207</t>
  </si>
  <si>
    <t>2010 Substation Comm. Protection Bkt - NY</t>
  </si>
  <si>
    <t>10-2956</t>
  </si>
  <si>
    <t>NB</t>
  </si>
  <si>
    <t>SVOC UPS A&amp;B Battery Requirements</t>
  </si>
  <si>
    <t>NE</t>
  </si>
  <si>
    <t>2011 Pole Butt Removal Blanket</t>
  </si>
  <si>
    <t>13-3105</t>
  </si>
  <si>
    <t>13-2921</t>
  </si>
  <si>
    <t>GE</t>
  </si>
  <si>
    <t>2011 Sale Of Scrap Blanket</t>
  </si>
  <si>
    <t>14-3185</t>
  </si>
  <si>
    <t>14-2931</t>
  </si>
  <si>
    <t>WE</t>
  </si>
  <si>
    <t>2011 SG Metering Upgrade Bkt - NY</t>
  </si>
  <si>
    <t>2011 Load Study Meters - NY</t>
  </si>
  <si>
    <t>2011 Electric Meter Dept. Misc. Equipment Bkt</t>
  </si>
  <si>
    <t>10-3167</t>
  </si>
  <si>
    <t>2010 Electric Meter Dept. Misc. Equipment Bkt</t>
  </si>
  <si>
    <t>10-2914</t>
  </si>
  <si>
    <t>2011 Bank Metering Upgrade Blanket - NY</t>
  </si>
  <si>
    <t>2010 Bank Metering Upgrade Blanket - NY</t>
  </si>
  <si>
    <t>10-2915</t>
  </si>
  <si>
    <t>Corporate</t>
  </si>
  <si>
    <t>VF</t>
  </si>
  <si>
    <t>Transformer Intercompany Sales Blanket - NY OH &amp; UG</t>
  </si>
  <si>
    <t>10/50-0100</t>
  </si>
  <si>
    <t>VW</t>
  </si>
  <si>
    <t>Meter Intercompany Sales Blanket - NY</t>
  </si>
  <si>
    <t xml:space="preserve">Total Org </t>
  </si>
  <si>
    <t>No Organization - Carryover</t>
  </si>
  <si>
    <t>YX</t>
  </si>
  <si>
    <t>1999 A&amp;G Blanket</t>
  </si>
  <si>
    <t>KX</t>
  </si>
  <si>
    <t>ORU v. Lockwood, Kessler &amp; Bartlett Engineers - Line 11</t>
  </si>
  <si>
    <t>10-2671</t>
  </si>
  <si>
    <t>10-3021</t>
  </si>
  <si>
    <t>NYISO Transmission Capacitors</t>
  </si>
  <si>
    <t xml:space="preserve">Org 07 - Electric Operations </t>
  </si>
  <si>
    <t>Calendar Year 2011</t>
  </si>
  <si>
    <t>Little Tor Substation, OH Transmission Tap and UG Exits</t>
  </si>
  <si>
    <t>Revised estimate includes OH transmission tap, escalation and contingency</t>
  </si>
  <si>
    <t>Snake Hill Road Substation OH Transmission Tap &amp; Underground Circuits</t>
  </si>
  <si>
    <t xml:space="preserve">Revised estimate reflects escalation and contingency. Bid Pricing significantly higher for civil work associated with project. Increase also reflects need for additional staffing on project to meet regulatory requirements. </t>
  </si>
  <si>
    <t>Adjustment to escalation contingency and bid level pricing.</t>
  </si>
  <si>
    <t>Port Jervis Substation Upgrade UG Transmission Station Tie and UG Dist. Circuits</t>
  </si>
  <si>
    <t>Hartley Road Substation, OH Transmission Tap and UG Dist. Exits</t>
  </si>
  <si>
    <t>Revised estimate includes OH &amp; UG transmission taps, escalation and contingency</t>
  </si>
  <si>
    <t>Revised estimate includes design review, escalation &amp; contingency</t>
  </si>
  <si>
    <t>Revised estimate includes UG Transmission station tie, escalation and contingency</t>
  </si>
  <si>
    <t>Tappan Substation, OH &amp; UG Transmission Taps and UG Dist. Exits</t>
  </si>
  <si>
    <t>Sterling Forest Transmission Station and  Line 26 Transmission Tap</t>
  </si>
  <si>
    <t>Revised estimate includes design review and additional UG Dist. work, escalation &amp; contingency</t>
  </si>
  <si>
    <t>West Warwick Substation OH &amp; UG Transmission Taps and UG Exits</t>
  </si>
  <si>
    <t xml:space="preserve">Wisner to West Warwick project combined with substation project. Estimate also reflects OH Transmission work, escalation and contingency.  </t>
  </si>
  <si>
    <t>Project combined with West Warwick substation project.</t>
  </si>
  <si>
    <t>Transmission Line - Wisner to West Warwick (Moved into West Warwick Project)</t>
  </si>
  <si>
    <t>Transmission Line - Wisner to West Warwick (Moved into West Warwick Substation Project)</t>
  </si>
  <si>
    <t>Moved into West warwick substation project</t>
  </si>
  <si>
    <t xml:space="preserve">Alternate conductor types as well as a revised project of larger scope are presently being considered.  The completion date for this project has been re-prioritized to 2018. </t>
  </si>
  <si>
    <t>Reviewing new sites due to wetland and railroad contraints. Project has been re-piroritized to June 2015</t>
  </si>
  <si>
    <t>Project in service date re-prioritized to 2017.</t>
  </si>
  <si>
    <t xml:space="preserve">This project has been delayed to coordinate with the completion of the Rio Substation in 2019. </t>
  </si>
  <si>
    <t xml:space="preserve">Major material has been received.  Working with Town on comments for DEIS. The completion date for this project has been re-prioritized to 2014. </t>
  </si>
  <si>
    <t xml:space="preserve">Currently before Planning Board for SEQRA review / Site Plan approval. EIS is also new required which may further delay project. The completion date for this project has been re-prioritized to 2014. </t>
  </si>
  <si>
    <t>Final approvals have been received; project will commence in late Fall 2011.</t>
  </si>
  <si>
    <t>This project was completed in May 2011</t>
  </si>
  <si>
    <t>Completion date re-prioritized to June 2013.</t>
  </si>
  <si>
    <t>This project completed in May 2011</t>
  </si>
  <si>
    <t>13-2393</t>
  </si>
  <si>
    <t>10-2400</t>
  </si>
  <si>
    <t>13-2400</t>
  </si>
  <si>
    <t>10-2403</t>
  </si>
  <si>
    <t>10-2404</t>
  </si>
  <si>
    <t>10-2409</t>
  </si>
  <si>
    <t>50-2410</t>
  </si>
  <si>
    <t>13-2411</t>
  </si>
  <si>
    <t>10-2440</t>
  </si>
  <si>
    <t>13-2440</t>
  </si>
  <si>
    <t>13-2450</t>
  </si>
  <si>
    <t>10-2450</t>
  </si>
  <si>
    <t>10-2461</t>
  </si>
  <si>
    <t>10-2463</t>
  </si>
  <si>
    <t>10-6912</t>
  </si>
  <si>
    <t>13-1972</t>
  </si>
  <si>
    <t>10-1972</t>
  </si>
  <si>
    <t>13-6914</t>
  </si>
  <si>
    <t>53-1805</t>
  </si>
  <si>
    <t>50-2156</t>
  </si>
  <si>
    <t>13-2236</t>
  </si>
  <si>
    <t>10-2443</t>
  </si>
  <si>
    <t>10-2131</t>
  </si>
  <si>
    <t>10-2132</t>
  </si>
  <si>
    <t>13-2074</t>
  </si>
  <si>
    <t>10-2375</t>
  </si>
  <si>
    <t>10-2376</t>
  </si>
  <si>
    <t>13-2242</t>
  </si>
  <si>
    <t>13-1856</t>
  </si>
  <si>
    <t>10-2137</t>
  </si>
  <si>
    <t>10-2138</t>
  </si>
  <si>
    <t>10-7130</t>
  </si>
  <si>
    <t>10-2094</t>
  </si>
  <si>
    <t>10-2139</t>
  </si>
  <si>
    <t>13-2140</t>
  </si>
  <si>
    <t>13-2141</t>
  </si>
  <si>
    <t>10-2245</t>
  </si>
  <si>
    <t>10-2004</t>
  </si>
  <si>
    <t>10-2015</t>
  </si>
  <si>
    <t>50-2028</t>
  </si>
  <si>
    <t>53-2028</t>
  </si>
  <si>
    <t>13-2035</t>
  </si>
  <si>
    <t>13-2104</t>
  </si>
  <si>
    <t>10-2144</t>
  </si>
  <si>
    <t>10-2060</t>
  </si>
  <si>
    <t>10-1859</t>
  </si>
  <si>
    <t>13-1859</t>
  </si>
  <si>
    <t>13-2206</t>
  </si>
  <si>
    <t>10-2103</t>
  </si>
  <si>
    <t>10-2251</t>
  </si>
  <si>
    <t>13-2251</t>
  </si>
  <si>
    <t>13-2253</t>
  </si>
  <si>
    <t>13-2254</t>
  </si>
  <si>
    <t>10-2256</t>
  </si>
  <si>
    <t>50-2265</t>
  </si>
  <si>
    <t>53-2266</t>
  </si>
  <si>
    <t>13-2268</t>
  </si>
  <si>
    <t>10-2269</t>
  </si>
  <si>
    <t>13-2269</t>
  </si>
  <si>
    <t>13-2280</t>
  </si>
  <si>
    <t>13-2281</t>
  </si>
  <si>
    <t>10-2281</t>
  </si>
  <si>
    <t>10-2282</t>
  </si>
  <si>
    <t>10-2297</t>
  </si>
  <si>
    <t>13-2297</t>
  </si>
  <si>
    <t>13-1928</t>
  </si>
  <si>
    <t>10-1440</t>
  </si>
  <si>
    <t>10-1463</t>
  </si>
  <si>
    <t>10-1464</t>
  </si>
  <si>
    <t>10-7333</t>
  </si>
  <si>
    <t>10-1466</t>
  </si>
  <si>
    <t>10-2377</t>
  </si>
  <si>
    <t>10-1815</t>
  </si>
  <si>
    <t>10-2148</t>
  </si>
  <si>
    <t>10-2357</t>
  </si>
  <si>
    <t>10-2062</t>
  </si>
  <si>
    <t>10-2149</t>
  </si>
  <si>
    <t>10-2359</t>
  </si>
  <si>
    <t>10-1338</t>
  </si>
  <si>
    <t>10-2412</t>
  </si>
  <si>
    <t>10-2075</t>
  </si>
  <si>
    <t>13-2122</t>
  </si>
  <si>
    <t>10-2122</t>
  </si>
  <si>
    <t>10-2250</t>
  </si>
  <si>
    <t>13-2250</t>
  </si>
  <si>
    <t>13-2366</t>
  </si>
  <si>
    <t>50-2370</t>
  </si>
  <si>
    <t>13-2371</t>
  </si>
  <si>
    <t>10-2413</t>
  </si>
  <si>
    <t>50-2415</t>
  </si>
  <si>
    <t>50-2416</t>
  </si>
  <si>
    <t>10-2417</t>
  </si>
  <si>
    <t>10-2442</t>
  </si>
  <si>
    <t>10-2444</t>
  </si>
  <si>
    <t>30-2447</t>
  </si>
  <si>
    <t>13-2467</t>
  </si>
  <si>
    <t>10-2467</t>
  </si>
  <si>
    <t>Orange and Rockland Utilities, Inc.</t>
  </si>
  <si>
    <t>Summary of Electric Capital Expenditures</t>
  </si>
  <si>
    <t>Project Description</t>
  </si>
  <si>
    <t>Rate Case</t>
  </si>
  <si>
    <t>Actual</t>
  </si>
  <si>
    <t>Variance</t>
  </si>
  <si>
    <t>Blankets</t>
  </si>
  <si>
    <t>Regular Projects Under $1 Million</t>
  </si>
  <si>
    <t>Regular Projects Over $1 Million</t>
  </si>
  <si>
    <t>Monroe Substation Upgrade and UG Exits</t>
  </si>
  <si>
    <t>Ramapo 138kV Terminal</t>
  </si>
  <si>
    <t>Port Jervis Substation Upgrade and UG Exits</t>
  </si>
  <si>
    <t>Transmission Line 18 Upgrade</t>
  </si>
  <si>
    <t>Mirant</t>
  </si>
  <si>
    <t>Spare 138 - 69kV 175MVA Transformer</t>
  </si>
  <si>
    <t>Transmission Line 31 Upgrade</t>
  </si>
  <si>
    <t>Pocatello Substation and UG Exits</t>
  </si>
  <si>
    <t>Hartley Road Substation and UG Exits</t>
  </si>
  <si>
    <t>Corporate Drive Substation, UG Exits and Transmission Tap</t>
  </si>
  <si>
    <t>Tappan Substation and UG Exits</t>
  </si>
  <si>
    <t>Sterling Forest Line 26 Transmission Tap</t>
  </si>
  <si>
    <t>Total Estimate and Spending Summary - Projects Over $1 Million</t>
  </si>
  <si>
    <t>Detail Narrative - Original vs. Current</t>
  </si>
  <si>
    <t>Current</t>
  </si>
  <si>
    <t>Estimate</t>
  </si>
  <si>
    <t>Spare 345 - 138kV 400MVA Transformer</t>
  </si>
  <si>
    <t>New Hempstead Substation Upgrade and UG Exits</t>
  </si>
  <si>
    <t>West Warwick Substation and UG Exits</t>
  </si>
  <si>
    <t>Transmission Line - Wisner to West Warwick</t>
  </si>
  <si>
    <t>Transmission Lines 55 and 551 Upgrade</t>
  </si>
  <si>
    <t>Westtown Substation Upgrade and UG Exits</t>
  </si>
  <si>
    <t>Transmission Line 6 Upgrade - Pocatello to Decker</t>
  </si>
  <si>
    <t xml:space="preserve">Silver Lake Substation Upgrade </t>
  </si>
  <si>
    <t xml:space="preserve">Regular Projects Over $1 Million   </t>
  </si>
  <si>
    <t xml:space="preserve"> </t>
  </si>
  <si>
    <t>Projected Actual</t>
  </si>
  <si>
    <t>Accounts</t>
  </si>
  <si>
    <t>Materials</t>
  </si>
  <si>
    <t>In Service Date</t>
  </si>
  <si>
    <t>Payroll</t>
  </si>
  <si>
    <t>Payable</t>
  </si>
  <si>
    <t>&amp; Supplies</t>
  </si>
  <si>
    <t>Total $</t>
  </si>
  <si>
    <t>Total</t>
  </si>
  <si>
    <t>Plant</t>
  </si>
  <si>
    <t>in Rate</t>
  </si>
  <si>
    <t>Case</t>
  </si>
  <si>
    <t>Delta</t>
  </si>
  <si>
    <t>Reason for difference</t>
  </si>
  <si>
    <t>Monroe Substation Upgrade &amp; U/G Exits</t>
  </si>
  <si>
    <t>Electric Capital Expenditures:</t>
  </si>
  <si>
    <t>Expenditures</t>
  </si>
  <si>
    <t>Electric Capital Expenditures - Projects Over $1 Million</t>
  </si>
  <si>
    <t>Overheads</t>
  </si>
  <si>
    <t>Remarks</t>
  </si>
  <si>
    <t>Ramapo Line Terminal</t>
  </si>
  <si>
    <t>Sugarloaf 138kv Substation</t>
  </si>
  <si>
    <t>Transmission Line 28 (77A) - Ramapo to Sugarloaf</t>
  </si>
  <si>
    <t>Transition Structure Construction</t>
  </si>
  <si>
    <t>Transmission Line 11 Upgrade Part 2</t>
  </si>
  <si>
    <t>D223B/C</t>
  </si>
  <si>
    <t>Transmission Line 28 (77A) Ramapo to Sugarloaf</t>
  </si>
  <si>
    <t>T127BC/BX</t>
  </si>
  <si>
    <t>Sugarloaf 138kV Substation and Transmission Reconfiguration</t>
  </si>
  <si>
    <t>D387B/C</t>
  </si>
  <si>
    <t>Little Tor Substation, UG Exits and Transmission</t>
  </si>
  <si>
    <t>D374B/C</t>
  </si>
  <si>
    <t>Snake Hill Road Substation, UG Exits, Transm OH Tap and Terminal Relays</t>
  </si>
  <si>
    <t>D167B/C</t>
  </si>
  <si>
    <t>D115B/C</t>
  </si>
  <si>
    <t>D253B/C</t>
  </si>
  <si>
    <t>D293B/C</t>
  </si>
  <si>
    <t>Spare 138X69 13.2kV 35MVA Bank</t>
  </si>
  <si>
    <t>D474B/C</t>
  </si>
  <si>
    <t>T126BX</t>
  </si>
  <si>
    <t>T179BX</t>
  </si>
  <si>
    <t>D258B/C</t>
  </si>
  <si>
    <t>D263B/C</t>
  </si>
  <si>
    <t>D134B/C/M</t>
  </si>
  <si>
    <t>Smart Grid Projects (Distribution, Substation and Communication)</t>
  </si>
  <si>
    <t>D491B/C</t>
  </si>
  <si>
    <t>Dean Substation</t>
  </si>
  <si>
    <t>D263BA</t>
  </si>
  <si>
    <t>T175BX</t>
  </si>
  <si>
    <t>D245B/C</t>
  </si>
  <si>
    <t>D145BA</t>
  </si>
  <si>
    <t>Silver Lake Substation Upgrade</t>
  </si>
  <si>
    <t>Snake Hill Road Subst, UG Exits, Transm OH Tap and Terminal Relays</t>
  </si>
  <si>
    <t>Smart Grid Projects (Distribution, Substation, Communication)</t>
  </si>
  <si>
    <t>Dean Substation and UG Exits</t>
  </si>
  <si>
    <t>Central Rockland - Subst Distrib Part 1</t>
  </si>
  <si>
    <t>Central Rockland - Subst Distrib Part 2</t>
  </si>
  <si>
    <t>Pomona - Distribution Part 1</t>
  </si>
  <si>
    <t>Pomona - Distribution Part 2</t>
  </si>
  <si>
    <t>Pomona - Distribution Part 3</t>
  </si>
  <si>
    <t>Pomona - Distribution Part 4</t>
  </si>
  <si>
    <t>Decker-Howells/Decker/Dosen Reconductor</t>
  </si>
  <si>
    <t>Decker-Myer Rd/Properous Valley Rd Recon</t>
  </si>
  <si>
    <t>Decker-Properous Valley Rd-Howells Tnpk</t>
  </si>
  <si>
    <t>Rt 42-New Vernon Rd-Winterton to Howells</t>
  </si>
  <si>
    <t>KJ Forest Rd/Stevens Springs/Mntn Rd to</t>
  </si>
  <si>
    <t>Midland Lakes Rd Baker Rd to Goshen Tnpk</t>
  </si>
  <si>
    <t>Queensboro-Mine Rd - Sub to Rt 9W Recond</t>
  </si>
  <si>
    <t>Queensboro-Old Rt9W-Mine Rdto Rt9W Recon</t>
  </si>
  <si>
    <t>Queensboro-Rt9W-Old Rt9W to Morgan Rd Re</t>
  </si>
  <si>
    <t>Old Orangeburg Rd- Lester Drive Backup</t>
  </si>
  <si>
    <t>Cty Rt1-Pulaski Hwy to Pine Is Sub Recon</t>
  </si>
  <si>
    <t>D397FC</t>
  </si>
  <si>
    <t>Project Spending</t>
  </si>
  <si>
    <t xml:space="preserve">Total </t>
  </si>
  <si>
    <t>Authorized</t>
  </si>
  <si>
    <t>#3</t>
  </si>
  <si>
    <t>AV</t>
  </si>
  <si>
    <t>2010 EMS Equipment Upgrade Blanket</t>
  </si>
  <si>
    <t>NY Smart Grid Project - Subst Portion</t>
  </si>
  <si>
    <t>BV</t>
  </si>
  <si>
    <t>2010 T&amp;S Engneering Software/Hardware Bkt</t>
  </si>
  <si>
    <t>2010 Distrib Substation Automation Bkt - NY</t>
  </si>
  <si>
    <t>New Mobile 6 - Tilcon Facilities</t>
  </si>
  <si>
    <t>New Hartley Road Transmission Tap</t>
  </si>
  <si>
    <t>Blooming Grove Property Purchase</t>
  </si>
  <si>
    <t>New Hempstead 2-50MVA Bank Upgrd &amp; SWGR</t>
  </si>
  <si>
    <t>Orangeburg Substation Breaker 54-3-2B Failure</t>
  </si>
  <si>
    <t>New Corporate Drive Substation</t>
  </si>
  <si>
    <t>South Goshen Recloser 89-2-2K Replacement</t>
  </si>
  <si>
    <t>New T/L Ramapo to Sugarloaf Line 28</t>
  </si>
  <si>
    <t>Sugarloaf Area Transm Reconfigurations</t>
  </si>
  <si>
    <t>2010 Transmission Relay Upgrade Bkt - NY</t>
  </si>
  <si>
    <t>2010 Spare 138 - 69kV 175MVA Transf Repl</t>
  </si>
  <si>
    <t>Bank 1300/2300 Circuit Switches</t>
  </si>
  <si>
    <t>TL 551 OPGW   W Nyack to Snake Hill Rd</t>
  </si>
  <si>
    <t>Line 55 &amp; 56 Structure Replacements</t>
  </si>
  <si>
    <t>Line 562/563 CAT-1 Optical Ground Wire</t>
  </si>
  <si>
    <t>Shoreline Protection &amp; Foundation Replacement - Tower 147, T/L 26</t>
  </si>
  <si>
    <t>Shoreline Protection &amp; Foundation Replacement - Tower 3, Former CH Tie Lines</t>
  </si>
  <si>
    <t>Shoreline Protection &amp; Foundation Replacement - Tower 163, T/L 26</t>
  </si>
  <si>
    <t>Line 31 Pole Replacements</t>
  </si>
  <si>
    <t>Line 751 Upgrade</t>
  </si>
  <si>
    <t>Transmission Lines Y88/94 - Drainage Improvments</t>
  </si>
  <si>
    <t>NY Smart Grid Project-Distribution Portion</t>
  </si>
  <si>
    <t>Rt 9W Bridge Crossing - Stony Point</t>
  </si>
  <si>
    <t>Rt 59 Bridge Crossing - West Nyack</t>
  </si>
  <si>
    <t>CV</t>
  </si>
  <si>
    <t>Mobile OMS Blanket - NY</t>
  </si>
  <si>
    <t>2010 Smart Grid Devices Bkt - NY</t>
  </si>
  <si>
    <t>2009 Distribution Cap Program Blanket - NY</t>
  </si>
  <si>
    <t>2010 Distribution Automation Blanket - NY</t>
  </si>
  <si>
    <t>New Hempstead U/G Circuit Exits</t>
  </si>
  <si>
    <t>Corporate Dr Substation UG Circuit Exits</t>
  </si>
  <si>
    <t>Cable Failure - UG Cable Replacement - Ckt 60-3-13 Under Garden State Parkway</t>
  </si>
  <si>
    <t>FV</t>
  </si>
  <si>
    <t>2010 Transformers - O/H NY (Incl Contributions)</t>
  </si>
  <si>
    <t>2010 O/H Capital Tools Blanket  (NY)</t>
  </si>
  <si>
    <t>2010 Electric Information Management System</t>
  </si>
  <si>
    <t>2010 System Improvement - Helm Hill &amp; Round Hill Rd</t>
  </si>
  <si>
    <t>Sarah Wells Trail, Goshen</t>
  </si>
  <si>
    <t>NY Incremental Defective Poles</t>
  </si>
  <si>
    <t>267</t>
  </si>
  <si>
    <t>291</t>
  </si>
  <si>
    <t>299</t>
  </si>
  <si>
    <t>304</t>
  </si>
  <si>
    <t>NYSDOT - Rt 59 Dbl Ckt - West Nyack</t>
  </si>
  <si>
    <t>305</t>
  </si>
  <si>
    <t>NYSDOT - Viaduct Rd Recond - West Nyack</t>
  </si>
  <si>
    <t>307</t>
  </si>
  <si>
    <t>Samsondale Ave Conversion - W Haverstraw</t>
  </si>
  <si>
    <t>308</t>
  </si>
  <si>
    <t>Rye Hill Rd Subdivision Feed 61-2-13</t>
  </si>
  <si>
    <t>341</t>
  </si>
  <si>
    <t>County Rd 41 Reconduct and Convert - Rio</t>
  </si>
  <si>
    <t>347</t>
  </si>
  <si>
    <t>Ski-Run Road - Burlingham Road to Step</t>
  </si>
  <si>
    <t>360</t>
  </si>
  <si>
    <t>362</t>
  </si>
  <si>
    <t>FH</t>
  </si>
  <si>
    <t>Snake Hill Rd - West Nyack Rd Double Ckt</t>
  </si>
  <si>
    <t>370</t>
  </si>
  <si>
    <t>397</t>
  </si>
  <si>
    <t>Mine Torne Rd -Dean to Queensboro Dbl Ck</t>
  </si>
  <si>
    <t>Mine Torne Rd -Queensboro to Rt9W Recond</t>
  </si>
  <si>
    <t>399</t>
  </si>
  <si>
    <t>Tower Dr - Rt 211 to Industrial Dbl Ckt</t>
  </si>
  <si>
    <t>410</t>
  </si>
  <si>
    <t>Laroe Road Widening - Part 4</t>
  </si>
  <si>
    <t>459</t>
  </si>
  <si>
    <t>Saddle River Rd Reconductor - Monsey</t>
  </si>
  <si>
    <t>463</t>
  </si>
  <si>
    <t>Corporate Drive - Hunt Rd Reconductor</t>
  </si>
  <si>
    <t>496</t>
  </si>
  <si>
    <t>Nanuet - College Rd Reconductor &amp; Extend</t>
  </si>
  <si>
    <t>497</t>
  </si>
  <si>
    <t>Williams Ave Upgrade Conv, Spring Valley</t>
  </si>
  <si>
    <t>2010 Transformers - U/G NY (Incl Contributions)</t>
  </si>
  <si>
    <t>Woodbury Junction - Phase 2</t>
  </si>
  <si>
    <t>2010 U/G  Rebuild  Blanket  (NY)</t>
  </si>
  <si>
    <t>2010 U/G Capital Tools Blanket  (NY)</t>
  </si>
  <si>
    <t>310</t>
  </si>
  <si>
    <t>ZV</t>
  </si>
  <si>
    <t>2010 Substation Department Blanket - NY</t>
  </si>
  <si>
    <t>2010 Install Battery Banks Blanket - NY</t>
  </si>
  <si>
    <t>2010 Purchase Relay Test Set Bkt</t>
  </si>
  <si>
    <t>NY Smart Grid Project-Communications Por</t>
  </si>
  <si>
    <t>MV</t>
  </si>
  <si>
    <t>NV</t>
  </si>
  <si>
    <t>GV</t>
  </si>
  <si>
    <t>2010 Sale Of Scrap Blanket</t>
  </si>
  <si>
    <t>WV</t>
  </si>
  <si>
    <t>Electric  Meter  Purchases  -  NY</t>
  </si>
  <si>
    <t>Electric Meter 1st Install Bkt - NY</t>
  </si>
  <si>
    <t>SMART GRID</t>
  </si>
  <si>
    <t>VA</t>
  </si>
  <si>
    <t>Capacitor Opimization &amp; Phase Balancing - Smart Grid Investment Grant</t>
  </si>
  <si>
    <t>Total Smart Grid</t>
  </si>
  <si>
    <t>Transition Structure State/Municipal Approvals</t>
  </si>
  <si>
    <r>
      <t>Transmission Line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>28 (77A)</t>
    </r>
  </si>
  <si>
    <t>Detail Narrative - Forecasted vs. Actuals</t>
  </si>
  <si>
    <t>Transmission Line 24 and 25 Upgrade</t>
  </si>
  <si>
    <t xml:space="preserve">   Period  Ended: </t>
  </si>
  <si>
    <t>Living</t>
  </si>
  <si>
    <t>YTD</t>
  </si>
  <si>
    <t>Budget #</t>
  </si>
  <si>
    <t>Annual Budget</t>
  </si>
  <si>
    <t>Y/E Projection</t>
  </si>
  <si>
    <t>Conting.</t>
  </si>
  <si>
    <t>Budget</t>
  </si>
  <si>
    <t>Org 30 - Control Center</t>
  </si>
  <si>
    <t>T</t>
  </si>
  <si>
    <t>AR</t>
  </si>
  <si>
    <t>Total Org 30- Control Center</t>
  </si>
  <si>
    <t>Org 02 - Transmission and Substation Engineering</t>
  </si>
  <si>
    <t>D</t>
  </si>
  <si>
    <t>BA</t>
  </si>
  <si>
    <t>BX</t>
  </si>
  <si>
    <t>BS</t>
  </si>
  <si>
    <t>Port Jervis Subst 2-35MVA Bank, 6 Ckts</t>
  </si>
  <si>
    <t>Monroe Two 50MVA Bank (Plus Tie Breaker)</t>
  </si>
  <si>
    <t>New Hartley Road Substation</t>
  </si>
  <si>
    <t>Snake Hill Transmission OH Tap</t>
  </si>
  <si>
    <t>BB</t>
  </si>
  <si>
    <t>BC</t>
  </si>
  <si>
    <t>Little Tor Substation Transmission Tap</t>
  </si>
  <si>
    <t>BD</t>
  </si>
  <si>
    <t>Little Tor Substation</t>
  </si>
  <si>
    <t>Woodbury Substation Property Purchase</t>
  </si>
  <si>
    <t>New Tappan Substation - 2 50MVA Banks</t>
  </si>
  <si>
    <t>Tappan Area Substation Property Purchase</t>
  </si>
  <si>
    <t>Line 11 69KV Double Circuit Upgrade II</t>
  </si>
  <si>
    <t>T/L 24 &amp; 25 Upgrade</t>
  </si>
  <si>
    <t>New Ramapo 138kV Terminal</t>
  </si>
  <si>
    <t>Sugarloaf 138kV Yard</t>
  </si>
  <si>
    <t>T/L 26  Upgrade</t>
  </si>
  <si>
    <t>Line 18 Upgrade</t>
  </si>
  <si>
    <t>Line 31 Reconductor</t>
  </si>
  <si>
    <t>Spare 345 to 138kV; 400/448 MVA Auto-transformer</t>
  </si>
  <si>
    <t>Decker Substation Property Purchase</t>
  </si>
  <si>
    <t>Ramapo Fire Suppression System Replacemt</t>
  </si>
  <si>
    <t>ELP - Line 60 Rebuild</t>
  </si>
  <si>
    <t>Total Org 02- T&amp;S Engineering</t>
  </si>
  <si>
    <t>Org 02 - Distribution Engineering</t>
  </si>
  <si>
    <t>CX</t>
  </si>
  <si>
    <t>CD</t>
  </si>
  <si>
    <t>CA</t>
  </si>
  <si>
    <t>CB</t>
  </si>
  <si>
    <t>OMS Hardware Blanket</t>
  </si>
  <si>
    <t>New Hartley Substation U/G Circuit Exits</t>
  </si>
  <si>
    <t>Snake Hill Road Substation U/G Exits</t>
  </si>
  <si>
    <t>Little Tor Substation UG Ckt Exits</t>
  </si>
  <si>
    <t>Total Org 02 - Dist Engr</t>
  </si>
  <si>
    <t>FX</t>
  </si>
  <si>
    <t>Electric  Distribution  Blankets - NY</t>
  </si>
  <si>
    <t/>
  </si>
  <si>
    <t>New Business  Blankets - NY</t>
  </si>
  <si>
    <t>010</t>
  </si>
  <si>
    <t>FR</t>
  </si>
  <si>
    <t>FT</t>
  </si>
  <si>
    <t>2009 Transformers - O/H NY (Incl Contributions)</t>
  </si>
  <si>
    <t>011</t>
  </si>
  <si>
    <t>FA</t>
  </si>
  <si>
    <t>FB</t>
  </si>
  <si>
    <t>FC</t>
  </si>
  <si>
    <t>FD</t>
  </si>
  <si>
    <t>Hartley Sub-Hartley Rd-Sub to Rt17M Dbl</t>
  </si>
  <si>
    <t>Snake Hill Rd - Old Mill Rd West Dbl Ckt</t>
  </si>
  <si>
    <t>Repl Defect Poles Ckt 5-10-34 Rt209 Pt 2</t>
  </si>
  <si>
    <t>Electric Rate Case - Annual Update</t>
  </si>
  <si>
    <t>Electric Plant Additions</t>
  </si>
  <si>
    <t>Agreement</t>
  </si>
  <si>
    <t>Electric Capital Expenditures</t>
  </si>
  <si>
    <t>Electric Blanket Expenditures</t>
  </si>
  <si>
    <t>Incremental Electric Vehicles</t>
  </si>
  <si>
    <t>Mobile OMS Blanket</t>
  </si>
  <si>
    <t>Incremental Reliability Blanket - Defective Poles</t>
  </si>
  <si>
    <t>EMS Jump Program</t>
  </si>
  <si>
    <t>Electric  Distribution  Blankets - OH</t>
  </si>
  <si>
    <t>Electric  Distribution  Blankets - UG</t>
  </si>
  <si>
    <t xml:space="preserve">Pole Inspection/Treatment Program </t>
  </si>
  <si>
    <t>Transformers - OH</t>
  </si>
  <si>
    <t xml:space="preserve">Transformers - UG </t>
  </si>
  <si>
    <t>O/H Capital Tools Blanket</t>
  </si>
  <si>
    <t xml:space="preserve">Electric  Meter  Purchases </t>
  </si>
  <si>
    <t>T &amp; S Engineerin Software/Hardware Bkt</t>
  </si>
  <si>
    <t>Distrib Substation Automation Blanket</t>
  </si>
  <si>
    <t>U/G  Rebuild  Blanket</t>
  </si>
  <si>
    <t>U/G  Gasification (Rehab)  Blanket</t>
  </si>
  <si>
    <t xml:space="preserve">Electric Meter 1st Install Bkt </t>
  </si>
  <si>
    <t>Load Research Meters Bkt</t>
  </si>
  <si>
    <t>Smart Grid Devices</t>
  </si>
  <si>
    <t>Distribution Engineering Test Equip Bkt</t>
  </si>
  <si>
    <t>Distribution Automation Blanket</t>
  </si>
  <si>
    <t>Weather Station</t>
  </si>
  <si>
    <t>Sale Of Scrap Blanket</t>
  </si>
  <si>
    <t>PCB Oil Testing And Disposal Blanket</t>
  </si>
  <si>
    <t>Smart Grid Pilot Project</t>
  </si>
  <si>
    <t>Property Program</t>
  </si>
  <si>
    <t>AMI - Electric Program</t>
  </si>
  <si>
    <t>Bank Metering Upgrade Blanket</t>
  </si>
  <si>
    <t>Pole Butt Removal Blanket</t>
  </si>
  <si>
    <t>Paving &amp; Drainage Blanket</t>
  </si>
  <si>
    <t xml:space="preserve">U/G Capital Tools Blanket </t>
  </si>
  <si>
    <t>Gas Meter AMR Upgrade Program Bkt</t>
  </si>
  <si>
    <t>Substation Department Blanket</t>
  </si>
  <si>
    <t>Install Battery Banks Blanket</t>
  </si>
  <si>
    <t>Relay Department Blanket</t>
  </si>
  <si>
    <t>Purchase Relay Test Set Blanket</t>
  </si>
  <si>
    <t>Substation Comm. Protection Bkt</t>
  </si>
  <si>
    <t>Transmission Relay Upgrade Bkt</t>
  </si>
  <si>
    <t>EMS Equipment Upgrade Blanket</t>
  </si>
  <si>
    <t>Substation Small Equipment Blanket</t>
  </si>
  <si>
    <t>Electric Projects Under $1 Million Expenditures</t>
  </si>
  <si>
    <t>Rt 42 - Peenpack Rd to End of Ckt Recond</t>
  </si>
  <si>
    <t>Rt 42-End of Ckt to Old Plank Rd Recondu</t>
  </si>
  <si>
    <t>EMS Expansion</t>
  </si>
  <si>
    <t>N/A</t>
  </si>
  <si>
    <t>Dean 13.2kV Substation</t>
  </si>
  <si>
    <t>Install OPGW on T/L 702 btw Burns &amp; Harings Corner - NY</t>
  </si>
  <si>
    <t>T/L 311 Reconductor/Upgrade - Sloatsburg to Harriman Sub</t>
  </si>
  <si>
    <t>Rio Substation - UG Circuit Exits</t>
  </si>
  <si>
    <t xml:space="preserve">Arden Bridge - UG Thruway Crossing </t>
  </si>
  <si>
    <t>UG PIP Crossing - N Main St, Pomona</t>
  </si>
  <si>
    <t>Should be</t>
  </si>
  <si>
    <t>2009 NY Incremental Reliability - Defective Poles</t>
  </si>
  <si>
    <t>Twin Ave Reconductor - Spring Valley</t>
  </si>
  <si>
    <t>2008 NY incremental Reliability - Defective Poles</t>
  </si>
  <si>
    <t>Total Organization 07</t>
  </si>
  <si>
    <t>Supplmt</t>
  </si>
  <si>
    <t>#1</t>
  </si>
  <si>
    <t>This project was completed in June 2008</t>
  </si>
  <si>
    <t>Activity</t>
  </si>
  <si>
    <t>Engineering</t>
  </si>
  <si>
    <t>Survey</t>
  </si>
  <si>
    <t>Design</t>
  </si>
  <si>
    <t>Marerial Procurement</t>
  </si>
  <si>
    <t>Construction</t>
  </si>
  <si>
    <t>Energization</t>
  </si>
  <si>
    <t>Clean-up/Restoration</t>
  </si>
  <si>
    <t>Municipal Approvals</t>
  </si>
  <si>
    <t>Material Procurement</t>
  </si>
  <si>
    <t>Transformers</t>
  </si>
  <si>
    <t>Breakers</t>
  </si>
  <si>
    <t>Switchgear</t>
  </si>
  <si>
    <t>Checkout</t>
  </si>
  <si>
    <t>Energize</t>
  </si>
  <si>
    <t>Environmental Review</t>
  </si>
  <si>
    <t>Cable</t>
  </si>
  <si>
    <t>Terminations</t>
  </si>
  <si>
    <t>Splices</t>
  </si>
  <si>
    <t>Final Acceptance</t>
  </si>
  <si>
    <t>Conductor</t>
  </si>
  <si>
    <t>Insulators</t>
  </si>
  <si>
    <t>Hardware</t>
  </si>
  <si>
    <t>Structures</t>
  </si>
  <si>
    <t>UG Rebuild - Rebuild approx 1050' - Richard Court</t>
  </si>
  <si>
    <t>This project was completed in Dec 2008.</t>
  </si>
  <si>
    <t>2009 Transformers - U/G NY (Incl Contributions)</t>
  </si>
  <si>
    <t>Org 29 - Substations</t>
  </si>
  <si>
    <t>015</t>
  </si>
  <si>
    <t>016</t>
  </si>
  <si>
    <t>017</t>
  </si>
  <si>
    <t>018</t>
  </si>
  <si>
    <t>Total Org 29</t>
  </si>
  <si>
    <t>Org 23 - Information Resources</t>
  </si>
  <si>
    <t>MC</t>
  </si>
  <si>
    <t>Total Org 23</t>
  </si>
  <si>
    <t>Org 19 - Facilities</t>
  </si>
  <si>
    <t>Total Org 19</t>
  </si>
  <si>
    <t>Org 13 - Stores</t>
  </si>
  <si>
    <t>Total Stores</t>
  </si>
  <si>
    <t>Org 14 - Customer Service</t>
  </si>
  <si>
    <t>Electric Meter Dept. Misc. Equipment Bkt</t>
  </si>
  <si>
    <t>Total Org 14</t>
  </si>
  <si>
    <t xml:space="preserve">TOTAL  Co. </t>
  </si>
  <si>
    <t>should be</t>
  </si>
  <si>
    <t xml:space="preserve">Total   </t>
  </si>
  <si>
    <t xml:space="preserve">Total  </t>
  </si>
  <si>
    <t>Original</t>
  </si>
  <si>
    <t xml:space="preserve">Project  </t>
  </si>
  <si>
    <t>10-2003</t>
  </si>
  <si>
    <t>50-2015</t>
  </si>
  <si>
    <t>Capital Authorizations over $1 Million</t>
  </si>
  <si>
    <t>BUDGET #</t>
  </si>
  <si>
    <t>DESCRIPTION</t>
  </si>
  <si>
    <t>WO #</t>
  </si>
  <si>
    <t>SOURCE CD</t>
  </si>
  <si>
    <t>JUL</t>
  </si>
  <si>
    <t>AUG</t>
  </si>
  <si>
    <t>SEP</t>
  </si>
  <si>
    <t>OCT</t>
  </si>
  <si>
    <t>NOV</t>
  </si>
  <si>
    <t>DEC</t>
  </si>
  <si>
    <t>D000FX</t>
  </si>
  <si>
    <t>URD BLANKET</t>
  </si>
  <si>
    <t>D003FX</t>
  </si>
  <si>
    <t>FIRST INSTALL TRANSFORMERS - OVERHE</t>
  </si>
  <si>
    <t>10-0683</t>
  </si>
  <si>
    <t>CL</t>
  </si>
  <si>
    <t>D005FX</t>
  </si>
  <si>
    <t>West Warwick Substation</t>
  </si>
  <si>
    <t>2008/9 Spare 138X69 - 13.2kV 35MVA Bank</t>
  </si>
  <si>
    <t>Snake Hill Rd Substation W Nyack/Congers</t>
  </si>
  <si>
    <t>Wisner Cap Bank</t>
  </si>
  <si>
    <t>Hudson River Crossing Towers</t>
  </si>
  <si>
    <t>T/L 311 - Shoreline Protection</t>
  </si>
  <si>
    <t>CT</t>
  </si>
  <si>
    <t>2009 Mobile OMS Blanket - NY</t>
  </si>
  <si>
    <t>2009 Distribution Automation Blanket - NY</t>
  </si>
  <si>
    <t>Detail Breakdown - Projects Over $1 Million</t>
  </si>
  <si>
    <t>Twelve Mo. Ending</t>
  </si>
  <si>
    <t>New 138kV UG Transm to Corporate Dr Sub</t>
  </si>
  <si>
    <t>Chester Cable Bank 168 Replacement</t>
  </si>
  <si>
    <t>2009 O/H Capital Tools Blanket  (NY)</t>
  </si>
  <si>
    <t>Hartley Sub-Owens Rd-Sub to Philipsburg</t>
  </si>
  <si>
    <t>Tappan Sub-Livingston to Oak Tree Recon</t>
  </si>
  <si>
    <t>Recond 102-3-13 Rt 302-Rt17K to Cty Rt48</t>
  </si>
  <si>
    <t>Knight Rd to Cty Rd 31 to White Rd, Rio</t>
  </si>
  <si>
    <t>Ingrassia Rd-Rt 17M to Howells Rd Recond</t>
  </si>
  <si>
    <t>FF</t>
  </si>
  <si>
    <t>Chester Distribution Part 1 - Elkay Exits/Leone Lane</t>
  </si>
  <si>
    <t>ZT</t>
  </si>
  <si>
    <t>2009 Install Battery Banks Blanket - NY</t>
  </si>
  <si>
    <t xml:space="preserve">OVERHEAD POLES TOWERS AND FIXTURES </t>
  </si>
  <si>
    <t>10-0743</t>
  </si>
  <si>
    <t>D006FX</t>
  </si>
  <si>
    <t xml:space="preserve">OVERHEAD CONDUCTOR BLANKET         </t>
  </si>
  <si>
    <t>10-0753</t>
  </si>
  <si>
    <t>D007FX</t>
  </si>
  <si>
    <t xml:space="preserve">OVERHEAD STREETLIGHTING BLANKET    </t>
  </si>
  <si>
    <t>10-0773</t>
  </si>
  <si>
    <t>D008FX</t>
  </si>
  <si>
    <t xml:space="preserve">OVERHEAD SERVICES BLANKET          </t>
  </si>
  <si>
    <t>10-0793</t>
  </si>
  <si>
    <t>D009FX</t>
  </si>
  <si>
    <t>O/H BLANKET - G.O.A.B. INSTALLATION</t>
  </si>
  <si>
    <t>10-0733</t>
  </si>
  <si>
    <t>D010FP</t>
  </si>
  <si>
    <t>2008 TRANSFORMER PURCHASE BLANKET - OH</t>
  </si>
  <si>
    <t>10-0128</t>
  </si>
  <si>
    <t>2008 TRANSFORMER PURCHASE BLANKET - UG</t>
  </si>
  <si>
    <t>50-0128</t>
  </si>
  <si>
    <t>D011FR</t>
  </si>
  <si>
    <t>2008 OVERHEAD LINE DEPT CAPITAL TOO</t>
  </si>
  <si>
    <t>10-2109</t>
  </si>
  <si>
    <t>D012FM</t>
  </si>
  <si>
    <t xml:space="preserve">2008 TRANSMISSION POLE REPLACEMENT </t>
  </si>
  <si>
    <t>10-2096</t>
  </si>
  <si>
    <t>D107WT</t>
  </si>
  <si>
    <t xml:space="preserve">ELECTRIC METER PURCHASE BLANKET    </t>
  </si>
  <si>
    <t>10-0777</t>
  </si>
  <si>
    <t>D144VF</t>
  </si>
  <si>
    <t>TRANSFORMER INTERCOMPANY SALES BLAN</t>
  </si>
  <si>
    <t>10-0100</t>
  </si>
  <si>
    <t>D144VW</t>
  </si>
  <si>
    <t>TRANSFORMER RETIREMENT AND METER IN</t>
  </si>
  <si>
    <t>10-0101</t>
  </si>
  <si>
    <t>D171FR</t>
  </si>
  <si>
    <t>2008 CABLE REBUILD BLANKET</t>
  </si>
  <si>
    <t>53-2322</t>
  </si>
  <si>
    <t>D172FT</t>
  </si>
  <si>
    <t>UNDERGROUND CABLE INJECTION BLANKET</t>
  </si>
  <si>
    <t>50-0696</t>
  </si>
  <si>
    <t>D194WT</t>
  </si>
  <si>
    <t>ELECTRIC METER FIRST INSTALL BLANKE</t>
  </si>
  <si>
    <t>10-0888</t>
  </si>
  <si>
    <t>D203CR</t>
  </si>
  <si>
    <t>SMART GRID DEVICES FOR CAPACITOR CO</t>
  </si>
  <si>
    <t>10-2152</t>
  </si>
  <si>
    <t>D240CP</t>
  </si>
  <si>
    <t>2007 DISTRIBUTION AUTOMATION BLANKE</t>
  </si>
  <si>
    <t>10-1807</t>
  </si>
  <si>
    <t>D240CR</t>
  </si>
  <si>
    <t>2008 DISTRIBUTION AUTOMATION BLANKE</t>
  </si>
  <si>
    <t>10-2108</t>
  </si>
  <si>
    <t>D290GP</t>
  </si>
  <si>
    <t xml:space="preserve">2007 SALE OF SCRAP                 </t>
  </si>
  <si>
    <t>14-1886</t>
  </si>
  <si>
    <t>D290GR</t>
  </si>
  <si>
    <t xml:space="preserve">2008 SALE OF SCRAP                 </t>
  </si>
  <si>
    <t>14-2207</t>
  </si>
  <si>
    <t>D291FP</t>
  </si>
  <si>
    <t>2007 PCB OIL TESTING AND DISPOSAL B</t>
  </si>
  <si>
    <t>14-1850</t>
  </si>
  <si>
    <t>D400WR</t>
  </si>
  <si>
    <t>2008 ELEC METER DEPARTMENT MISCELLA</t>
  </si>
  <si>
    <t>10-2190</t>
  </si>
  <si>
    <t>D439BM</t>
  </si>
  <si>
    <t xml:space="preserve">2006 BANK METERING UPGRADE BLANKET </t>
  </si>
  <si>
    <t>10-1438</t>
  </si>
  <si>
    <t>D550FX</t>
  </si>
  <si>
    <t xml:space="preserve">UNDERGROUND TRENCHING BLANKET      </t>
  </si>
  <si>
    <t>50-0616</t>
  </si>
  <si>
    <t>D551FX</t>
  </si>
  <si>
    <t xml:space="preserve">UNDERGROUND CONDUIT BLANKET        </t>
  </si>
  <si>
    <t>50-0626</t>
  </si>
  <si>
    <t>D552FX</t>
  </si>
  <si>
    <t xml:space="preserve">UNDERGROUND BOX PADS BLANKET       </t>
  </si>
  <si>
    <t>50-0636</t>
  </si>
  <si>
    <t>D553FX</t>
  </si>
  <si>
    <t>UNDERGROUND PRIMARY CONDUCTOR BLANK</t>
  </si>
  <si>
    <t>50-0646</t>
  </si>
  <si>
    <t>D554FX</t>
  </si>
  <si>
    <t xml:space="preserve">UNDERGROUND DEVICES BLANKET        </t>
  </si>
  <si>
    <t>50-0656</t>
  </si>
  <si>
    <t>D555FX</t>
  </si>
  <si>
    <t>UNDERGROUND STREET LIGHTING BLANKET</t>
  </si>
  <si>
    <t>50-0666</t>
  </si>
  <si>
    <t>D556FX</t>
  </si>
  <si>
    <t>UNDERGROUND SECONDARY CONDUCTOR BLA</t>
  </si>
  <si>
    <t>50-0676</t>
  </si>
  <si>
    <t>D558FX</t>
  </si>
  <si>
    <t>FIRST INSTALL TRANSFORMERS - UNDERG</t>
  </si>
  <si>
    <t>50-0686</t>
  </si>
  <si>
    <t>D559FX</t>
  </si>
  <si>
    <t>UNDERGROUND CUSTOMER OWNED SERVICES</t>
  </si>
  <si>
    <t>50-0816</t>
  </si>
  <si>
    <t>D561FX</t>
  </si>
  <si>
    <t>UNDERGROUND DEFECTIVE SERVICES - TA</t>
  </si>
  <si>
    <t>50-0826</t>
  </si>
  <si>
    <t>D563FX</t>
  </si>
  <si>
    <t xml:space="preserve">UNDERGROUND CUSTOMER OWNED SERVICE </t>
  </si>
  <si>
    <t>50-0813</t>
  </si>
  <si>
    <t>D564FX</t>
  </si>
  <si>
    <t>UNDERGROUND CUSTOMER SERVICE CREDIT</t>
  </si>
  <si>
    <t>50-0916</t>
  </si>
  <si>
    <t>D565FR</t>
  </si>
  <si>
    <t>2008 UNDERGROUND CAPITAL TOOLS BLAN</t>
  </si>
  <si>
    <t>50-2110</t>
  </si>
  <si>
    <t>D583FR</t>
  </si>
  <si>
    <t>2008 INCREMENTAL RELIABILITY - DEFE</t>
  </si>
  <si>
    <t>10-2259</t>
  </si>
  <si>
    <t>D660FX</t>
  </si>
  <si>
    <t xml:space="preserve">UNDERGROUND COMPANY OWNED SERVICES </t>
  </si>
  <si>
    <t>50-0806</t>
  </si>
  <si>
    <t>T015ZR</t>
  </si>
  <si>
    <t xml:space="preserve">2008 SUBSTATION DEPT BLANKET       </t>
  </si>
  <si>
    <t>10-2112</t>
  </si>
  <si>
    <t>T016ZR</t>
  </si>
  <si>
    <t>2008 BATTERY BANK REPLACEMENT BLANK</t>
  </si>
  <si>
    <t>10-2119</t>
  </si>
  <si>
    <t>T017ZR</t>
  </si>
  <si>
    <t>2008 RELAY DEPT CAPITAL PURCHASE BL</t>
  </si>
  <si>
    <t>10-2120</t>
  </si>
  <si>
    <t>T239CP</t>
  </si>
  <si>
    <t>EMS HARDWARE EXPANSION SV &amp; BG - 20</t>
  </si>
  <si>
    <t>10-1817</t>
  </si>
  <si>
    <t>D102FX</t>
  </si>
  <si>
    <t xml:space="preserve">REBUILD APPROX. 1900 FT - FERNDALE </t>
  </si>
  <si>
    <t>50-2298</t>
  </si>
  <si>
    <t>D103FD</t>
  </si>
  <si>
    <t>RECONDUCTOR PENN AVE &amp; JERSEY AVE I</t>
  </si>
  <si>
    <t>10-1513</t>
  </si>
  <si>
    <t>D105FX</t>
  </si>
  <si>
    <t>WALLKILL INDUSTRIAL PARK - RYKOWSKI</t>
  </si>
  <si>
    <t>50-2316</t>
  </si>
  <si>
    <t>D112FX</t>
  </si>
  <si>
    <t xml:space="preserve">2008 CABLE REBUILD, 2100' BEAUMONT </t>
  </si>
  <si>
    <t>50-2332</t>
  </si>
  <si>
    <t>D115BA</t>
  </si>
  <si>
    <t>PURCHASE OF PROPERTY FOR NEW POCATE</t>
  </si>
  <si>
    <t>10-2061</t>
  </si>
  <si>
    <t>D117FX</t>
  </si>
  <si>
    <t>URD HIDDEN CREEK SECTION 1, MONROE,</t>
  </si>
  <si>
    <t>50-2334</t>
  </si>
  <si>
    <t>D121BX</t>
  </si>
  <si>
    <t>SPARE 34.5 TO 13.8KV</t>
  </si>
  <si>
    <t>10-2331</t>
  </si>
  <si>
    <t>D122CX</t>
  </si>
  <si>
    <t>CONGERS SUBSTATION U/G CIRCUIT EXIT</t>
  </si>
  <si>
    <t>50-2367</t>
  </si>
  <si>
    <t>D125FX</t>
  </si>
  <si>
    <t>BLAISDELL RD, CIRCUIT 54-8-13 CIRCU</t>
  </si>
  <si>
    <t>10-2369</t>
  </si>
  <si>
    <t>D128FX</t>
  </si>
  <si>
    <t>BRADLEY CORPORATE PARK, WESTERN HIG</t>
  </si>
  <si>
    <t>50-2389</t>
  </si>
  <si>
    <t>D132FX</t>
  </si>
  <si>
    <t xml:space="preserve">SCHUNEMUNK RD - WOODBURY, NY - LTS </t>
  </si>
  <si>
    <t>10-2393</t>
  </si>
  <si>
    <t>D151CX</t>
  </si>
  <si>
    <t>REPLACEMENT OF OUTAGE MANAGEMENT SY</t>
  </si>
  <si>
    <t>10-7233</t>
  </si>
  <si>
    <t>D201CB</t>
  </si>
  <si>
    <t>2008 PURCHASE PC HARDWARE DEVICES F</t>
  </si>
  <si>
    <t>10-2150</t>
  </si>
  <si>
    <t>D206FX</t>
  </si>
  <si>
    <t xml:space="preserve">CONVERT CIRCUIT 9-2-48 TO 34KV     </t>
  </si>
  <si>
    <t>10-1482</t>
  </si>
  <si>
    <t>D223BX</t>
  </si>
  <si>
    <t>INSTALL A SECOND TRANSFORMER BANK -</t>
  </si>
  <si>
    <t>10-6914</t>
  </si>
  <si>
    <t>D223CX</t>
  </si>
  <si>
    <t xml:space="preserve">MONROE UNDERGROUND CIRCUIT EXITS   </t>
  </si>
  <si>
    <t>50-1805</t>
  </si>
  <si>
    <t>D263BX</t>
  </si>
  <si>
    <t>PURCHASE LAND FOR THE NEW WEST WARW</t>
  </si>
  <si>
    <t>10-2055</t>
  </si>
  <si>
    <t>D270FC</t>
  </si>
  <si>
    <t>RECONDUCTOR RTE 302 TO BULLVILLE SU</t>
  </si>
  <si>
    <t>10-1716</t>
  </si>
  <si>
    <t>D284FX</t>
  </si>
  <si>
    <t>WASHINGTON AVENUE RECONDUCTOR - NEW</t>
  </si>
  <si>
    <t>10-2236</t>
  </si>
  <si>
    <t>D319CA</t>
  </si>
  <si>
    <t>WORK MANAGEMENT SYSTEM (WMS) WEB DE</t>
  </si>
  <si>
    <t>10-2158</t>
  </si>
  <si>
    <t>D337FX</t>
  </si>
  <si>
    <t xml:space="preserve">SCHUTT ROAD / ROLLING MEADOWS ROAD </t>
  </si>
  <si>
    <t>10-1851</t>
  </si>
  <si>
    <t>D339FX</t>
  </si>
  <si>
    <t xml:space="preserve">RECONDUCTOR LYBOLT,BRIMSTONE ROADS </t>
  </si>
  <si>
    <t>10-1973</t>
  </si>
  <si>
    <t>D343FX</t>
  </si>
  <si>
    <t>ROUND HILL RD, DOUBLE CT - BLOOMING</t>
  </si>
  <si>
    <t>10-2074</t>
  </si>
  <si>
    <t>D362FE</t>
  </si>
  <si>
    <t>SNAKE HILL RD - CRUSHER/STORMS RD D</t>
  </si>
  <si>
    <t>10-2242</t>
  </si>
  <si>
    <t>D362FG</t>
  </si>
  <si>
    <t>INSTALL 6000' OF NEW CONDUCTOR - LA</t>
  </si>
  <si>
    <t>10-1855</t>
  </si>
  <si>
    <t>D363FB</t>
  </si>
  <si>
    <t>LITTLE TOR RD TO PHILLIPS HILL RD D</t>
  </si>
  <si>
    <t>10-1856</t>
  </si>
  <si>
    <t>D387BD</t>
  </si>
  <si>
    <t xml:space="preserve">REPLACE RELAYING FOR L-541 - BURNS </t>
  </si>
  <si>
    <t>10-2140</t>
  </si>
  <si>
    <t>D387BE</t>
  </si>
  <si>
    <t>REPLACE RELAYING FOR LINE 541 - WES</t>
  </si>
  <si>
    <t>10-2141</t>
  </si>
  <si>
    <t>D387BX</t>
  </si>
  <si>
    <t>LITTLE TOR SUBSTATION - CONSTRUCTIO</t>
  </si>
  <si>
    <t>10-1075</t>
  </si>
  <si>
    <t>D402FX</t>
  </si>
  <si>
    <t>2007 U/G REBUILD - MINUTEMAN CIR, O</t>
  </si>
  <si>
    <t>50-1841</t>
  </si>
  <si>
    <t>D410FX</t>
  </si>
  <si>
    <t xml:space="preserve">LAROE ROAD - PART 1 RECONSTRUCTION </t>
  </si>
  <si>
    <t>10-1983</t>
  </si>
  <si>
    <t>D413BX</t>
  </si>
  <si>
    <t>REPLACE 6 STRUCTURES ON LINE 841/85</t>
  </si>
  <si>
    <t>10-1985</t>
  </si>
  <si>
    <t>D424FX</t>
  </si>
  <si>
    <t xml:space="preserve">NYCDEP WWT PLANT - UPGRADE LINE TO </t>
  </si>
  <si>
    <t>10-2035</t>
  </si>
  <si>
    <t>D462BX</t>
  </si>
  <si>
    <t>REPLACE 69KV SWITCH FOR DISTRIBUTIO</t>
  </si>
  <si>
    <t>10-2104</t>
  </si>
  <si>
    <t>D546CX</t>
  </si>
  <si>
    <t>NEW MAINLINE CROSSING OVER RT 17 AL</t>
  </si>
  <si>
    <t>50-1918</t>
  </si>
  <si>
    <t>D568FX</t>
  </si>
  <si>
    <t>REBUILD PARLIMENT DR - NEW CITY - 0</t>
  </si>
  <si>
    <t>50-1707</t>
  </si>
  <si>
    <t>D569FX</t>
  </si>
  <si>
    <t xml:space="preserve">SMITH FARM SUBDIVISION, LITTLE TOR </t>
  </si>
  <si>
    <t>50-2065</t>
  </si>
  <si>
    <t>D570FX</t>
  </si>
  <si>
    <t>TERRACE VIEW ESTATES, SUBDIVISION U</t>
  </si>
  <si>
    <t>50-2066</t>
  </si>
  <si>
    <t>D571FX</t>
  </si>
  <si>
    <t>2007 LTS SYSTEM IMPROVEMENT, SLEEPY</t>
  </si>
  <si>
    <t>10-2067</t>
  </si>
  <si>
    <t>D572BA</t>
  </si>
  <si>
    <t>PURCHASE OF PROPERTY FOR NEW DEER P</t>
  </si>
  <si>
    <t>10-2076</t>
  </si>
  <si>
    <t>D573FA</t>
  </si>
  <si>
    <t>RECONDUCTOR RTE 9W SPARKHILL TO PAL</t>
  </si>
  <si>
    <t>10-2206</t>
  </si>
  <si>
    <t>D574FX</t>
  </si>
  <si>
    <t>BAKERTOWN ROAD SUB PHASE 1 - KIRYAS</t>
  </si>
  <si>
    <t>50-2111</t>
  </si>
  <si>
    <t>D577BX</t>
  </si>
  <si>
    <t>REPLACEMENT OF TIE SWITCH T1-76-1 A</t>
  </si>
  <si>
    <t>10-2107</t>
  </si>
  <si>
    <t>D579FX</t>
  </si>
  <si>
    <t xml:space="preserve">LIBERTY GREEN - WARWICK, NY        </t>
  </si>
  <si>
    <t>50-2252</t>
  </si>
  <si>
    <t>D580FX</t>
  </si>
  <si>
    <t xml:space="preserve">TUXEDO GOLF COURSE PUMPHOUSE,      </t>
  </si>
  <si>
    <t>10-2253</t>
  </si>
  <si>
    <t>D581FX</t>
  </si>
  <si>
    <t>ROUTE 306 CIRCUIT 44-4-13 UPGRADE &amp;</t>
  </si>
  <si>
    <t>10-2254</t>
  </si>
  <si>
    <t>D586CX</t>
  </si>
  <si>
    <t>This project was completed in October 2008.</t>
  </si>
  <si>
    <t>WHISPERING HILLS VOLTAGE CONVERSION</t>
  </si>
  <si>
    <t>50-2266</t>
  </si>
  <si>
    <t>D587FX</t>
  </si>
  <si>
    <t>URD WOODSIDE KNOLLS II - MIDDLETOWN</t>
  </si>
  <si>
    <t>50-2267</t>
  </si>
  <si>
    <t>D588FX</t>
  </si>
  <si>
    <t xml:space="preserve">MEYERSON ROAD CONVERSION           </t>
  </si>
  <si>
    <t>10-2268</t>
  </si>
  <si>
    <t>D591BX</t>
  </si>
  <si>
    <t>SWINGING BRIDGE TRANSFORMER PAD REP</t>
  </si>
  <si>
    <t>10-2280</t>
  </si>
  <si>
    <t>D595CX</t>
  </si>
  <si>
    <t>REPLACE CIRCUITS 21-13 &amp; 21-14 - WE</t>
  </si>
  <si>
    <t>50-2284</t>
  </si>
  <si>
    <t>T120BA</t>
  </si>
  <si>
    <t>LINE 11 69KV DOUBLE CIRCUIT UPGRADE</t>
  </si>
  <si>
    <t>10-1928</t>
  </si>
  <si>
    <t>T120BX</t>
  </si>
  <si>
    <t>LINE 11/14 69KV DOUBLE CIRCUIT UPGR</t>
  </si>
  <si>
    <t>10-6583</t>
  </si>
  <si>
    <t>T173BA</t>
  </si>
  <si>
    <t>INSTALL BANK 811 AND REMOVE BANK 21</t>
  </si>
  <si>
    <t>10-1798</t>
  </si>
  <si>
    <t>T297BX</t>
  </si>
  <si>
    <t xml:space="preserve">REPLACE UPS BATTERIES A&amp;B AT SVOC  </t>
  </si>
  <si>
    <t>10-1468</t>
  </si>
  <si>
    <t>T446ZX</t>
  </si>
  <si>
    <t>REBUILD FOUR 345KV PK-4 COGENEL BRE</t>
  </si>
  <si>
    <t>10-1756</t>
  </si>
  <si>
    <t>T447BX</t>
  </si>
  <si>
    <t>TRANSMISSION LINE 75 POLE REPLACEME</t>
  </si>
  <si>
    <t>10-1927</t>
  </si>
  <si>
    <t>T455BX</t>
  </si>
  <si>
    <t>INSTALL RIP RAP FOR 2 STRUCTURES ON</t>
  </si>
  <si>
    <t>10-2020</t>
  </si>
  <si>
    <t>T457ZX</t>
  </si>
  <si>
    <t xml:space="preserve">REPLACE WINDOW AC UNITS WITH SPLIT </t>
  </si>
  <si>
    <t>10-2046</t>
  </si>
  <si>
    <t>T465BX</t>
  </si>
  <si>
    <t>REPLACEMENT OF 138KV OIL CIRCUIT BR</t>
  </si>
  <si>
    <t>10-2258</t>
  </si>
  <si>
    <t>T466BX</t>
  </si>
  <si>
    <t>HILLBURN SUB BANK 317 SERVICE UPGRA</t>
  </si>
  <si>
    <t>10-2270</t>
  </si>
  <si>
    <t>T474BX</t>
  </si>
  <si>
    <t>REPLACE BREAKER 12-2-2 @ MONGAUP DU</t>
  </si>
  <si>
    <t>10-2366</t>
  </si>
  <si>
    <t>T476BX</t>
  </si>
  <si>
    <t xml:space="preserve">REPLACE STRUCTURE 90 LINES 551 AND </t>
  </si>
  <si>
    <t>10-2371</t>
  </si>
  <si>
    <t>Total Blankets</t>
  </si>
  <si>
    <t>PROJECTS OVER $1M</t>
  </si>
  <si>
    <t>Stony Point UG Exits</t>
  </si>
  <si>
    <t>Tranmission Line 11 Upgrade Part 2</t>
  </si>
  <si>
    <t>New York</t>
  </si>
  <si>
    <t>Relocate T/L's 841 &amp; 851 at Mine Torn Rd and Rt 293</t>
  </si>
  <si>
    <t>BL</t>
  </si>
  <si>
    <t>Total Projects Under $1M</t>
  </si>
  <si>
    <t>Total Projects Over $1M</t>
  </si>
  <si>
    <t xml:space="preserve">URD PINE LAKE ESTATES, MASTEN LAKE </t>
  </si>
  <si>
    <t>D110YX</t>
  </si>
  <si>
    <t xml:space="preserve">A&amp;G CLEARING BLANKET WORK ORDER    </t>
  </si>
  <si>
    <t>D127GT</t>
  </si>
  <si>
    <t>ELECTRIC RATE CASE INCREMENTAL VEHI</t>
  </si>
  <si>
    <t>D139BR</t>
  </si>
  <si>
    <t>2008 TRANS ENGINEERING SOFTWARE/HAR</t>
  </si>
  <si>
    <t>D164BP</t>
  </si>
  <si>
    <t xml:space="preserve">2007 DISTRIB SUBSTATION AUTOMATION </t>
  </si>
  <si>
    <t>D243CR</t>
  </si>
  <si>
    <t xml:space="preserve">2008 OMS HARDWARE BLANKET          </t>
  </si>
  <si>
    <t>D277CR</t>
  </si>
  <si>
    <t xml:space="preserve">2008 DISTRIBUTION ENGINEERING TEST </t>
  </si>
  <si>
    <t>D291FR</t>
  </si>
  <si>
    <t>2008 PCB OIL TESTING AND DISPOSAL B</t>
  </si>
  <si>
    <t>D439BR</t>
  </si>
  <si>
    <t xml:space="preserve">2008 BANK METERING UPGRADE BLANKET </t>
  </si>
  <si>
    <t>D440NR</t>
  </si>
  <si>
    <t xml:space="preserve">2008 POLE BUTT REMOVAL BLANKET     </t>
  </si>
  <si>
    <t>D445BR</t>
  </si>
  <si>
    <t>2008 PAVING &amp; DRAINAGE BLANKET - CI</t>
  </si>
  <si>
    <t>T018ZR</t>
  </si>
  <si>
    <t>PURCHASE NEW RELAY TEST SET FOR S/S</t>
  </si>
  <si>
    <t>T114MP</t>
  </si>
  <si>
    <t>2007 SUBSTATION COMMUNICATION PROTE</t>
  </si>
  <si>
    <t>T114MR</t>
  </si>
  <si>
    <t>2008 SUBSTATION COMMUNICATION PROTE</t>
  </si>
  <si>
    <t>T133AR</t>
  </si>
  <si>
    <t xml:space="preserve">ELECTRONIC MAP BOARDS FOR ECC/DCC  </t>
  </si>
  <si>
    <t>T134BR</t>
  </si>
  <si>
    <t>BURNS LINE-702 CARRIER DTT EQUIPMEN</t>
  </si>
  <si>
    <t>T305AR</t>
  </si>
  <si>
    <t>2008 EMS EXPANSION JOINT UTILITY MA</t>
  </si>
  <si>
    <t>T356ZR</t>
  </si>
  <si>
    <t>2008 SUBSTATION SMALL EQUIPMENT BLA</t>
  </si>
  <si>
    <t>D100BA</t>
  </si>
  <si>
    <t>PRELIMARY ENGINERING ASSOC. WITH NE</t>
  </si>
  <si>
    <t>D103FB</t>
  </si>
  <si>
    <t xml:space="preserve">RECONDUCTOR CLARK ST TO HAMMOND ST </t>
  </si>
  <si>
    <t>D103FC</t>
  </si>
  <si>
    <t>RECONDUCTOR MAIN ST TO KINGSTON AVE</t>
  </si>
  <si>
    <t>D109FX</t>
  </si>
  <si>
    <t>RD WIDENING - ROUTE 32 - WOODBURY -</t>
  </si>
  <si>
    <t>D110FX</t>
  </si>
  <si>
    <t>HARTLEY ROAD DOUBLE CIRCUIT STATION</t>
  </si>
  <si>
    <t>D115BX</t>
  </si>
  <si>
    <t>INSTALL 25MVA BANK AT THE POCOTELLO</t>
  </si>
  <si>
    <t>D116FX</t>
  </si>
  <si>
    <t>2008 CABLE REBUILD, 1470' BRADLEY C</t>
  </si>
  <si>
    <t>D118FX</t>
  </si>
  <si>
    <t xml:space="preserve">URD WOODBURY JUNCTION, - PHASE 1A, </t>
  </si>
  <si>
    <t>D120FX</t>
  </si>
  <si>
    <t>INSTALL 13.2KV CIRCUIT, RT 17M, HAR</t>
  </si>
  <si>
    <t>D129FX</t>
  </si>
  <si>
    <t>2008 CABLE REBUILD, RAMLAND ROAD, O</t>
  </si>
  <si>
    <t>D130FX</t>
  </si>
  <si>
    <t>MAPLE AVENUE RD WIDENING, MONSEY, N</t>
  </si>
  <si>
    <t>D131FX</t>
  </si>
  <si>
    <t>PINE LAKES ESTATES / COUNTY RT 56 U</t>
  </si>
  <si>
    <t>D133FX</t>
  </si>
  <si>
    <t>CONVERSION OF RTE 9W FROM 4.16KV TO</t>
  </si>
  <si>
    <t>D134CC</t>
  </si>
  <si>
    <t>SMART GRID PROJECT FOR - COMMUNICAT</t>
  </si>
  <si>
    <t>D134CD</t>
  </si>
  <si>
    <t xml:space="preserve">NY SMART GRID DISTRIBUTION PORTION </t>
  </si>
  <si>
    <t>D136BX</t>
  </si>
  <si>
    <t>REPLACE TWELVE CIRCUIT BREAKERS - B</t>
  </si>
  <si>
    <t>D137CX</t>
  </si>
  <si>
    <t>INSTALL NEW UNDERGROUND CIRCUIT EXI</t>
  </si>
  <si>
    <t>D140ZX</t>
  </si>
  <si>
    <t>DISPOSAL OF STORED SUBSTATION EQUIP</t>
  </si>
  <si>
    <t>D143FX</t>
  </si>
  <si>
    <t>DOT BRIDGE &amp; ROAD WIDENING - RIVERS</t>
  </si>
  <si>
    <t>D148FX</t>
  </si>
  <si>
    <t>UPGRADE PINE HILL RD FOR GLENMERE B</t>
  </si>
  <si>
    <t>D149FX</t>
  </si>
  <si>
    <t>KJ MOUNTAIN CORP - OWENS ROAD, GOSH</t>
  </si>
  <si>
    <t>D150BX</t>
  </si>
  <si>
    <t>RELOCATE TRANSMISSION LINES 841 &amp; 8</t>
  </si>
  <si>
    <t>D167BA</t>
  </si>
  <si>
    <t>INSTALL 2 25MVA BANKS AT THE PJ SUB</t>
  </si>
  <si>
    <t>D209FX</t>
  </si>
  <si>
    <t>RECONDUCTOR EAST SHORE RD FROM HUNT</t>
  </si>
  <si>
    <t>D245CX</t>
  </si>
  <si>
    <t>NEW WESTTOWN UNDERGROUND CIRCUIT 10</t>
  </si>
  <si>
    <t>D293BX</t>
  </si>
  <si>
    <t>PREL.ENG. - NEW CORPORATE DRIVE SUB</t>
  </si>
  <si>
    <t>D294BX</t>
  </si>
  <si>
    <t>NEW CIRCUIT POSITION AT BLOOMING GR</t>
  </si>
  <si>
    <t>D320BX</t>
  </si>
  <si>
    <t xml:space="preserve">SPARE 138X69 - 13.2KV 35MVA BANK - </t>
  </si>
  <si>
    <t>D347FA</t>
  </si>
  <si>
    <t>BURLINGHAM RD-NA-SHO-PA TO HAMILTON</t>
  </si>
  <si>
    <t>D347FC</t>
  </si>
  <si>
    <t>COUNTY ROUTE 48-ROUTE 302 TO BIRLIN</t>
  </si>
  <si>
    <t>D374BB</t>
  </si>
  <si>
    <t>REPLACE RELAYING FOR L-562 - CONGER</t>
  </si>
  <si>
    <t>D374BC</t>
  </si>
  <si>
    <t>REPLACE RELAYING FOR L-562 - WEST N</t>
  </si>
  <si>
    <t>D374BX</t>
  </si>
  <si>
    <t>SNAKE HILL ROAD SUBSTATION - WEST N</t>
  </si>
  <si>
    <t>D383BX</t>
  </si>
  <si>
    <t>SHOEMAKER 138 KV YARD EXPANSION - P</t>
  </si>
  <si>
    <t>D387BC</t>
  </si>
  <si>
    <t xml:space="preserve">LITTLE TOR SUBSTATION TRANSMISSION </t>
  </si>
  <si>
    <t>D399FX</t>
  </si>
  <si>
    <t xml:space="preserve">SILVER LAKE CIRCUIT TO TOWER DRIVE </t>
  </si>
  <si>
    <t>D416BX</t>
  </si>
  <si>
    <t>PURCHASE PROPERTY FOR A CENTRAL ROC</t>
  </si>
  <si>
    <t>D417BX</t>
  </si>
  <si>
    <t>EVALUATION OF PROPERTIES FOR PURCHA</t>
  </si>
  <si>
    <t>D420CX</t>
  </si>
  <si>
    <t xml:space="preserve">STONY POINT S/S - 2 NEW EXITS      </t>
  </si>
  <si>
    <t>D422FX</t>
  </si>
  <si>
    <t>REPLACE U/G DIST CROSSING OF THRUWA</t>
  </si>
  <si>
    <t>D474BA</t>
  </si>
  <si>
    <t>NEW TAPPAN SUBSTATION - 250MVA BANK</t>
  </si>
  <si>
    <t>D474BB</t>
  </si>
  <si>
    <t>TAPPAN AREA SUBSTATION - PROPERTY P</t>
  </si>
  <si>
    <t>D532FA</t>
  </si>
  <si>
    <t>REPLACE DEFECTIVE POLES CIRCUIT 5-1</t>
  </si>
  <si>
    <t>D576FX</t>
  </si>
  <si>
    <t>STRAY VOLTAGE - ELECTRIC INFORMATIO</t>
  </si>
  <si>
    <t>D578FX</t>
  </si>
  <si>
    <t>HILLCREST SCHOOL - ADDISON BOYCE RD</t>
  </si>
  <si>
    <t>D582FX</t>
  </si>
  <si>
    <t>CHESTER DISTRIBUTION PART 1 - LEONE</t>
  </si>
  <si>
    <t>D585CX</t>
  </si>
  <si>
    <t>RIVERSIDE AVE. UNDERGROUND MAINLINE</t>
  </si>
  <si>
    <t>D590FX</t>
  </si>
  <si>
    <t>MCNAMARA ROAD RECONDUCTOR - NEW HEM</t>
  </si>
  <si>
    <t>D593FX</t>
  </si>
  <si>
    <t xml:space="preserve">COUNTY HIGHWAY 105-RT 17 TO SPRING </t>
  </si>
  <si>
    <t>D594FX</t>
  </si>
  <si>
    <t>COUNTY HIGHWAY 105-RT 17 TO ACRES R</t>
  </si>
  <si>
    <t>D597FX</t>
  </si>
  <si>
    <t xml:space="preserve">SOUTH GATE ROAD PART 1             </t>
  </si>
  <si>
    <t>T125BX</t>
  </si>
  <si>
    <t xml:space="preserve">T/L 24, 25 &amp; 26 SHIELD WIRE        </t>
  </si>
  <si>
    <t>T127BA</t>
  </si>
  <si>
    <t>INSTALL NEW T/L FROM RAMAPO TO SUGA</t>
  </si>
  <si>
    <t>T127BB</t>
  </si>
  <si>
    <t>INSTALL NEW 138 KV TERMINAL - RAMAP</t>
  </si>
  <si>
    <t>T127BX</t>
  </si>
  <si>
    <t>INSTALL NEW 138KV BAY SUGARLOAF S/S</t>
  </si>
  <si>
    <t>T150BX</t>
  </si>
  <si>
    <t xml:space="preserve">TRANSMISSION LINE 26 UPGRADE - NY  </t>
  </si>
  <si>
    <t>T167BD</t>
  </si>
  <si>
    <t>ENGINEERING AND DESIGN, TRANSMISSIO</t>
  </si>
  <si>
    <t>T168CX</t>
  </si>
  <si>
    <t>LOVETT PUMPING PLANT UPGRADES FOR L</t>
  </si>
  <si>
    <t>T174BX</t>
  </si>
  <si>
    <t xml:space="preserve">PE - LINE 31 RECONDUCTOR           </t>
  </si>
  <si>
    <t>T182BX</t>
  </si>
  <si>
    <t>SPARE 138 TO 69KV</t>
  </si>
  <si>
    <t>T296BA</t>
  </si>
  <si>
    <t>PURCHASE OF PROPERTY FOR NEW DECKER</t>
  </si>
  <si>
    <t>T298BX</t>
  </si>
  <si>
    <t>PRELIMINARY ENG., REPLACE FIRE SUPP</t>
  </si>
  <si>
    <t>T299BX</t>
  </si>
  <si>
    <t>LINE 60/601 REBUILD - BURNS TO RAMA</t>
  </si>
  <si>
    <t>INSTALL CONDUIT IN THE MONSEY SUBST</t>
  </si>
  <si>
    <t>T458BX</t>
  </si>
  <si>
    <t xml:space="preserve">RELOCATE T/L 551/561 STRUCTURES 91 </t>
  </si>
  <si>
    <t>T460BX</t>
  </si>
  <si>
    <t>REMOVE L-120 DLP RELAY SCHEME &amp; ADD</t>
  </si>
  <si>
    <t>T464BX</t>
  </si>
  <si>
    <t xml:space="preserve">LOVETT PLANT RETIREMENT - S/S WORK </t>
  </si>
  <si>
    <t>T475CX</t>
  </si>
  <si>
    <t>U/G 138 KV LINE 541 TIE REPLACEMENT</t>
  </si>
  <si>
    <t>T478BX</t>
  </si>
  <si>
    <t>INSTALL FIBER OPTIC GROUND CABLE (O</t>
  </si>
  <si>
    <t>T480CX</t>
  </si>
  <si>
    <t>PRELIMINARY ENG STUDY, 69KV U/G TRA</t>
  </si>
  <si>
    <t>T481CX</t>
  </si>
  <si>
    <t>INSTALL FIBER OPTIC U/G CONDUIT SYS</t>
  </si>
  <si>
    <t>T482FX</t>
  </si>
  <si>
    <t xml:space="preserve">EHV NRG MAPPING PROGRAM            </t>
  </si>
  <si>
    <t>T488BX</t>
  </si>
  <si>
    <t xml:space="preserve">REPLACE BREAKER 131-2-2 AT MONGAUP </t>
  </si>
  <si>
    <t>T489BX</t>
  </si>
  <si>
    <t>CLEAR ADDITIONAL R-O-W FOR NY TRANS</t>
  </si>
  <si>
    <t>T491AX</t>
  </si>
  <si>
    <t>INSTALL ADDITIONAL ACCESS CONTROL F</t>
  </si>
  <si>
    <t>T495BX</t>
  </si>
  <si>
    <t>LINE 25 BREAKER REPLACEMENT - SUGAR</t>
  </si>
  <si>
    <t>51-2380</t>
  </si>
  <si>
    <t>CC</t>
  </si>
  <si>
    <t>51-2466</t>
  </si>
  <si>
    <t>URD SUNRISE HILLS - SECTION A, MIDD</t>
  </si>
  <si>
    <t>51-2455</t>
  </si>
  <si>
    <t>URD SKI SIDE VILLA, KATRINA CT, TUX</t>
  </si>
  <si>
    <t>51-1757</t>
  </si>
  <si>
    <t>URD STABLES, NAVAJO TRAIL, SLOATSBU</t>
  </si>
  <si>
    <t>51-2277</t>
  </si>
  <si>
    <t>URD ALBERT WISNER PUBLIC LIBRARY, W</t>
  </si>
  <si>
    <t>51-2325</t>
  </si>
  <si>
    <t>URD HORIZONS AT WAWAYANDA-SECT 2, H</t>
  </si>
  <si>
    <t>51-2381</t>
  </si>
  <si>
    <t>URD COUNTRY COMFORT HOMES CORP, MID</t>
  </si>
  <si>
    <t>PR</t>
  </si>
  <si>
    <t>14-0683</t>
  </si>
  <si>
    <t>AP</t>
  </si>
  <si>
    <t>MS</t>
  </si>
  <si>
    <t>A3</t>
  </si>
  <si>
    <t>A4</t>
  </si>
  <si>
    <t>10-0744</t>
  </si>
  <si>
    <t>POLE BUTT REMOVAL BLANKET - LAST OF</t>
  </si>
  <si>
    <t>14-0744</t>
  </si>
  <si>
    <t>14-0743</t>
  </si>
  <si>
    <t>14-0753</t>
  </si>
  <si>
    <t>11-7808</t>
  </si>
  <si>
    <t xml:space="preserve">2008 NON PCB CAPACITOR REPLACEMENT </t>
  </si>
  <si>
    <t>14-7808</t>
  </si>
  <si>
    <t>14-0763</t>
  </si>
  <si>
    <t xml:space="preserve">OVERHEAD CAPACITORS BLANKET        </t>
  </si>
  <si>
    <t>10-0763</t>
  </si>
  <si>
    <t>14-0773</t>
  </si>
  <si>
    <t>14-0793</t>
  </si>
  <si>
    <t>14-0733</t>
  </si>
  <si>
    <t>50-0127</t>
  </si>
  <si>
    <t>2007 TRANSFORMER PURCHASE BLANKET -</t>
  </si>
  <si>
    <t>10-0127</t>
  </si>
  <si>
    <t>2008 TRANSFORMER PURCHASE BLANKET -</t>
  </si>
  <si>
    <t>10-1442</t>
  </si>
  <si>
    <t xml:space="preserve">2006 TRANSMISSION POLE BLANKET     </t>
  </si>
  <si>
    <t>13-1442</t>
  </si>
  <si>
    <t>11-1999</t>
  </si>
  <si>
    <t>10-2401</t>
  </si>
  <si>
    <t>10-2129</t>
  </si>
  <si>
    <t>14-0100</t>
  </si>
  <si>
    <t>54-0100</t>
  </si>
  <si>
    <t>50-0100</t>
  </si>
  <si>
    <t>13-0101</t>
  </si>
  <si>
    <t>10-1792</t>
  </si>
  <si>
    <t>50-2293</t>
  </si>
  <si>
    <t xml:space="preserve">2008 CABLE REBUILD, SCHER DR., NEW </t>
  </si>
  <si>
    <t>50-2290</t>
  </si>
  <si>
    <t xml:space="preserve">2008 NY CABLE REBUILD, COLGATE DR, </t>
  </si>
  <si>
    <t>50-2320</t>
  </si>
  <si>
    <t xml:space="preserve">2008 CABLE REBUILD, CORINTHIAN RD, </t>
  </si>
  <si>
    <t>53-2320</t>
  </si>
  <si>
    <t>50-2351</t>
  </si>
  <si>
    <t>2008 NY CABLE REBUILD, WARREN ST. M</t>
  </si>
  <si>
    <t>53-2352</t>
  </si>
  <si>
    <t>2008 CABLE REBUILD, GRIFFITH PL., P</t>
  </si>
  <si>
    <t>50-2406</t>
  </si>
  <si>
    <t>2008 CABLE REBUILD, BON-AIRE/SOMMER</t>
  </si>
  <si>
    <t>50-2322</t>
  </si>
  <si>
    <t>2008 CABLE REBUILD, YORK CT., NEW C</t>
  </si>
  <si>
    <t>50-2365</t>
  </si>
  <si>
    <t>2008 CABLE REBUILD - FLORAL CT - NA</t>
  </si>
  <si>
    <t>50-2352</t>
  </si>
  <si>
    <t>50-2287</t>
  </si>
  <si>
    <t>2008 NY CABLE REBUILD, PARLIMENT DR</t>
  </si>
  <si>
    <t>50-2291</t>
  </si>
  <si>
    <t>2008 NY CABLE REBUILD, ARDEN, PL, N</t>
  </si>
  <si>
    <t>50-2387</t>
  </si>
  <si>
    <t>2008 CABLE REBUILD - PONDVIEW DRIVE</t>
  </si>
  <si>
    <t>53-2365</t>
  </si>
  <si>
    <t>53-2290</t>
  </si>
  <si>
    <t>53-2291</t>
  </si>
  <si>
    <t>53-2406</t>
  </si>
  <si>
    <t>53-2351</t>
  </si>
  <si>
    <t>50-2295</t>
  </si>
  <si>
    <t xml:space="preserve">2008 CABLE REBUILD, THE PROMENADE, </t>
  </si>
  <si>
    <t>53-2387</t>
  </si>
  <si>
    <t>50-2235</t>
  </si>
  <si>
    <t xml:space="preserve">2008 UNDERGROUND REBUILD BLANKET - </t>
  </si>
  <si>
    <t>14-2108</t>
  </si>
  <si>
    <t>10-2154</t>
  </si>
  <si>
    <t>10-2153</t>
  </si>
  <si>
    <t>14-2238</t>
  </si>
  <si>
    <t>13-2142</t>
  </si>
  <si>
    <t>10-2142</t>
  </si>
  <si>
    <t>13-2118</t>
  </si>
  <si>
    <t>10-2143</t>
  </si>
  <si>
    <t>51-2288</t>
  </si>
  <si>
    <t xml:space="preserve">URD KOHL INDUSTRIAL PK, N RTE 303, </t>
  </si>
  <si>
    <t>51-2388</t>
  </si>
  <si>
    <t>URD TAMMY FLANNERY, DEER POND DRIVE</t>
  </si>
  <si>
    <t>51-2092</t>
  </si>
  <si>
    <t>URD/ST. LGTS WILLOWS SUB., WESLEY H</t>
  </si>
  <si>
    <t>51-2091</t>
  </si>
  <si>
    <t>URD WILLOWS SUB-OUTSIDE LOTS, WESLE</t>
  </si>
  <si>
    <t>51-2283</t>
  </si>
  <si>
    <t xml:space="preserve">URD BOYLE SUBDIVISION, TERRACE LN, </t>
  </si>
  <si>
    <t>51-2361</t>
  </si>
  <si>
    <t>URD CARRIAGE PARK, WEST MAIN ST, GO</t>
  </si>
  <si>
    <t>51-2095</t>
  </si>
  <si>
    <t>URD ZEV DRESNER, 1 GWEN LANE, MONSE</t>
  </si>
  <si>
    <t>51-2285</t>
  </si>
  <si>
    <t>URD ROBERT RINO, 20 VIOLA RD, MONTE</t>
  </si>
  <si>
    <t>51-2286</t>
  </si>
  <si>
    <t>URD SMK HOME BLDRS, SUMMIT AVE, TAP</t>
  </si>
  <si>
    <t>51-2363</t>
  </si>
  <si>
    <t>URD ZARA CROWLEY, CASTLE HGTS AV, U</t>
  </si>
  <si>
    <t>51-2360</t>
  </si>
  <si>
    <t>URD BARBARA PEPEYRA, STEGMEYER LN.,</t>
  </si>
  <si>
    <t>51-2435</t>
  </si>
  <si>
    <t>URD WOODSIDE KNOLLS DRIVE, MIDDLETO</t>
  </si>
  <si>
    <t>51-2378</t>
  </si>
  <si>
    <t>URD MADISON PARK CONDOMINIUMS, SPRI</t>
  </si>
  <si>
    <t>51-2423</t>
  </si>
  <si>
    <t>URD JB ENTERPRISE, 2 SUNRISE DR, MO</t>
  </si>
  <si>
    <t>51-2326</t>
  </si>
  <si>
    <t>URD BESIATA DESHMAYA LLC, MERON DR,</t>
  </si>
  <si>
    <t>51-2424</t>
  </si>
  <si>
    <t>URD S V SENIOR APTS., N. MAIN ST, S</t>
  </si>
  <si>
    <t>51-2354</t>
  </si>
  <si>
    <t>URD BEN VELTIDI, 4 LINDA DR., SUFFE</t>
  </si>
  <si>
    <t>51-2454</t>
  </si>
  <si>
    <t>URD SHLOIMY TAUBER, CALVERT DR, MON</t>
  </si>
  <si>
    <t>51-2083</t>
  </si>
  <si>
    <t>URD &amp; ST - LGTS POLO COURT SUB, SUF</t>
  </si>
  <si>
    <t>51-2349</t>
  </si>
  <si>
    <t>URD JOON MANAGEMENT 1, AMONA CT, MO</t>
  </si>
  <si>
    <t>51-2382</t>
  </si>
  <si>
    <t>URD HIDDEN CREEK CONDOS SECT-2, MON</t>
  </si>
  <si>
    <t>51-1323</t>
  </si>
  <si>
    <t>URD-AIRMONT PROFESSIONAL CTR, AIRMO</t>
  </si>
  <si>
    <t>51-2456</t>
  </si>
  <si>
    <t>#2</t>
  </si>
  <si>
    <t>URD DOROTHY JORDAN, ACKERTOWN RD, C</t>
  </si>
  <si>
    <t>51-2383</t>
  </si>
  <si>
    <t>URD HIDDEN CRK CONDOS SECT-3, MONRO</t>
  </si>
  <si>
    <t>51-2425</t>
  </si>
  <si>
    <t>PINES HOMES CORP, VINCENT RD, SPRIN</t>
  </si>
  <si>
    <t>51-2319</t>
  </si>
  <si>
    <t>URD HORIZONS AT WAWAYANDA, HORIZONS</t>
  </si>
  <si>
    <t>51-2465</t>
  </si>
  <si>
    <t>URD WOODSIDE KNOLLS - PH V, MIDDLET</t>
  </si>
  <si>
    <t>51-2248</t>
  </si>
  <si>
    <t>URD FAIRWAYS SECT-3, EAGLES WAY, WA</t>
  </si>
  <si>
    <t>51-2260</t>
  </si>
  <si>
    <t>URD BREEZY KNOLLS ESTATES PART 2, U</t>
  </si>
  <si>
    <t>51-2405</t>
  </si>
  <si>
    <t>URD/ST.LGT - BAKERTOWN RD CONDO'S P</t>
  </si>
  <si>
    <t>54-0636</t>
  </si>
  <si>
    <t>51-1675</t>
  </si>
  <si>
    <t>URD &amp; ST.LTG. RIVER RIDGE EST, S, N</t>
  </si>
  <si>
    <t>51-2318</t>
  </si>
  <si>
    <t xml:space="preserve">URD RESTORATIVE ESTATES I-A, MAPES </t>
  </si>
  <si>
    <t>51-2323</t>
  </si>
  <si>
    <t>URD SERGEI LOPUCHIN, CHRISTIAN HERA</t>
  </si>
  <si>
    <t>51-2321</t>
  </si>
  <si>
    <t>URD SMK HOME BLDRS INC., OLD TAPPAN</t>
  </si>
  <si>
    <t>51-1936</t>
  </si>
  <si>
    <t>URD-CALICO HILLS, W RAILROAD AV, GA</t>
  </si>
  <si>
    <t>54-2382</t>
  </si>
  <si>
    <t>51-1593</t>
  </si>
  <si>
    <t>URD FAIRWAYS WALLKILL III, GOLF LIN</t>
  </si>
  <si>
    <t>51-2493</t>
  </si>
  <si>
    <t>BAKERTOWN RD CONDO'S SEC 3 - KIRYAS</t>
  </si>
  <si>
    <t>51-2384</t>
  </si>
  <si>
    <t>54-0646</t>
  </si>
  <si>
    <t>54-0666</t>
  </si>
  <si>
    <t>51-2362</t>
  </si>
  <si>
    <t>CAROL LOPATIN OLD RTE 304 - NEW CIT</t>
  </si>
  <si>
    <t>54-0676</t>
  </si>
  <si>
    <t>54-0686</t>
  </si>
  <si>
    <t>54-0816</t>
  </si>
  <si>
    <t>54-0813</t>
  </si>
  <si>
    <t>13-2259</t>
  </si>
  <si>
    <t>54-0806</t>
  </si>
  <si>
    <t>13-2112</t>
  </si>
  <si>
    <t>13-2119</t>
  </si>
  <si>
    <t>13-2113</t>
  </si>
  <si>
    <t>10-1916</t>
  </si>
  <si>
    <t>10-2234</t>
  </si>
  <si>
    <t>10-2159</t>
  </si>
  <si>
    <t>10-2147</t>
  </si>
  <si>
    <t>10-2160</t>
  </si>
  <si>
    <t>10-2121</t>
  </si>
  <si>
    <t>10-1691</t>
  </si>
  <si>
    <t>53-2298</t>
  </si>
  <si>
    <t>10-1511</t>
  </si>
  <si>
    <t>13-1511</t>
  </si>
  <si>
    <t>13-1512</t>
  </si>
  <si>
    <t>10-1512</t>
  </si>
  <si>
    <t>13-1513</t>
  </si>
  <si>
    <t>10-2317</t>
  </si>
  <si>
    <t>13-2317</t>
  </si>
  <si>
    <t>10-2073</t>
  </si>
  <si>
    <t>13-2073</t>
  </si>
  <si>
    <t>53-2332</t>
  </si>
  <si>
    <t>10-6569</t>
  </si>
  <si>
    <t>50-2333</t>
  </si>
  <si>
    <t>50-2335</t>
  </si>
  <si>
    <t>10-2346</t>
  </si>
  <si>
    <t>53-2367</t>
  </si>
  <si>
    <t>13-2369</t>
  </si>
  <si>
    <t>50-2390</t>
  </si>
  <si>
    <t>53-2390</t>
  </si>
  <si>
    <t>10-2391</t>
  </si>
  <si>
    <t>13-2391</t>
  </si>
  <si>
    <t>10-2392</t>
  </si>
  <si>
    <t>13-2392</t>
  </si>
  <si>
    <t>Rate Year 3</t>
  </si>
  <si>
    <t>Electric Rate Case - Twelve Months Ending Rate Year 3 Update</t>
  </si>
  <si>
    <t>January thru June 2011</t>
  </si>
  <si>
    <t>Steel</t>
  </si>
  <si>
    <t>PSC Approval /Municipal Permits</t>
  </si>
  <si>
    <t>Control House</t>
  </si>
  <si>
    <t>Property Search / Review</t>
  </si>
  <si>
    <t>Property Assement</t>
  </si>
  <si>
    <t>Property Purchase</t>
  </si>
  <si>
    <t>Transformer Procurement</t>
  </si>
  <si>
    <t>345 - 138kV 400MVA Auto Bank</t>
  </si>
  <si>
    <t>138 - 69kV 175MVA</t>
  </si>
  <si>
    <t>Mobile Transformer #1</t>
  </si>
  <si>
    <t>UG Transmission Cable</t>
  </si>
  <si>
    <t>UG Transmission Terminations</t>
  </si>
  <si>
    <t>State / Municipal Permits</t>
  </si>
  <si>
    <t>Conductor / Cable</t>
  </si>
  <si>
    <t>Structures / Conduit</t>
  </si>
  <si>
    <t>Snake Hill Site work</t>
  </si>
  <si>
    <t>Snake Hill Data Equipment</t>
  </si>
  <si>
    <t>West Nyack Data equipment</t>
  </si>
  <si>
    <t>New Distribution Circuitry</t>
  </si>
  <si>
    <t>Circuit Smart Device Installation</t>
  </si>
  <si>
    <t>IT hardware</t>
  </si>
  <si>
    <t>DEW Software</t>
  </si>
  <si>
    <t xml:space="preserve">DEW’s Reconfiguration for Restoration Algorithm  </t>
  </si>
  <si>
    <t>DEW Setup and Test</t>
  </si>
  <si>
    <t>DEW Real-time Loss and Capacity Applications</t>
  </si>
  <si>
    <t>Data collection and evaluation</t>
  </si>
  <si>
    <t>Previous</t>
  </si>
  <si>
    <t>Quarterly</t>
  </si>
  <si>
    <t>From Prev.</t>
  </si>
  <si>
    <t>Quarter</t>
  </si>
  <si>
    <t>No change</t>
  </si>
  <si>
    <t>Revised to actual project costs</t>
  </si>
  <si>
    <t>Thru 06-30-11</t>
  </si>
  <si>
    <t>Construction continues for completion in early 2011 with outages scheduled for March 2011.</t>
  </si>
  <si>
    <t>Bank received in December 2010.</t>
  </si>
  <si>
    <t>Constuction of the upgrade is complete with only right-of-way restoration remaining.</t>
  </si>
  <si>
    <t>The project in service date has been re-prioritized to 2014.</t>
  </si>
  <si>
    <t>Bank delivery date expected in Spring 2011.</t>
  </si>
  <si>
    <t>Project in-service date re-prioritized to December 2014.</t>
  </si>
  <si>
    <t>Completion date adjusted to Dec. 2012.</t>
  </si>
  <si>
    <t>Energized in July 2010.</t>
  </si>
  <si>
    <t>Project in-service date re-prioritized to December 2018.</t>
  </si>
  <si>
    <t>Project completion re-prioritized to 2014.. Project can not be started until the Port Jervis Substation Upgrade project is completed.</t>
  </si>
  <si>
    <t>Project in-service date re-prioritized to June 2027.</t>
  </si>
  <si>
    <t>New 13.2kV circuits from Dean assume the retired Queensboro Substation load serving Highland Falls and Fort Montgomery.</t>
  </si>
  <si>
    <t>Sugarloaf 138kv Substation and Transmission Reconfiguration</t>
  </si>
  <si>
    <t>Snake Hill Road Substation, UG Exits, Transmission OH Tap and Terminal Relays</t>
  </si>
  <si>
    <t>Smart Grid (Distribution, Substation and Communication)</t>
  </si>
  <si>
    <t>Revised to match current appropriation</t>
  </si>
  <si>
    <t>Lowered cost to match projected final spending.</t>
  </si>
  <si>
    <t>This project was completed in March 2011</t>
  </si>
  <si>
    <t>The first phaes of this project was completed in April 2011. Phase 2 will be complete with the Line 28 completion.</t>
  </si>
  <si>
    <t>Site clearing and foundation installation currenlty underway. Completion mid-2012.</t>
  </si>
  <si>
    <t>Planning Board approval complete. Civil contruction package currently being engineered.</t>
  </si>
  <si>
    <t>Project completed in March 2011.</t>
  </si>
  <si>
    <t xml:space="preserve">Major material has been received.  Planning Board DEIS meeting in September, 2011. The completion date for this project has been re-prioritized to 2014. 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</si>
</sst>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3" formatCode="_(* #,##0.00_);_(* \(#,##0.00\);_(* &quot;-&quot;??_);_(@_)"/>
    <numFmt numFmtId="164" formatCode="#,##0.0_);[Red]\(#,##0.0\)"/>
    <numFmt numFmtId="168" formatCode="[$-409]mmm\-yy;@"/>
    <numFmt numFmtId="170" formatCode="#,##0.0_);\(#,##0.0\)"/>
    <numFmt numFmtId="171" formatCode="_(* #,##0.0_);_(* \(#,##0.0\);_(* &quot;-&quot;?_);_(@_)"/>
    <numFmt numFmtId="176" formatCode="_(* #,##0.0_);_(* \(#,##0.0\);_(* &quot;-&quot;??_);_(@_)"/>
    <numFmt numFmtId="178" formatCode="_(&quot;$&quot;* #,##0.0_);_(&quot;$&quot;* \(#,##0.0\);_(&quot;$&quot;* &quot;-&quot;?_);_(@_)"/>
    <numFmt numFmtId="182" formatCode="mm/dd/yy"/>
  </numFmts>
  <fonts count="49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i/>
      <sz val="9"/>
      <color indexed="10"/>
      <name val="Arial"/>
      <family val="2"/>
    </font>
    <font>
      <b/>
      <i/>
      <u/>
      <sz val="9"/>
      <color indexed="10"/>
      <name val="Arial"/>
      <family val="2"/>
    </font>
    <font>
      <b/>
      <sz val="11"/>
      <color indexed="56"/>
      <name val="Arial"/>
      <family val="2"/>
    </font>
    <font>
      <b/>
      <sz val="11"/>
      <color indexed="29"/>
      <name val="Arial"/>
      <family val="2"/>
    </font>
    <font>
      <sz val="11"/>
      <color indexed="29"/>
      <name val="Arial"/>
      <family val="2"/>
    </font>
    <font>
      <b/>
      <u/>
      <sz val="11"/>
      <color indexed="29"/>
      <name val="Arial"/>
      <family val="2"/>
    </font>
    <font>
      <sz val="10"/>
      <color indexed="12"/>
      <name val="Arial"/>
      <family val="2"/>
    </font>
    <font>
      <b/>
      <i/>
      <sz val="10"/>
      <color indexed="14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sz val="10"/>
      <color indexed="9"/>
      <name val="Arial"/>
      <family val="2"/>
    </font>
    <font>
      <b/>
      <sz val="11"/>
      <color indexed="12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13"/>
      <name val="Arial"/>
      <family val="2"/>
    </font>
    <font>
      <i/>
      <sz val="10"/>
      <name val="Arial"/>
      <family val="2"/>
    </font>
    <font>
      <b/>
      <i/>
      <sz val="10"/>
      <color indexed="12"/>
      <name val="Arial"/>
      <family val="2"/>
    </font>
    <font>
      <b/>
      <i/>
      <sz val="11"/>
      <color indexed="29"/>
      <name val="Arial"/>
      <family val="2"/>
    </font>
    <font>
      <b/>
      <sz val="11"/>
      <color indexed="10"/>
      <name val="Arial"/>
      <family val="2"/>
    </font>
    <font>
      <b/>
      <i/>
      <u/>
      <sz val="11"/>
      <color indexed="29"/>
      <name val="Arial"/>
      <family val="2"/>
    </font>
    <font>
      <b/>
      <u/>
      <sz val="11"/>
      <color indexed="10"/>
      <name val="Arial"/>
      <family val="2"/>
    </font>
    <font>
      <sz val="9"/>
      <color indexed="10"/>
      <name val="Arial"/>
      <family val="2"/>
    </font>
    <font>
      <i/>
      <sz val="10"/>
      <color indexed="9"/>
      <name val="Arial"/>
      <family val="2"/>
    </font>
    <font>
      <b/>
      <i/>
      <u/>
      <sz val="10"/>
      <color indexed="9"/>
      <name val="Arial"/>
      <family val="2"/>
    </font>
    <font>
      <i/>
      <sz val="9"/>
      <name val="Arial"/>
      <family val="2"/>
    </font>
    <font>
      <i/>
      <u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7" fillId="0" borderId="0"/>
    <xf numFmtId="0" fontId="48" fillId="0" borderId="0"/>
    <xf numFmtId="9" fontId="7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1" fontId="6" fillId="0" borderId="0" xfId="0" applyNumberFormat="1" applyFont="1"/>
    <xf numFmtId="171" fontId="0" fillId="0" borderId="0" xfId="0" applyNumberFormat="1"/>
    <xf numFmtId="0" fontId="0" fillId="0" borderId="0" xfId="0" applyFill="1"/>
    <xf numFmtId="171" fontId="0" fillId="0" borderId="0" xfId="0" applyNumberFormat="1" applyFill="1"/>
    <xf numFmtId="171" fontId="0" fillId="0" borderId="0" xfId="0" applyNumberFormat="1" applyFill="1" applyBorder="1"/>
    <xf numFmtId="171" fontId="0" fillId="0" borderId="1" xfId="0" applyNumberFormat="1" applyFill="1" applyBorder="1"/>
    <xf numFmtId="171" fontId="6" fillId="0" borderId="1" xfId="0" applyNumberFormat="1" applyFont="1" applyBorder="1"/>
    <xf numFmtId="171" fontId="6" fillId="0" borderId="0" xfId="0" applyNumberFormat="1" applyFont="1" applyFill="1" applyBorder="1"/>
    <xf numFmtId="0" fontId="0" fillId="0" borderId="0" xfId="0" applyFill="1" applyBorder="1"/>
    <xf numFmtId="0" fontId="0" fillId="0" borderId="0" xfId="0" applyBorder="1"/>
    <xf numFmtId="171" fontId="0" fillId="0" borderId="1" xfId="0" applyNumberFormat="1" applyBorder="1"/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71" fontId="0" fillId="0" borderId="0" xfId="0" applyNumberFormat="1" applyBorder="1"/>
    <xf numFmtId="0" fontId="6" fillId="0" borderId="0" xfId="0" applyFont="1" applyFill="1"/>
    <xf numFmtId="0" fontId="1" fillId="0" borderId="0" xfId="0" applyFont="1" applyFill="1" applyBorder="1"/>
    <xf numFmtId="49" fontId="0" fillId="0" borderId="0" xfId="0" applyNumberFormat="1"/>
    <xf numFmtId="43" fontId="0" fillId="0" borderId="0" xfId="0" applyNumberFormat="1"/>
    <xf numFmtId="49" fontId="6" fillId="0" borderId="0" xfId="0" applyNumberFormat="1" applyFont="1"/>
    <xf numFmtId="43" fontId="0" fillId="0" borderId="1" xfId="0" applyNumberFormat="1" applyBorder="1"/>
    <xf numFmtId="43" fontId="0" fillId="2" borderId="0" xfId="0" applyNumberFormat="1" applyFill="1"/>
    <xf numFmtId="0" fontId="0" fillId="2" borderId="0" xfId="0" applyFill="1"/>
    <xf numFmtId="171" fontId="6" fillId="0" borderId="0" xfId="0" applyNumberFormat="1" applyFont="1" applyFill="1"/>
    <xf numFmtId="43" fontId="6" fillId="0" borderId="0" xfId="0" applyNumberFormat="1" applyFont="1"/>
    <xf numFmtId="0" fontId="0" fillId="0" borderId="1" xfId="0" applyBorder="1"/>
    <xf numFmtId="0" fontId="24" fillId="0" borderId="0" xfId="0" applyFont="1"/>
    <xf numFmtId="0" fontId="0" fillId="3" borderId="0" xfId="0" applyFill="1"/>
    <xf numFmtId="0" fontId="0" fillId="2" borderId="1" xfId="0" applyFill="1" applyBorder="1"/>
    <xf numFmtId="171" fontId="6" fillId="0" borderId="2" xfId="0" applyNumberFormat="1" applyFont="1" applyBorder="1"/>
    <xf numFmtId="49" fontId="6" fillId="0" borderId="0" xfId="0" applyNumberFormat="1" applyFont="1" applyFill="1" applyAlignment="1">
      <alignment horizontal="center"/>
    </xf>
    <xf numFmtId="164" fontId="0" fillId="0" borderId="3" xfId="0" applyNumberFormat="1" applyFill="1" applyBorder="1" applyAlignment="1">
      <alignment horizontal="center" vertical="center"/>
    </xf>
    <xf numFmtId="171" fontId="1" fillId="0" borderId="0" xfId="0" applyNumberFormat="1" applyFont="1" applyBorder="1"/>
    <xf numFmtId="171" fontId="1" fillId="0" borderId="0" xfId="0" applyNumberFormat="1" applyFont="1" applyFill="1" applyBorder="1"/>
    <xf numFmtId="171" fontId="6" fillId="0" borderId="1" xfId="0" applyNumberFormat="1" applyFont="1" applyFill="1" applyBorder="1"/>
    <xf numFmtId="0" fontId="1" fillId="0" borderId="0" xfId="0" applyFont="1" applyBorder="1"/>
    <xf numFmtId="171" fontId="6" fillId="0" borderId="0" xfId="0" applyNumberFormat="1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171" fontId="1" fillId="0" borderId="0" xfId="0" applyNumberFormat="1" applyFont="1"/>
    <xf numFmtId="171" fontId="1" fillId="0" borderId="1" xfId="0" applyNumberFormat="1" applyFont="1" applyBorder="1"/>
    <xf numFmtId="0" fontId="1" fillId="0" borderId="0" xfId="0" applyFont="1"/>
    <xf numFmtId="171" fontId="1" fillId="0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171" fontId="1" fillId="0" borderId="0" xfId="0" applyNumberFormat="1" applyFont="1" applyFill="1"/>
    <xf numFmtId="171" fontId="1" fillId="0" borderId="1" xfId="0" applyNumberFormat="1" applyFont="1" applyFill="1" applyBorder="1"/>
    <xf numFmtId="49" fontId="7" fillId="0" borderId="0" xfId="0" applyNumberFormat="1" applyFont="1" applyFill="1"/>
    <xf numFmtId="0" fontId="7" fillId="0" borderId="0" xfId="0" applyFont="1" applyFill="1"/>
    <xf numFmtId="49" fontId="7" fillId="0" borderId="0" xfId="0" applyNumberFormat="1" applyFont="1"/>
    <xf numFmtId="0" fontId="27" fillId="0" borderId="0" xfId="0" applyFont="1" applyFill="1"/>
    <xf numFmtId="0" fontId="27" fillId="0" borderId="0" xfId="0" applyFont="1" applyFill="1" applyBorder="1"/>
    <xf numFmtId="0" fontId="7" fillId="0" borderId="0" xfId="2"/>
    <xf numFmtId="171" fontId="7" fillId="0" borderId="0" xfId="2" applyNumberFormat="1"/>
    <xf numFmtId="0" fontId="5" fillId="0" borderId="3" xfId="2" applyFont="1" applyBorder="1" applyAlignment="1">
      <alignment horizontal="center"/>
    </xf>
    <xf numFmtId="168" fontId="5" fillId="0" borderId="3" xfId="2" applyNumberFormat="1" applyFont="1" applyBorder="1" applyAlignment="1">
      <alignment horizontal="center"/>
    </xf>
    <xf numFmtId="168" fontId="5" fillId="0" borderId="0" xfId="2" applyNumberFormat="1" applyFont="1" applyAlignment="1">
      <alignment horizontal="center"/>
    </xf>
    <xf numFmtId="0" fontId="25" fillId="0" borderId="0" xfId="2" applyFont="1"/>
    <xf numFmtId="0" fontId="25" fillId="0" borderId="3" xfId="2" applyFont="1" applyBorder="1"/>
    <xf numFmtId="0" fontId="25" fillId="4" borderId="3" xfId="2" applyFont="1" applyFill="1" applyBorder="1"/>
    <xf numFmtId="0" fontId="25" fillId="0" borderId="3" xfId="2" applyFont="1" applyFill="1" applyBorder="1"/>
    <xf numFmtId="0" fontId="25" fillId="5" borderId="3" xfId="2" applyFont="1" applyFill="1" applyBorder="1"/>
    <xf numFmtId="0" fontId="7" fillId="0" borderId="3" xfId="2" applyFont="1" applyBorder="1"/>
    <xf numFmtId="0" fontId="25" fillId="0" borderId="3" xfId="2" applyFont="1" applyBorder="1" applyAlignment="1">
      <alignment horizontal="right"/>
    </xf>
    <xf numFmtId="0" fontId="16" fillId="0" borderId="3" xfId="2" applyFont="1" applyFill="1" applyBorder="1"/>
    <xf numFmtId="0" fontId="16" fillId="4" borderId="3" xfId="2" applyFont="1" applyFill="1" applyBorder="1"/>
    <xf numFmtId="0" fontId="7" fillId="0" borderId="3" xfId="2" applyFont="1" applyBorder="1" applyAlignment="1">
      <alignment horizontal="left"/>
    </xf>
    <xf numFmtId="0" fontId="26" fillId="4" borderId="3" xfId="2" applyFont="1" applyFill="1" applyBorder="1"/>
    <xf numFmtId="0" fontId="26" fillId="0" borderId="3" xfId="2" applyFont="1" applyFill="1" applyBorder="1"/>
    <xf numFmtId="168" fontId="5" fillId="0" borderId="0" xfId="2" applyNumberFormat="1" applyFont="1" applyBorder="1" applyAlignment="1">
      <alignment horizontal="center"/>
    </xf>
    <xf numFmtId="0" fontId="25" fillId="0" borderId="0" xfId="2" applyFont="1" applyFill="1"/>
    <xf numFmtId="0" fontId="5" fillId="0" borderId="3" xfId="2" applyNumberFormat="1" applyFont="1" applyBorder="1" applyAlignment="1">
      <alignment horizontal="center"/>
    </xf>
    <xf numFmtId="0" fontId="25" fillId="0" borderId="0" xfId="2" applyFont="1" applyBorder="1"/>
    <xf numFmtId="0" fontId="25" fillId="0" borderId="3" xfId="2" applyFont="1" applyBorder="1" applyAlignment="1">
      <alignment horizontal="left"/>
    </xf>
    <xf numFmtId="0" fontId="25" fillId="0" borderId="3" xfId="2" applyFont="1" applyFill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3" xfId="0" applyFont="1" applyBorder="1"/>
    <xf numFmtId="0" fontId="7" fillId="0" borderId="0" xfId="2" applyFont="1" applyAlignment="1">
      <alignment wrapText="1"/>
    </xf>
    <xf numFmtId="0" fontId="7" fillId="0" borderId="0" xfId="2" applyFont="1"/>
    <xf numFmtId="0" fontId="7" fillId="0" borderId="0" xfId="2" applyFont="1" applyAlignment="1">
      <alignment vertical="top" wrapText="1"/>
    </xf>
    <xf numFmtId="0" fontId="3" fillId="0" borderId="0" xfId="2" applyFont="1" applyFill="1"/>
    <xf numFmtId="0" fontId="3" fillId="0" borderId="0" xfId="2" applyFont="1" applyFill="1" applyAlignment="1">
      <alignment wrapText="1"/>
    </xf>
    <xf numFmtId="0" fontId="7" fillId="0" borderId="0" xfId="2" applyFont="1" applyFill="1"/>
    <xf numFmtId="0" fontId="7" fillId="0" borderId="0" xfId="2" applyFont="1" applyFill="1" applyAlignment="1">
      <alignment vertical="top" wrapText="1"/>
    </xf>
    <xf numFmtId="0" fontId="5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wrapText="1"/>
    </xf>
    <xf numFmtId="0" fontId="5" fillId="0" borderId="0" xfId="2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2" applyFont="1" applyAlignment="1">
      <alignment horizontal="center" wrapText="1"/>
    </xf>
    <xf numFmtId="17" fontId="5" fillId="0" borderId="0" xfId="2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2" applyFont="1" applyAlignment="1">
      <alignment horizontal="center" vertical="top" wrapText="1"/>
    </xf>
    <xf numFmtId="49" fontId="7" fillId="0" borderId="3" xfId="2" applyNumberFormat="1" applyFont="1" applyFill="1" applyBorder="1" applyAlignment="1">
      <alignment vertical="center" wrapText="1"/>
    </xf>
    <xf numFmtId="178" fontId="7" fillId="0" borderId="3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vertical="top" wrapText="1"/>
    </xf>
    <xf numFmtId="0" fontId="7" fillId="0" borderId="3" xfId="2" applyFont="1" applyFill="1" applyBorder="1" applyAlignment="1">
      <alignment vertical="top" wrapText="1"/>
    </xf>
    <xf numFmtId="0" fontId="7" fillId="0" borderId="3" xfId="2" applyFont="1" applyFill="1" applyBorder="1" applyAlignment="1">
      <alignment vertical="center" wrapText="1"/>
    </xf>
    <xf numFmtId="178" fontId="7" fillId="0" borderId="3" xfId="2" applyNumberFormat="1" applyFont="1" applyFill="1" applyBorder="1" applyAlignment="1">
      <alignment vertical="center"/>
    </xf>
    <xf numFmtId="178" fontId="7" fillId="0" borderId="3" xfId="2" applyNumberFormat="1" applyFont="1" applyFill="1" applyBorder="1" applyAlignment="1">
      <alignment horizontal="left" vertical="center"/>
    </xf>
    <xf numFmtId="0" fontId="7" fillId="0" borderId="0" xfId="2" applyFont="1" applyAlignment="1">
      <alignment vertical="top"/>
    </xf>
    <xf numFmtId="0" fontId="7" fillId="0" borderId="0" xfId="2" applyFont="1" applyFill="1" applyBorder="1"/>
    <xf numFmtId="49" fontId="7" fillId="0" borderId="0" xfId="2" applyNumberFormat="1" applyFont="1" applyFill="1" applyBorder="1" applyAlignment="1">
      <alignment vertical="center" wrapText="1"/>
    </xf>
    <xf numFmtId="49" fontId="7" fillId="0" borderId="0" xfId="2" applyNumberFormat="1" applyFont="1" applyFill="1" applyBorder="1"/>
    <xf numFmtId="0" fontId="7" fillId="0" borderId="0" xfId="2" applyFont="1" applyFill="1" applyBorder="1" applyAlignment="1">
      <alignment vertical="center" wrapText="1"/>
    </xf>
    <xf numFmtId="49" fontId="7" fillId="0" borderId="0" xfId="2" applyNumberFormat="1" applyFont="1" applyBorder="1"/>
    <xf numFmtId="0" fontId="7" fillId="0" borderId="0" xfId="2" applyFont="1" applyBorder="1"/>
    <xf numFmtId="0" fontId="7" fillId="0" borderId="0" xfId="2" applyFont="1" applyAlignment="1">
      <alignment horizontal="center"/>
    </xf>
    <xf numFmtId="171" fontId="7" fillId="0" borderId="0" xfId="2" applyNumberFormat="1" applyFont="1"/>
    <xf numFmtId="171" fontId="7" fillId="0" borderId="0" xfId="2" applyNumberFormat="1" applyFont="1" applyBorder="1"/>
    <xf numFmtId="0" fontId="5" fillId="0" borderId="0" xfId="2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171" fontId="7" fillId="0" borderId="0" xfId="2" applyNumberFormat="1" applyFont="1" applyFill="1"/>
    <xf numFmtId="171" fontId="7" fillId="0" borderId="0" xfId="2" applyNumberFormat="1" applyFont="1" applyFill="1" applyBorder="1"/>
    <xf numFmtId="49" fontId="7" fillId="0" borderId="0" xfId="2" applyNumberFormat="1" applyFont="1" applyFill="1"/>
    <xf numFmtId="49" fontId="7" fillId="0" borderId="3" xfId="2" applyNumberFormat="1" applyFont="1" applyFill="1" applyBorder="1" applyAlignment="1">
      <alignment vertical="center"/>
    </xf>
    <xf numFmtId="17" fontId="7" fillId="0" borderId="3" xfId="2" applyNumberFormat="1" applyFont="1" applyFill="1" applyBorder="1" applyAlignment="1">
      <alignment horizontal="center" vertical="center"/>
    </xf>
    <xf numFmtId="171" fontId="7" fillId="0" borderId="3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3" xfId="2" applyFont="1" applyFill="1" applyBorder="1"/>
    <xf numFmtId="0" fontId="7" fillId="0" borderId="4" xfId="2" applyFont="1" applyFill="1" applyBorder="1" applyAlignment="1">
      <alignment vertical="center"/>
    </xf>
    <xf numFmtId="49" fontId="25" fillId="0" borderId="3" xfId="0" applyNumberFormat="1" applyFont="1" applyFill="1" applyBorder="1" applyAlignment="1">
      <alignment vertical="center"/>
    </xf>
    <xf numFmtId="49" fontId="25" fillId="0" borderId="3" xfId="0" applyNumberFormat="1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/>
    </xf>
    <xf numFmtId="0" fontId="44" fillId="0" borderId="0" xfId="0" applyFont="1" applyFill="1"/>
    <xf numFmtId="0" fontId="45" fillId="0" borderId="0" xfId="0" applyFont="1" applyFill="1"/>
    <xf numFmtId="0" fontId="45" fillId="0" borderId="0" xfId="0" applyFont="1" applyFill="1" applyBorder="1"/>
    <xf numFmtId="171" fontId="44" fillId="0" borderId="0" xfId="0" applyNumberFormat="1" applyFont="1" applyFill="1"/>
    <xf numFmtId="171" fontId="44" fillId="0" borderId="0" xfId="0" applyNumberFormat="1" applyFont="1" applyFill="1" applyBorder="1"/>
    <xf numFmtId="171" fontId="44" fillId="0" borderId="1" xfId="0" applyNumberFormat="1" applyFont="1" applyFill="1" applyBorder="1"/>
    <xf numFmtId="171" fontId="3" fillId="0" borderId="0" xfId="0" applyNumberFormat="1" applyFont="1" applyFill="1"/>
    <xf numFmtId="1" fontId="0" fillId="0" borderId="0" xfId="0" applyNumberFormat="1" applyFill="1" applyAlignment="1">
      <alignment horizontal="center"/>
    </xf>
    <xf numFmtId="0" fontId="10" fillId="0" borderId="0" xfId="0" applyFont="1" applyFill="1"/>
    <xf numFmtId="170" fontId="0" fillId="0" borderId="0" xfId="0" applyNumberFormat="1" applyFill="1"/>
    <xf numFmtId="1" fontId="32" fillId="0" borderId="0" xfId="0" applyNumberFormat="1" applyFont="1" applyFill="1" applyAlignment="1">
      <alignment horizontal="center"/>
    </xf>
    <xf numFmtId="0" fontId="32" fillId="0" borderId="0" xfId="0" applyFont="1" applyFill="1"/>
    <xf numFmtId="0" fontId="10" fillId="0" borderId="0" xfId="0" applyFont="1"/>
    <xf numFmtId="170" fontId="0" fillId="0" borderId="0" xfId="0" applyNumberFormat="1"/>
    <xf numFmtId="0" fontId="34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8" fillId="0" borderId="0" xfId="0" applyFont="1" applyAlignment="1">
      <alignment horizontal="centerContinuous"/>
    </xf>
    <xf numFmtId="0" fontId="35" fillId="0" borderId="1" xfId="0" applyFont="1" applyFill="1" applyBorder="1" applyAlignment="1">
      <alignment horizontal="centerContinuous"/>
    </xf>
    <xf numFmtId="176" fontId="14" fillId="0" borderId="1" xfId="1" applyNumberFormat="1" applyFont="1" applyBorder="1" applyAlignment="1">
      <alignment horizontal="centerContinuous"/>
    </xf>
    <xf numFmtId="0" fontId="20" fillId="0" borderId="0" xfId="0" applyFont="1" applyBorder="1"/>
    <xf numFmtId="182" fontId="0" fillId="0" borderId="0" xfId="0" applyNumberFormat="1" applyAlignment="1">
      <alignment horizontal="center"/>
    </xf>
    <xf numFmtId="170" fontId="7" fillId="0" borderId="0" xfId="0" applyNumberFormat="1" applyFont="1" applyFill="1"/>
    <xf numFmtId="170" fontId="20" fillId="0" borderId="0" xfId="0" applyNumberFormat="1" applyFont="1" applyFill="1"/>
    <xf numFmtId="182" fontId="13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Continuous"/>
    </xf>
    <xf numFmtId="170" fontId="14" fillId="0" borderId="6" xfId="0" applyNumberFormat="1" applyFont="1" applyFill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centerContinuous"/>
    </xf>
    <xf numFmtId="182" fontId="28" fillId="0" borderId="4" xfId="0" quotePrefix="1" applyNumberFormat="1" applyFont="1" applyBorder="1" applyAlignment="1">
      <alignment horizontal="left"/>
    </xf>
    <xf numFmtId="176" fontId="0" fillId="0" borderId="0" xfId="1" applyNumberFormat="1" applyFont="1"/>
    <xf numFmtId="182" fontId="13" fillId="0" borderId="0" xfId="0" applyNumberFormat="1" applyFont="1" applyAlignment="1">
      <alignment horizontal="center"/>
    </xf>
    <xf numFmtId="170" fontId="36" fillId="0" borderId="0" xfId="0" applyNumberFormat="1" applyFont="1" applyFill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176" fontId="13" fillId="0" borderId="0" xfId="1" applyNumberFormat="1" applyFont="1" applyAlignment="1">
      <alignment horizontal="right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49" fontId="37" fillId="0" borderId="0" xfId="0" applyNumberFormat="1" applyFont="1" applyFill="1" applyAlignment="1">
      <alignment horizontal="right"/>
    </xf>
    <xf numFmtId="0" fontId="13" fillId="0" borderId="9" xfId="0" applyFont="1" applyBorder="1" applyAlignment="1">
      <alignment horizontal="center"/>
    </xf>
    <xf numFmtId="170" fontId="13" fillId="0" borderId="9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176" fontId="15" fillId="0" borderId="0" xfId="1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center"/>
    </xf>
    <xf numFmtId="170" fontId="38" fillId="0" borderId="0" xfId="0" applyNumberFormat="1" applyFont="1" applyFill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49" fontId="33" fillId="0" borderId="0" xfId="0" applyNumberFormat="1" applyFont="1" applyFill="1" applyAlignment="1">
      <alignment horizontal="right"/>
    </xf>
    <xf numFmtId="182" fontId="0" fillId="0" borderId="0" xfId="0" applyNumberFormat="1"/>
    <xf numFmtId="0" fontId="5" fillId="0" borderId="0" xfId="0" applyFont="1" applyFill="1"/>
    <xf numFmtId="49" fontId="23" fillId="0" borderId="0" xfId="0" applyNumberFormat="1" applyFont="1" applyFill="1" applyAlignment="1">
      <alignment horizontal="right"/>
    </xf>
    <xf numFmtId="0" fontId="11" fillId="0" borderId="0" xfId="0" applyFont="1" applyFill="1"/>
    <xf numFmtId="39" fontId="0" fillId="0" borderId="0" xfId="0" applyNumberFormat="1" applyFill="1"/>
    <xf numFmtId="176" fontId="0" fillId="0" borderId="0" xfId="1" applyNumberFormat="1" applyFont="1" applyFill="1"/>
    <xf numFmtId="0" fontId="20" fillId="0" borderId="0" xfId="0" applyFont="1" applyFill="1" applyBorder="1"/>
    <xf numFmtId="182" fontId="0" fillId="0" borderId="0" xfId="0" applyNumberFormat="1" applyFill="1" applyAlignment="1">
      <alignment horizontal="center"/>
    </xf>
    <xf numFmtId="182" fontId="0" fillId="0" borderId="0" xfId="0" applyNumberFormat="1" applyFill="1"/>
    <xf numFmtId="0" fontId="23" fillId="0" borderId="0" xfId="0" applyFont="1" applyFill="1"/>
    <xf numFmtId="0" fontId="5" fillId="0" borderId="0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right"/>
    </xf>
    <xf numFmtId="170" fontId="7" fillId="0" borderId="1" xfId="0" applyNumberFormat="1" applyFont="1" applyFill="1" applyBorder="1"/>
    <xf numFmtId="170" fontId="18" fillId="0" borderId="1" xfId="0" applyNumberFormat="1" applyFont="1" applyFill="1" applyBorder="1"/>
    <xf numFmtId="170" fontId="7" fillId="0" borderId="0" xfId="0" applyNumberFormat="1" applyFont="1" applyFill="1" applyBorder="1"/>
    <xf numFmtId="0" fontId="39" fillId="0" borderId="0" xfId="0" applyFont="1" applyFill="1"/>
    <xf numFmtId="182" fontId="7" fillId="0" borderId="1" xfId="0" applyNumberFormat="1" applyFont="1" applyFill="1" applyBorder="1" applyAlignment="1">
      <alignment horizontal="center"/>
    </xf>
    <xf numFmtId="182" fontId="7" fillId="0" borderId="0" xfId="0" applyNumberFormat="1" applyFont="1" applyFill="1"/>
    <xf numFmtId="49" fontId="33" fillId="0" borderId="1" xfId="0" quotePrefix="1" applyNumberFormat="1" applyFont="1" applyFill="1" applyBorder="1" applyAlignment="1">
      <alignment horizontal="right"/>
    </xf>
    <xf numFmtId="49" fontId="40" fillId="0" borderId="0" xfId="0" applyNumberFormat="1" applyFont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17" fillId="0" borderId="0" xfId="0" applyFont="1" applyFill="1" applyBorder="1"/>
    <xf numFmtId="49" fontId="40" fillId="0" borderId="0" xfId="0" applyNumberFormat="1" applyFont="1" applyFill="1" applyBorder="1" applyAlignment="1">
      <alignment horizontal="right"/>
    </xf>
    <xf numFmtId="170" fontId="3" fillId="0" borderId="3" xfId="0" applyNumberFormat="1" applyFont="1" applyFill="1" applyBorder="1"/>
    <xf numFmtId="170" fontId="18" fillId="0" borderId="0" xfId="0" applyNumberFormat="1" applyFont="1" applyFill="1" applyBorder="1"/>
    <xf numFmtId="49" fontId="41" fillId="0" borderId="0" xfId="0" applyNumberFormat="1" applyFont="1" applyFill="1" applyAlignment="1">
      <alignment horizontal="right"/>
    </xf>
    <xf numFmtId="1" fontId="0" fillId="0" borderId="0" xfId="0" applyNumberFormat="1" applyFill="1" applyBorder="1" applyAlignment="1">
      <alignment horizontal="center"/>
    </xf>
    <xf numFmtId="170" fontId="3" fillId="0" borderId="0" xfId="0" applyNumberFormat="1" applyFont="1" applyFill="1" applyBorder="1"/>
    <xf numFmtId="0" fontId="29" fillId="0" borderId="0" xfId="0" applyFont="1" applyFill="1"/>
    <xf numFmtId="49" fontId="33" fillId="0" borderId="1" xfId="0" quotePrefix="1" applyNumberFormat="1" applyFont="1" applyFill="1" applyBorder="1" applyAlignment="1"/>
    <xf numFmtId="49" fontId="40" fillId="0" borderId="1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right"/>
    </xf>
    <xf numFmtId="170" fontId="0" fillId="0" borderId="0" xfId="0" applyNumberFormat="1" applyFill="1" applyBorder="1"/>
    <xf numFmtId="170" fontId="18" fillId="0" borderId="0" xfId="0" applyNumberFormat="1" applyFont="1" applyFill="1" applyBorder="1" applyProtection="1">
      <protection locked="0"/>
    </xf>
    <xf numFmtId="0" fontId="29" fillId="0" borderId="0" xfId="0" applyFont="1" applyFill="1" applyBorder="1"/>
    <xf numFmtId="170" fontId="19" fillId="0" borderId="0" xfId="0" applyNumberFormat="1" applyFont="1" applyFill="1" applyBorder="1" applyAlignment="1">
      <alignment horizontal="right"/>
    </xf>
    <xf numFmtId="170" fontId="19" fillId="0" borderId="0" xfId="0" applyNumberFormat="1" applyFont="1" applyFill="1" applyBorder="1"/>
    <xf numFmtId="0" fontId="5" fillId="0" borderId="0" xfId="0" quotePrefix="1" applyFont="1" applyFill="1" applyAlignment="1">
      <alignment horizontal="left"/>
    </xf>
    <xf numFmtId="49" fontId="7" fillId="0" borderId="1" xfId="0" applyNumberFormat="1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left"/>
    </xf>
    <xf numFmtId="49" fontId="42" fillId="0" borderId="1" xfId="0" applyNumberFormat="1" applyFont="1" applyFill="1" applyBorder="1" applyAlignment="1">
      <alignment horizontal="right"/>
    </xf>
    <xf numFmtId="170" fontId="19" fillId="0" borderId="0" xfId="0" applyNumberFormat="1" applyFont="1" applyFill="1"/>
    <xf numFmtId="49" fontId="43" fillId="0" borderId="0" xfId="0" applyNumberFormat="1" applyFont="1" applyFill="1" applyAlignment="1">
      <alignment horizontal="right"/>
    </xf>
    <xf numFmtId="0" fontId="7" fillId="5" borderId="0" xfId="0" applyFont="1" applyFill="1"/>
    <xf numFmtId="0" fontId="20" fillId="0" borderId="0" xfId="0" applyFont="1" applyFill="1"/>
    <xf numFmtId="0" fontId="10" fillId="0" borderId="0" xfId="0" applyFont="1" applyFill="1" applyBorder="1"/>
    <xf numFmtId="0" fontId="0" fillId="0" borderId="0" xfId="0" applyFill="1" applyBorder="1" applyAlignment="1">
      <alignment horizontal="left"/>
    </xf>
    <xf numFmtId="0" fontId="29" fillId="5" borderId="0" xfId="0" applyFont="1" applyFill="1" applyBorder="1"/>
    <xf numFmtId="170" fontId="3" fillId="5" borderId="3" xfId="0" applyNumberFormat="1" applyFont="1" applyFill="1" applyBorder="1"/>
    <xf numFmtId="0" fontId="0" fillId="5" borderId="0" xfId="0" applyFill="1"/>
    <xf numFmtId="170" fontId="3" fillId="5" borderId="0" xfId="0" applyNumberFormat="1" applyFont="1" applyFill="1" applyBorder="1"/>
    <xf numFmtId="0" fontId="5" fillId="5" borderId="0" xfId="0" quotePrefix="1" applyFont="1" applyFill="1" applyAlignment="1">
      <alignment horizontal="left"/>
    </xf>
    <xf numFmtId="170" fontId="0" fillId="5" borderId="0" xfId="0" applyNumberFormat="1" applyFill="1" applyBorder="1"/>
    <xf numFmtId="170" fontId="18" fillId="5" borderId="0" xfId="0" applyNumberFormat="1" applyFont="1" applyFill="1" applyBorder="1" applyProtection="1">
      <protection locked="0"/>
    </xf>
    <xf numFmtId="0" fontId="17" fillId="5" borderId="0" xfId="0" quotePrefix="1" applyFont="1" applyFill="1" applyBorder="1" applyAlignment="1">
      <alignment horizontal="left"/>
    </xf>
    <xf numFmtId="170" fontId="19" fillId="5" borderId="0" xfId="0" applyNumberFormat="1" applyFont="1" applyFill="1" applyBorder="1"/>
    <xf numFmtId="0" fontId="23" fillId="5" borderId="0" xfId="0" applyFont="1" applyFill="1"/>
    <xf numFmtId="1" fontId="0" fillId="5" borderId="0" xfId="0" applyNumberFormat="1" applyFill="1" applyAlignment="1">
      <alignment horizontal="center"/>
    </xf>
    <xf numFmtId="0" fontId="5" fillId="5" borderId="0" xfId="0" applyFont="1" applyFill="1"/>
    <xf numFmtId="170" fontId="19" fillId="5" borderId="0" xfId="0" applyNumberFormat="1" applyFont="1" applyFill="1"/>
    <xf numFmtId="0" fontId="17" fillId="5" borderId="0" xfId="0" applyFont="1" applyFill="1" applyBorder="1"/>
    <xf numFmtId="170" fontId="20" fillId="0" borderId="0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49" fontId="29" fillId="0" borderId="0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left"/>
    </xf>
    <xf numFmtId="49" fontId="33" fillId="0" borderId="0" xfId="0" applyNumberFormat="1" applyFont="1" applyFill="1"/>
    <xf numFmtId="170" fontId="22" fillId="6" borderId="10" xfId="0" quotePrefix="1" applyNumberFormat="1" applyFont="1" applyFill="1" applyBorder="1"/>
    <xf numFmtId="176" fontId="19" fillId="0" borderId="0" xfId="1" applyNumberFormat="1" applyFont="1"/>
    <xf numFmtId="0" fontId="7" fillId="0" borderId="0" xfId="0" applyFont="1" applyFill="1" applyAlignment="1">
      <alignment horizontal="centerContinuous"/>
    </xf>
    <xf numFmtId="49" fontId="7" fillId="0" borderId="3" xfId="2" applyNumberFormat="1" applyFont="1" applyFill="1" applyBorder="1" applyAlignment="1">
      <alignment vertical="top" wrapText="1"/>
    </xf>
    <xf numFmtId="178" fontId="7" fillId="0" borderId="3" xfId="3" applyNumberFormat="1" applyFont="1" applyFill="1" applyBorder="1" applyAlignment="1">
      <alignment horizontal="center" vertical="center"/>
    </xf>
    <xf numFmtId="178" fontId="7" fillId="0" borderId="3" xfId="1" applyNumberFormat="1" applyFont="1" applyFill="1" applyBorder="1" applyAlignment="1">
      <alignment horizontal="center" vertical="center"/>
    </xf>
    <xf numFmtId="178" fontId="7" fillId="0" borderId="3" xfId="3" applyNumberFormat="1" applyFont="1" applyFill="1" applyBorder="1" applyAlignment="1">
      <alignment vertical="center"/>
    </xf>
    <xf numFmtId="6" fontId="7" fillId="0" borderId="4" xfId="2" applyNumberFormat="1" applyFont="1" applyFill="1" applyBorder="1" applyAlignment="1">
      <alignment vertical="top" wrapText="1"/>
    </xf>
    <xf numFmtId="0" fontId="7" fillId="0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0" fontId="0" fillId="0" borderId="4" xfId="0" applyFill="1" applyBorder="1" applyAlignment="1">
      <alignment vertical="top" wrapText="1"/>
    </xf>
    <xf numFmtId="0" fontId="4" fillId="0" borderId="3" xfId="2" applyFont="1" applyBorder="1" applyAlignment="1">
      <alignment horizontal="center"/>
    </xf>
    <xf numFmtId="168" fontId="4" fillId="0" borderId="3" xfId="2" applyNumberFormat="1" applyFont="1" applyBorder="1" applyAlignment="1">
      <alignment horizontal="center"/>
    </xf>
    <xf numFmtId="168" fontId="4" fillId="0" borderId="0" xfId="2" applyNumberFormat="1" applyFont="1" applyAlignment="1">
      <alignment horizontal="center"/>
    </xf>
    <xf numFmtId="0" fontId="7" fillId="4" borderId="3" xfId="2" applyFill="1" applyBorder="1"/>
    <xf numFmtId="0" fontId="7" fillId="0" borderId="3" xfId="2" applyFill="1" applyBorder="1"/>
    <xf numFmtId="0" fontId="7" fillId="0" borderId="3" xfId="2" applyBorder="1"/>
    <xf numFmtId="0" fontId="7" fillId="5" borderId="3" xfId="2" applyFill="1" applyBorder="1"/>
    <xf numFmtId="0" fontId="7" fillId="4" borderId="3" xfId="2" applyFont="1" applyFill="1" applyBorder="1"/>
    <xf numFmtId="0" fontId="7" fillId="0" borderId="5" xfId="2" applyFill="1" applyBorder="1"/>
    <xf numFmtId="0" fontId="7" fillId="0" borderId="4" xfId="2" applyBorder="1"/>
    <xf numFmtId="0" fontId="7" fillId="4" borderId="0" xfId="2" applyFill="1"/>
    <xf numFmtId="0" fontId="7" fillId="0" borderId="0" xfId="2" applyFill="1"/>
    <xf numFmtId="0" fontId="7" fillId="4" borderId="5" xfId="2" applyFill="1" applyBorder="1"/>
    <xf numFmtId="0" fontId="7" fillId="0" borderId="4" xfId="2" applyFill="1" applyBorder="1"/>
    <xf numFmtId="0" fontId="7" fillId="0" borderId="3" xfId="2" applyBorder="1" applyAlignment="1">
      <alignment horizontal="right"/>
    </xf>
    <xf numFmtId="0" fontId="5" fillId="0" borderId="0" xfId="2" applyFont="1" applyAlignment="1">
      <alignment horizontal="center"/>
    </xf>
  </cellXfs>
  <cellStyles count="6">
    <cellStyle name="Comma 2" xfId="1"/>
    <cellStyle name="Normal" xfId="0" builtinId="0"/>
    <cellStyle name="Normal 2" xfId="2"/>
    <cellStyle name="Normal 2 2" xfId="3"/>
    <cellStyle name="Normal 3" xfId="4"/>
    <cellStyle name="Percent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an/Cap%20Variance/2010/07-31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 (2)"/>
      <sheetName val="Detail (3)"/>
      <sheetName val="for BOD exhibit"/>
      <sheetName val="memo"/>
      <sheetName val="Summary to Budget"/>
      <sheetName val="Variance Explanations"/>
      <sheetName val="Living Budget vs Adj Living Bud"/>
      <sheetName val="Summary to Living Budget"/>
      <sheetName val="Summary NY Elec &amp; Gas RC"/>
      <sheetName val="Detail"/>
      <sheetName val="E RC 04"/>
      <sheetName val="tim wo"/>
      <sheetName val="tim bud"/>
      <sheetName val="Prelim Engr."/>
      <sheetName val="E RC 05 Current Budget"/>
      <sheetName val="G RC 04"/>
      <sheetName val="NY Gas  RC"/>
      <sheetName val="RECO RC"/>
      <sheetName val="E RC 05 RC Budget"/>
      <sheetName val="Blankets"/>
      <sheetName val="BOD Approval"/>
      <sheetName val="rc 6-04 proof"/>
      <sheetName val="rc 6-03 proof"/>
      <sheetName val="rc 12-03 proof"/>
      <sheetName val="rc 12-04 proo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C6" t="str">
            <v>D119BX</v>
          </cell>
          <cell r="D6" t="str">
            <v>D</v>
          </cell>
        </row>
        <row r="7">
          <cell r="C7" t="str">
            <v>D124BX</v>
          </cell>
          <cell r="D7" t="str">
            <v>D</v>
          </cell>
        </row>
        <row r="8">
          <cell r="C8" t="str">
            <v>D139BK</v>
          </cell>
          <cell r="D8" t="str">
            <v>D</v>
          </cell>
        </row>
        <row r="9">
          <cell r="C9" t="str">
            <v>D167BX</v>
          </cell>
          <cell r="D9" t="str">
            <v>D</v>
          </cell>
        </row>
        <row r="10">
          <cell r="C10" t="str">
            <v>D215BX</v>
          </cell>
          <cell r="D10" t="str">
            <v>D</v>
          </cell>
        </row>
        <row r="11">
          <cell r="C11" t="str">
            <v>D223BX</v>
          </cell>
          <cell r="D11" t="str">
            <v>D</v>
          </cell>
        </row>
        <row r="12">
          <cell r="C12" t="str">
            <v>D255BX</v>
          </cell>
          <cell r="D12" t="str">
            <v>D</v>
          </cell>
        </row>
        <row r="13">
          <cell r="C13" t="str">
            <v>D380BK</v>
          </cell>
          <cell r="D13" t="str">
            <v>D</v>
          </cell>
        </row>
        <row r="14">
          <cell r="C14" t="str">
            <v>D442BX</v>
          </cell>
          <cell r="D14" t="str">
            <v>D</v>
          </cell>
        </row>
        <row r="15">
          <cell r="C15" t="str">
            <v>D445BK</v>
          </cell>
          <cell r="D15" t="str">
            <v>D</v>
          </cell>
        </row>
        <row r="16">
          <cell r="C16" t="str">
            <v>T106BX</v>
          </cell>
          <cell r="D16" t="str">
            <v>T</v>
          </cell>
        </row>
        <row r="17">
          <cell r="C17" t="str">
            <v>T120BX</v>
          </cell>
          <cell r="D17" t="str">
            <v>T</v>
          </cell>
        </row>
        <row r="18">
          <cell r="C18" t="str">
            <v>T134BK</v>
          </cell>
          <cell r="D18" t="str">
            <v>T</v>
          </cell>
        </row>
        <row r="19">
          <cell r="C19" t="str">
            <v>T148BX</v>
          </cell>
          <cell r="D19" t="str">
            <v>T</v>
          </cell>
        </row>
        <row r="20">
          <cell r="C20" t="str">
            <v>T164BK</v>
          </cell>
          <cell r="D20" t="str">
            <v>T</v>
          </cell>
        </row>
        <row r="21">
          <cell r="C21" t="str">
            <v>T167BB</v>
          </cell>
          <cell r="D21" t="str">
            <v>T</v>
          </cell>
        </row>
        <row r="22">
          <cell r="C22" t="str">
            <v>D620BA</v>
          </cell>
          <cell r="D22" t="str">
            <v>D</v>
          </cell>
        </row>
        <row r="23">
          <cell r="C23" t="str">
            <v>D620BB</v>
          </cell>
          <cell r="D23" t="str">
            <v>D</v>
          </cell>
        </row>
        <row r="24">
          <cell r="C24" t="str">
            <v>D621BK</v>
          </cell>
          <cell r="D24" t="str">
            <v>D</v>
          </cell>
        </row>
        <row r="25">
          <cell r="C25" t="str">
            <v>D703BX</v>
          </cell>
          <cell r="D25" t="str">
            <v>D</v>
          </cell>
        </row>
        <row r="26">
          <cell r="C26" t="str">
            <v>D705BX</v>
          </cell>
          <cell r="D26" t="str">
            <v>D</v>
          </cell>
        </row>
        <row r="27">
          <cell r="C27" t="str">
            <v>D706BK</v>
          </cell>
          <cell r="D27" t="str">
            <v>D</v>
          </cell>
        </row>
        <row r="28">
          <cell r="C28" t="str">
            <v>D708BK</v>
          </cell>
          <cell r="D28" t="str">
            <v>D</v>
          </cell>
        </row>
        <row r="29">
          <cell r="C29" t="str">
            <v>D709BK</v>
          </cell>
          <cell r="D29" t="str">
            <v>D</v>
          </cell>
        </row>
        <row r="30">
          <cell r="C30" t="str">
            <v>T703BA</v>
          </cell>
          <cell r="D30" t="str">
            <v>T</v>
          </cell>
        </row>
        <row r="31">
          <cell r="C31" t="str">
            <v>T704BK</v>
          </cell>
          <cell r="D31" t="str">
            <v>T</v>
          </cell>
        </row>
        <row r="34">
          <cell r="C34" t="str">
            <v>D151CX</v>
          </cell>
          <cell r="D34" t="str">
            <v>D</v>
          </cell>
        </row>
        <row r="35">
          <cell r="C35" t="str">
            <v>D167CX</v>
          </cell>
          <cell r="D35" t="str">
            <v>D</v>
          </cell>
        </row>
        <row r="36">
          <cell r="C36" t="str">
            <v>D193CA</v>
          </cell>
          <cell r="D36" t="str">
            <v>D</v>
          </cell>
        </row>
        <row r="37">
          <cell r="C37" t="str">
            <v>D227CK</v>
          </cell>
          <cell r="D37" t="str">
            <v>D</v>
          </cell>
        </row>
        <row r="38">
          <cell r="C38" t="str">
            <v>D240CK</v>
          </cell>
          <cell r="D38" t="str">
            <v>D</v>
          </cell>
        </row>
        <row r="39">
          <cell r="C39" t="str">
            <v>D264CX</v>
          </cell>
          <cell r="D39" t="str">
            <v>D</v>
          </cell>
        </row>
        <row r="40">
          <cell r="C40" t="str">
            <v>D393CX</v>
          </cell>
          <cell r="D40" t="str">
            <v>D</v>
          </cell>
        </row>
        <row r="41">
          <cell r="C41" t="str">
            <v>D435CK</v>
          </cell>
          <cell r="D41" t="str">
            <v>D</v>
          </cell>
        </row>
        <row r="42">
          <cell r="C42" t="str">
            <v>D439CK</v>
          </cell>
          <cell r="D42" t="str">
            <v>D</v>
          </cell>
        </row>
        <row r="43">
          <cell r="C43" t="str">
            <v>D442CX</v>
          </cell>
          <cell r="D43" t="str">
            <v>D</v>
          </cell>
        </row>
        <row r="44">
          <cell r="C44" t="str">
            <v>T239CG</v>
          </cell>
          <cell r="D44" t="str">
            <v>T</v>
          </cell>
        </row>
        <row r="45">
          <cell r="C45" t="str">
            <v>T265CX</v>
          </cell>
          <cell r="D45" t="str">
            <v>T</v>
          </cell>
        </row>
        <row r="46">
          <cell r="C46" t="str">
            <v>P225CX</v>
          </cell>
          <cell r="D46" t="str">
            <v>P</v>
          </cell>
        </row>
        <row r="47">
          <cell r="C47" t="str">
            <v>D703CA</v>
          </cell>
          <cell r="D47" t="str">
            <v>D</v>
          </cell>
        </row>
        <row r="48">
          <cell r="C48" t="str">
            <v>D710CX</v>
          </cell>
          <cell r="D48" t="str">
            <v>D</v>
          </cell>
        </row>
        <row r="49">
          <cell r="C49" t="str">
            <v>D711CX</v>
          </cell>
          <cell r="D49" t="str">
            <v>D</v>
          </cell>
        </row>
        <row r="50">
          <cell r="C50" t="str">
            <v>D895CK</v>
          </cell>
          <cell r="D50" t="str">
            <v>D</v>
          </cell>
        </row>
        <row r="51">
          <cell r="C51" t="str">
            <v>D895CR</v>
          </cell>
          <cell r="D51" t="str">
            <v>D</v>
          </cell>
        </row>
        <row r="54">
          <cell r="C54" t="str">
            <v>P008DK</v>
          </cell>
          <cell r="D54" t="str">
            <v>P</v>
          </cell>
        </row>
        <row r="55">
          <cell r="C55" t="str">
            <v>P599DX</v>
          </cell>
          <cell r="D55" t="str">
            <v>P</v>
          </cell>
        </row>
        <row r="58">
          <cell r="C58" t="str">
            <v>G015EX</v>
          </cell>
          <cell r="D58" t="str">
            <v>G</v>
          </cell>
        </row>
        <row r="59">
          <cell r="C59" t="str">
            <v>G016EX</v>
          </cell>
          <cell r="D59" t="str">
            <v>G</v>
          </cell>
        </row>
        <row r="60">
          <cell r="C60" t="str">
            <v>G021EX</v>
          </cell>
          <cell r="D60" t="str">
            <v>G</v>
          </cell>
        </row>
        <row r="61">
          <cell r="C61" t="str">
            <v>G022EX</v>
          </cell>
          <cell r="D61" t="str">
            <v>G</v>
          </cell>
        </row>
        <row r="62">
          <cell r="C62" t="str">
            <v>G024EX</v>
          </cell>
          <cell r="D62" t="str">
            <v>G</v>
          </cell>
        </row>
        <row r="63">
          <cell r="C63" t="str">
            <v>G038EX</v>
          </cell>
          <cell r="D63" t="str">
            <v>G</v>
          </cell>
        </row>
        <row r="64">
          <cell r="C64" t="str">
            <v>G106EK</v>
          </cell>
          <cell r="D64" t="str">
            <v>G</v>
          </cell>
        </row>
        <row r="65">
          <cell r="C65" t="str">
            <v>G111EX</v>
          </cell>
          <cell r="D65" t="str">
            <v>G</v>
          </cell>
        </row>
        <row r="66">
          <cell r="C66" t="str">
            <v>G129EX</v>
          </cell>
          <cell r="D66" t="str">
            <v>G</v>
          </cell>
        </row>
        <row r="67">
          <cell r="C67" t="str">
            <v>G164EK</v>
          </cell>
          <cell r="D67" t="str">
            <v>G</v>
          </cell>
        </row>
        <row r="68">
          <cell r="C68" t="str">
            <v>G417EX</v>
          </cell>
          <cell r="D68" t="str">
            <v>G</v>
          </cell>
        </row>
        <row r="69">
          <cell r="C69" t="str">
            <v>G423EX</v>
          </cell>
          <cell r="D69" t="str">
            <v>G</v>
          </cell>
        </row>
        <row r="70">
          <cell r="C70" t="str">
            <v>G424EX</v>
          </cell>
          <cell r="D70" t="str">
            <v>G</v>
          </cell>
        </row>
        <row r="71">
          <cell r="C71" t="str">
            <v>G430EX</v>
          </cell>
          <cell r="D71" t="str">
            <v>G</v>
          </cell>
        </row>
        <row r="72">
          <cell r="C72" t="str">
            <v>G431EX</v>
          </cell>
          <cell r="D72" t="str">
            <v>G</v>
          </cell>
        </row>
        <row r="73">
          <cell r="C73" t="str">
            <v>G433EX</v>
          </cell>
          <cell r="D73" t="str">
            <v>G</v>
          </cell>
        </row>
        <row r="74">
          <cell r="C74" t="str">
            <v>G649EK</v>
          </cell>
          <cell r="D74" t="str">
            <v>G</v>
          </cell>
        </row>
        <row r="77">
          <cell r="C77" t="str">
            <v>D010FKA</v>
          </cell>
          <cell r="D77" t="str">
            <v>D</v>
          </cell>
        </row>
        <row r="78">
          <cell r="C78" t="str">
            <v>D011FK</v>
          </cell>
          <cell r="D78" t="str">
            <v>D</v>
          </cell>
        </row>
        <row r="79">
          <cell r="C79" t="str">
            <v>D291FK</v>
          </cell>
          <cell r="D79" t="str">
            <v>D</v>
          </cell>
        </row>
        <row r="80">
          <cell r="C80" t="str">
            <v>D328FX</v>
          </cell>
          <cell r="D80" t="str">
            <v>D</v>
          </cell>
        </row>
        <row r="81">
          <cell r="C81" t="str">
            <v>D330FX</v>
          </cell>
          <cell r="D81" t="str">
            <v>D</v>
          </cell>
        </row>
        <row r="82">
          <cell r="C82" t="str">
            <v>D331FA</v>
          </cell>
          <cell r="D82" t="str">
            <v>D</v>
          </cell>
        </row>
        <row r="83">
          <cell r="C83" t="str">
            <v>D331FB</v>
          </cell>
          <cell r="D83" t="str">
            <v>D</v>
          </cell>
        </row>
        <row r="84">
          <cell r="C84" t="str">
            <v>D348FX</v>
          </cell>
          <cell r="D84" t="str">
            <v>D</v>
          </cell>
        </row>
        <row r="85">
          <cell r="C85" t="str">
            <v>D358FX</v>
          </cell>
          <cell r="D85" t="str">
            <v>D</v>
          </cell>
        </row>
        <row r="86">
          <cell r="C86" t="str">
            <v>D360FB</v>
          </cell>
          <cell r="D86" t="str">
            <v>D</v>
          </cell>
        </row>
        <row r="87">
          <cell r="C87" t="str">
            <v>D361FX</v>
          </cell>
          <cell r="D87" t="str">
            <v>D</v>
          </cell>
        </row>
        <row r="88">
          <cell r="C88" t="str">
            <v>D362FA</v>
          </cell>
          <cell r="D88" t="str">
            <v>D</v>
          </cell>
        </row>
        <row r="89">
          <cell r="C89" t="str">
            <v>D362FC</v>
          </cell>
          <cell r="D89" t="str">
            <v>D</v>
          </cell>
        </row>
        <row r="90">
          <cell r="C90" t="str">
            <v>D362FD</v>
          </cell>
          <cell r="D90" t="str">
            <v>D</v>
          </cell>
        </row>
        <row r="91">
          <cell r="C91" t="str">
            <v>D365FX</v>
          </cell>
          <cell r="D91" t="str">
            <v>D</v>
          </cell>
        </row>
        <row r="92">
          <cell r="C92" t="str">
            <v>D367FA</v>
          </cell>
          <cell r="D92" t="str">
            <v>D</v>
          </cell>
        </row>
        <row r="93">
          <cell r="C93" t="str">
            <v>D367FX</v>
          </cell>
          <cell r="D93" t="str">
            <v>D</v>
          </cell>
        </row>
        <row r="94">
          <cell r="C94" t="str">
            <v>D482FX</v>
          </cell>
          <cell r="D94" t="str">
            <v>D</v>
          </cell>
        </row>
        <row r="95">
          <cell r="C95" t="str">
            <v>D596FX</v>
          </cell>
          <cell r="D95" t="str">
            <v>D</v>
          </cell>
        </row>
        <row r="96">
          <cell r="C96" t="str">
            <v>D010FKC</v>
          </cell>
          <cell r="D96" t="str">
            <v>D</v>
          </cell>
        </row>
        <row r="97">
          <cell r="C97" t="str">
            <v>D011FL</v>
          </cell>
          <cell r="D97" t="str">
            <v>D</v>
          </cell>
        </row>
        <row r="98">
          <cell r="C98" t="str">
            <v>D349FX</v>
          </cell>
          <cell r="D98" t="str">
            <v>D</v>
          </cell>
        </row>
        <row r="99">
          <cell r="C99" t="str">
            <v>D607FX</v>
          </cell>
          <cell r="D99" t="str">
            <v>D</v>
          </cell>
        </row>
        <row r="100">
          <cell r="C100" t="str">
            <v>D618FA</v>
          </cell>
          <cell r="D100" t="str">
            <v>D</v>
          </cell>
        </row>
        <row r="101">
          <cell r="C101" t="str">
            <v>D623FA</v>
          </cell>
          <cell r="D101" t="str">
            <v>D</v>
          </cell>
        </row>
        <row r="102">
          <cell r="C102" t="str">
            <v>D623FB</v>
          </cell>
          <cell r="D102" t="str">
            <v>D</v>
          </cell>
        </row>
        <row r="103">
          <cell r="C103" t="str">
            <v>D630FK</v>
          </cell>
          <cell r="D103" t="str">
            <v>D</v>
          </cell>
        </row>
        <row r="104">
          <cell r="C104" t="str">
            <v>D631FK</v>
          </cell>
          <cell r="D104" t="str">
            <v>D</v>
          </cell>
        </row>
        <row r="105">
          <cell r="C105" t="str">
            <v>T629FK</v>
          </cell>
          <cell r="D105" t="str">
            <v>T</v>
          </cell>
        </row>
        <row r="106">
          <cell r="C106" t="str">
            <v>D010FKB</v>
          </cell>
          <cell r="D106" t="str">
            <v>D</v>
          </cell>
        </row>
        <row r="107">
          <cell r="C107" t="str">
            <v>D171FK</v>
          </cell>
          <cell r="D107" t="str">
            <v>D</v>
          </cell>
        </row>
        <row r="108">
          <cell r="C108" t="str">
            <v>D565FK</v>
          </cell>
          <cell r="D108" t="str">
            <v>D</v>
          </cell>
        </row>
        <row r="109">
          <cell r="C109" t="str">
            <v>D010FKD</v>
          </cell>
          <cell r="D109" t="str">
            <v>D</v>
          </cell>
        </row>
        <row r="110">
          <cell r="C110" t="str">
            <v>D171FL</v>
          </cell>
          <cell r="D110" t="str">
            <v>D</v>
          </cell>
        </row>
        <row r="111">
          <cell r="C111" t="str">
            <v>D565FL</v>
          </cell>
          <cell r="D111" t="str">
            <v>D</v>
          </cell>
        </row>
        <row r="114">
          <cell r="C114" t="str">
            <v>P017GK</v>
          </cell>
          <cell r="D114" t="str">
            <v>P</v>
          </cell>
        </row>
        <row r="115">
          <cell r="C115" t="str">
            <v>stopped</v>
          </cell>
          <cell r="D115" t="str">
            <v>stopped</v>
          </cell>
        </row>
        <row r="117">
          <cell r="C117" t="str">
            <v>D371ZK</v>
          </cell>
          <cell r="D117" t="str">
            <v>D</v>
          </cell>
        </row>
        <row r="118">
          <cell r="C118" t="str">
            <v>T015ZK</v>
          </cell>
          <cell r="D118" t="str">
            <v>T</v>
          </cell>
        </row>
        <row r="119">
          <cell r="C119" t="str">
            <v>T016ZK</v>
          </cell>
          <cell r="D119" t="str">
            <v>T</v>
          </cell>
        </row>
        <row r="120">
          <cell r="C120" t="str">
            <v>T017ZK</v>
          </cell>
          <cell r="D120" t="str">
            <v>T</v>
          </cell>
        </row>
        <row r="121">
          <cell r="C121" t="str">
            <v>T356ZK</v>
          </cell>
          <cell r="D121" t="str">
            <v>T</v>
          </cell>
        </row>
        <row r="122">
          <cell r="C122" t="str">
            <v>D692ZK</v>
          </cell>
          <cell r="D122" t="str">
            <v>D</v>
          </cell>
        </row>
        <row r="123">
          <cell r="C123" t="str">
            <v>T605ZK</v>
          </cell>
          <cell r="D123" t="str">
            <v>T</v>
          </cell>
        </row>
        <row r="126">
          <cell r="C126" t="str">
            <v>P099MK</v>
          </cell>
          <cell r="D126" t="str">
            <v>P</v>
          </cell>
        </row>
        <row r="127">
          <cell r="C127" t="str">
            <v>P108MK</v>
          </cell>
          <cell r="D127" t="str">
            <v>P</v>
          </cell>
        </row>
        <row r="128">
          <cell r="C128" t="str">
            <v>P122MK</v>
          </cell>
          <cell r="D128" t="str">
            <v>P</v>
          </cell>
        </row>
        <row r="129">
          <cell r="C129" t="str">
            <v>P138MK</v>
          </cell>
          <cell r="D129" t="str">
            <v>P</v>
          </cell>
        </row>
        <row r="130">
          <cell r="C130" t="str">
            <v>P139MK</v>
          </cell>
          <cell r="D130" t="str">
            <v>P</v>
          </cell>
        </row>
        <row r="131">
          <cell r="C131" t="str">
            <v>P140MK</v>
          </cell>
          <cell r="D131" t="str">
            <v>P</v>
          </cell>
        </row>
        <row r="132">
          <cell r="C132" t="str">
            <v>P174MK</v>
          </cell>
          <cell r="D132" t="str">
            <v>P</v>
          </cell>
        </row>
        <row r="133">
          <cell r="C133" t="str">
            <v>P208MX</v>
          </cell>
          <cell r="D133" t="str">
            <v>P</v>
          </cell>
        </row>
        <row r="134">
          <cell r="C134" t="str">
            <v>P213MX</v>
          </cell>
          <cell r="D134" t="str">
            <v>P</v>
          </cell>
        </row>
        <row r="135">
          <cell r="C135" t="str">
            <v>P228MK</v>
          </cell>
          <cell r="D135" t="str">
            <v>P</v>
          </cell>
        </row>
        <row r="136">
          <cell r="C136" t="str">
            <v>P425MK</v>
          </cell>
          <cell r="D136" t="str">
            <v>P</v>
          </cell>
        </row>
        <row r="137">
          <cell r="C137" t="str">
            <v>T114MK</v>
          </cell>
          <cell r="D137" t="str">
            <v>T</v>
          </cell>
        </row>
        <row r="138">
          <cell r="C138" t="str">
            <v>P620MK</v>
          </cell>
          <cell r="D138" t="str">
            <v>P</v>
          </cell>
        </row>
        <row r="139">
          <cell r="C139" t="str">
            <v>P623MK</v>
          </cell>
          <cell r="D139" t="str">
            <v>P</v>
          </cell>
        </row>
        <row r="140">
          <cell r="C140" t="str">
            <v>P624MA</v>
          </cell>
          <cell r="D140" t="str">
            <v>P</v>
          </cell>
        </row>
        <row r="141">
          <cell r="C141" t="str">
            <v>T603MK</v>
          </cell>
          <cell r="D141" t="str">
            <v>T</v>
          </cell>
        </row>
        <row r="144">
          <cell r="C144" t="str">
            <v>P107NK</v>
          </cell>
          <cell r="D144" t="str">
            <v>P</v>
          </cell>
        </row>
        <row r="145">
          <cell r="C145" t="str">
            <v>P112NK</v>
          </cell>
          <cell r="D145" t="str">
            <v>P</v>
          </cell>
        </row>
        <row r="146">
          <cell r="C146" t="str">
            <v>D290NK</v>
          </cell>
          <cell r="D146" t="str">
            <v>D</v>
          </cell>
        </row>
        <row r="147">
          <cell r="C147" t="str">
            <v>D440NK</v>
          </cell>
          <cell r="D147" t="str">
            <v>D</v>
          </cell>
        </row>
        <row r="148">
          <cell r="C148" t="str">
            <v>P002NK</v>
          </cell>
          <cell r="D148" t="str">
            <v>P</v>
          </cell>
        </row>
        <row r="149">
          <cell r="C149" t="str">
            <v>P006NK</v>
          </cell>
          <cell r="D149" t="str">
            <v>P</v>
          </cell>
        </row>
        <row r="150">
          <cell r="C150" t="str">
            <v>P105NK</v>
          </cell>
          <cell r="D150" t="str">
            <v>P</v>
          </cell>
        </row>
        <row r="151">
          <cell r="C151" t="str">
            <v>P146NK</v>
          </cell>
          <cell r="D151" t="str">
            <v>P</v>
          </cell>
        </row>
        <row r="152">
          <cell r="C152" t="str">
            <v>P157NX</v>
          </cell>
          <cell r="D152" t="str">
            <v>P</v>
          </cell>
        </row>
        <row r="153">
          <cell r="C153" t="str">
            <v>P158NX</v>
          </cell>
          <cell r="D153" t="str">
            <v>P</v>
          </cell>
        </row>
        <row r="154">
          <cell r="C154" t="str">
            <v>P159NX</v>
          </cell>
          <cell r="D154" t="str">
            <v>P</v>
          </cell>
        </row>
        <row r="155">
          <cell r="C155" t="str">
            <v>P187NX</v>
          </cell>
          <cell r="D155" t="str">
            <v>P</v>
          </cell>
        </row>
        <row r="156">
          <cell r="C156" t="str">
            <v>P253NK</v>
          </cell>
          <cell r="D156" t="str">
            <v>P</v>
          </cell>
        </row>
        <row r="157">
          <cell r="C157" t="str">
            <v>P274NK</v>
          </cell>
          <cell r="D157" t="str">
            <v>P</v>
          </cell>
        </row>
        <row r="158">
          <cell r="C158" t="str">
            <v>P275NK</v>
          </cell>
          <cell r="D158" t="str">
            <v>P</v>
          </cell>
        </row>
        <row r="159">
          <cell r="C159" t="str">
            <v>P505NX</v>
          </cell>
          <cell r="D159" t="str">
            <v>P</v>
          </cell>
        </row>
        <row r="160">
          <cell r="C160" t="str">
            <v>P508NX</v>
          </cell>
          <cell r="D160" t="str">
            <v>P</v>
          </cell>
        </row>
        <row r="161">
          <cell r="C161" t="str">
            <v>P509NX</v>
          </cell>
          <cell r="D161" t="str">
            <v>P</v>
          </cell>
        </row>
        <row r="162">
          <cell r="C162" t="str">
            <v>P012NK</v>
          </cell>
          <cell r="D162" t="str">
            <v>P</v>
          </cell>
        </row>
        <row r="163">
          <cell r="C163" t="str">
            <v>P013NK</v>
          </cell>
          <cell r="D163" t="str">
            <v>P</v>
          </cell>
        </row>
        <row r="164">
          <cell r="C164" t="str">
            <v>P014NK</v>
          </cell>
          <cell r="D164" t="str">
            <v>P</v>
          </cell>
        </row>
        <row r="165">
          <cell r="C165" t="str">
            <v>P015NK</v>
          </cell>
          <cell r="D165" t="str">
            <v>P</v>
          </cell>
        </row>
        <row r="166">
          <cell r="C166" t="str">
            <v>P016NK</v>
          </cell>
          <cell r="D166" t="str">
            <v>P</v>
          </cell>
        </row>
        <row r="169">
          <cell r="C169" t="str">
            <v>P551RK</v>
          </cell>
          <cell r="D169" t="str">
            <v>P</v>
          </cell>
        </row>
        <row r="172">
          <cell r="C172" t="str">
            <v>D107WKA</v>
          </cell>
          <cell r="D172" t="str">
            <v>D</v>
          </cell>
        </row>
        <row r="173">
          <cell r="C173" t="str">
            <v>D194WKA</v>
          </cell>
          <cell r="D173" t="str">
            <v>D</v>
          </cell>
        </row>
        <row r="174">
          <cell r="C174" t="str">
            <v>D400WK</v>
          </cell>
          <cell r="D174" t="str">
            <v>D</v>
          </cell>
        </row>
        <row r="175">
          <cell r="C175" t="str">
            <v>G448WX</v>
          </cell>
          <cell r="D175" t="str">
            <v>G</v>
          </cell>
        </row>
        <row r="176">
          <cell r="C176" t="str">
            <v>P193WX</v>
          </cell>
          <cell r="D176" t="str">
            <v>P</v>
          </cell>
        </row>
        <row r="177">
          <cell r="C177" t="str">
            <v>P194WX</v>
          </cell>
          <cell r="D177" t="str">
            <v>P</v>
          </cell>
        </row>
        <row r="178">
          <cell r="C178" t="str">
            <v>P223WC</v>
          </cell>
          <cell r="D178" t="str">
            <v>P</v>
          </cell>
        </row>
        <row r="179">
          <cell r="C179" t="str">
            <v>P244WX</v>
          </cell>
          <cell r="D179" t="str">
            <v>P</v>
          </cell>
        </row>
        <row r="180">
          <cell r="C180" t="str">
            <v>P245WX</v>
          </cell>
          <cell r="D180" t="str">
            <v>P</v>
          </cell>
        </row>
        <row r="181">
          <cell r="C181" t="str">
            <v>P249WX</v>
          </cell>
          <cell r="D181" t="str">
            <v>P</v>
          </cell>
        </row>
        <row r="182">
          <cell r="C182" t="str">
            <v>P507WX</v>
          </cell>
          <cell r="D182" t="str">
            <v>P</v>
          </cell>
        </row>
        <row r="183">
          <cell r="C183" t="str">
            <v>D107WKB</v>
          </cell>
          <cell r="D183" t="str">
            <v>D</v>
          </cell>
        </row>
        <row r="184">
          <cell r="C184" t="str">
            <v>D194WKB</v>
          </cell>
          <cell r="D184" t="str">
            <v>D</v>
          </cell>
        </row>
        <row r="185">
          <cell r="C185" t="str">
            <v>D107WKC</v>
          </cell>
          <cell r="D185" t="str">
            <v>D</v>
          </cell>
        </row>
        <row r="186">
          <cell r="C186" t="str">
            <v>D194WKC</v>
          </cell>
          <cell r="D186" t="str">
            <v>D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F7" t="str">
            <v>10-6418</v>
          </cell>
          <cell r="G7" t="str">
            <v>c/o</v>
          </cell>
          <cell r="H7">
            <v>0</v>
          </cell>
          <cell r="I7">
            <v>150</v>
          </cell>
          <cell r="J7">
            <v>-150</v>
          </cell>
          <cell r="L7">
            <v>-853.8</v>
          </cell>
        </row>
        <row r="8">
          <cell r="F8" t="str">
            <v>10-6549</v>
          </cell>
          <cell r="G8" t="str">
            <v>c/o</v>
          </cell>
          <cell r="H8">
            <v>0</v>
          </cell>
          <cell r="I8">
            <v>-73.3</v>
          </cell>
          <cell r="J8">
            <v>73.3</v>
          </cell>
          <cell r="L8">
            <v>-73.3</v>
          </cell>
        </row>
        <row r="9">
          <cell r="F9" t="str">
            <v>10-6903</v>
          </cell>
          <cell r="H9">
            <v>62.1</v>
          </cell>
          <cell r="I9">
            <v>-56.7</v>
          </cell>
          <cell r="J9">
            <v>118.8</v>
          </cell>
          <cell r="L9">
            <v>-56.7</v>
          </cell>
        </row>
        <row r="10">
          <cell r="F10" t="str">
            <v>50-6787</v>
          </cell>
          <cell r="G10" t="str">
            <v>c/o</v>
          </cell>
          <cell r="H10">
            <v>0</v>
          </cell>
          <cell r="I10">
            <v>-51.3</v>
          </cell>
          <cell r="J10">
            <v>51.3</v>
          </cell>
          <cell r="L10">
            <v>-51.3</v>
          </cell>
        </row>
        <row r="11">
          <cell r="F11" t="str">
            <v>10-5997</v>
          </cell>
          <cell r="G11" t="str">
            <v>c/o</v>
          </cell>
          <cell r="H11">
            <v>0</v>
          </cell>
          <cell r="I11">
            <v>-42.3</v>
          </cell>
          <cell r="J11">
            <v>42.3</v>
          </cell>
          <cell r="L11">
            <v>-42.3</v>
          </cell>
        </row>
        <row r="12">
          <cell r="F12" t="str">
            <v>50-6799</v>
          </cell>
          <cell r="G12" t="str">
            <v>c/o</v>
          </cell>
          <cell r="H12">
            <v>0</v>
          </cell>
          <cell r="I12">
            <v>-35.799999999999997</v>
          </cell>
          <cell r="J12">
            <v>35.799999999999997</v>
          </cell>
          <cell r="L12">
            <v>-35.799999999999997</v>
          </cell>
        </row>
        <row r="13">
          <cell r="F13" t="str">
            <v>10-6629</v>
          </cell>
          <cell r="G13" t="str">
            <v>c/o</v>
          </cell>
          <cell r="H13">
            <v>0</v>
          </cell>
          <cell r="I13">
            <v>-33.200000000000003</v>
          </cell>
          <cell r="J13">
            <v>33.200000000000003</v>
          </cell>
          <cell r="L13">
            <v>-33.200000000000003</v>
          </cell>
        </row>
        <row r="14">
          <cell r="F14" t="str">
            <v>10-6548</v>
          </cell>
          <cell r="G14" t="str">
            <v>c/o</v>
          </cell>
          <cell r="H14">
            <v>0</v>
          </cell>
          <cell r="I14">
            <v>0</v>
          </cell>
          <cell r="J14">
            <v>0</v>
          </cell>
          <cell r="L14">
            <v>-31.3</v>
          </cell>
        </row>
        <row r="15">
          <cell r="F15" t="str">
            <v>10-6587</v>
          </cell>
          <cell r="G15" t="str">
            <v>c/o</v>
          </cell>
          <cell r="H15">
            <v>0</v>
          </cell>
          <cell r="I15">
            <v>-27.6</v>
          </cell>
          <cell r="J15">
            <v>27.6</v>
          </cell>
          <cell r="L15">
            <v>-31.1</v>
          </cell>
        </row>
        <row r="16">
          <cell r="F16" t="str">
            <v>10-6664</v>
          </cell>
          <cell r="G16" t="str">
            <v>c/o</v>
          </cell>
          <cell r="H16">
            <v>0</v>
          </cell>
          <cell r="I16">
            <v>0</v>
          </cell>
          <cell r="J16">
            <v>0</v>
          </cell>
          <cell r="L16">
            <v>-25.1</v>
          </cell>
        </row>
        <row r="17">
          <cell r="F17" t="str">
            <v>10-6796</v>
          </cell>
          <cell r="G17" t="str">
            <v>c/o</v>
          </cell>
          <cell r="H17">
            <v>0</v>
          </cell>
          <cell r="I17">
            <v>-20</v>
          </cell>
          <cell r="J17">
            <v>20</v>
          </cell>
          <cell r="L17">
            <v>-21.8</v>
          </cell>
        </row>
        <row r="18">
          <cell r="F18" t="str">
            <v>10-6795</v>
          </cell>
          <cell r="G18" t="str">
            <v>c/o</v>
          </cell>
          <cell r="H18">
            <v>0</v>
          </cell>
          <cell r="I18">
            <v>-20</v>
          </cell>
          <cell r="J18">
            <v>20</v>
          </cell>
          <cell r="L18">
            <v>-21.1</v>
          </cell>
        </row>
        <row r="19">
          <cell r="F19" t="str">
            <v>10-6493</v>
          </cell>
          <cell r="G19" t="str">
            <v>c/o</v>
          </cell>
          <cell r="H19">
            <v>0</v>
          </cell>
          <cell r="I19">
            <v>-13.2</v>
          </cell>
          <cell r="J19">
            <v>13.2</v>
          </cell>
          <cell r="L19">
            <v>-13.2</v>
          </cell>
        </row>
        <row r="20">
          <cell r="F20" t="str">
            <v>10-5904</v>
          </cell>
          <cell r="G20" t="str">
            <v>c/o</v>
          </cell>
          <cell r="H20">
            <v>0</v>
          </cell>
          <cell r="I20">
            <v>0</v>
          </cell>
          <cell r="J20">
            <v>0</v>
          </cell>
          <cell r="L20">
            <v>-13.2</v>
          </cell>
        </row>
        <row r="21">
          <cell r="F21" t="str">
            <v>10-6889</v>
          </cell>
          <cell r="H21">
            <v>0</v>
          </cell>
          <cell r="I21">
            <v>0</v>
          </cell>
          <cell r="J21">
            <v>0</v>
          </cell>
          <cell r="L21">
            <v>-10.8</v>
          </cell>
        </row>
        <row r="22">
          <cell r="F22" t="str">
            <v>10-6579</v>
          </cell>
          <cell r="H22">
            <v>0</v>
          </cell>
          <cell r="I22">
            <v>-9.1</v>
          </cell>
          <cell r="J22">
            <v>9.1</v>
          </cell>
          <cell r="L22">
            <v>-9.1</v>
          </cell>
        </row>
        <row r="23">
          <cell r="F23" t="str">
            <v>10-6561</v>
          </cell>
          <cell r="G23" t="str">
            <v>c/o</v>
          </cell>
          <cell r="H23">
            <v>0</v>
          </cell>
          <cell r="I23">
            <v>-5.6</v>
          </cell>
          <cell r="J23">
            <v>5.6</v>
          </cell>
          <cell r="L23">
            <v>-5.6</v>
          </cell>
        </row>
        <row r="24">
          <cell r="F24" t="str">
            <v>10-6308</v>
          </cell>
          <cell r="G24" t="str">
            <v>c/o</v>
          </cell>
          <cell r="H24">
            <v>0</v>
          </cell>
          <cell r="I24">
            <v>4.9000000000000004</v>
          </cell>
          <cell r="J24">
            <v>-4.9000000000000004</v>
          </cell>
          <cell r="L24">
            <v>-4.9000000000000004</v>
          </cell>
        </row>
        <row r="25">
          <cell r="F25" t="str">
            <v>10-6582</v>
          </cell>
          <cell r="H25">
            <v>258.7</v>
          </cell>
          <cell r="I25">
            <v>269</v>
          </cell>
          <cell r="J25">
            <v>-10.3</v>
          </cell>
          <cell r="L25">
            <v>-4.5</v>
          </cell>
        </row>
        <row r="26">
          <cell r="F26" t="str">
            <v>50-6466</v>
          </cell>
          <cell r="G26" t="str">
            <v>c/o</v>
          </cell>
          <cell r="H26">
            <v>0</v>
          </cell>
          <cell r="I26">
            <v>-2.6</v>
          </cell>
          <cell r="J26">
            <v>2.6</v>
          </cell>
          <cell r="L26">
            <v>-2.6</v>
          </cell>
        </row>
        <row r="27">
          <cell r="F27" t="str">
            <v>10-6627</v>
          </cell>
          <cell r="G27" t="str">
            <v>c/o</v>
          </cell>
          <cell r="H27">
            <v>0</v>
          </cell>
          <cell r="I27">
            <v>0</v>
          </cell>
          <cell r="J27">
            <v>0</v>
          </cell>
          <cell r="L27">
            <v>-1.6</v>
          </cell>
        </row>
        <row r="28">
          <cell r="F28" t="str">
            <v>10-6573</v>
          </cell>
          <cell r="G28" t="str">
            <v>c/o</v>
          </cell>
          <cell r="H28">
            <v>0</v>
          </cell>
          <cell r="I28">
            <v>0</v>
          </cell>
          <cell r="J28">
            <v>0</v>
          </cell>
          <cell r="L28">
            <v>-1.5</v>
          </cell>
        </row>
        <row r="29">
          <cell r="F29" t="str">
            <v>10-6738</v>
          </cell>
          <cell r="H29">
            <v>0</v>
          </cell>
          <cell r="I29">
            <v>-1.3</v>
          </cell>
          <cell r="J29">
            <v>1.3</v>
          </cell>
          <cell r="L29">
            <v>-1.3</v>
          </cell>
        </row>
        <row r="30">
          <cell r="F30" t="str">
            <v>10-6924</v>
          </cell>
          <cell r="H30">
            <v>36</v>
          </cell>
          <cell r="I30">
            <v>36.1</v>
          </cell>
          <cell r="J30">
            <v>-0.10000000000000142</v>
          </cell>
          <cell r="L30">
            <v>-1</v>
          </cell>
        </row>
        <row r="31">
          <cell r="F31" t="str">
            <v>11-1999</v>
          </cell>
          <cell r="H31">
            <v>0</v>
          </cell>
          <cell r="I31">
            <v>-0.9</v>
          </cell>
          <cell r="J31">
            <v>0.9</v>
          </cell>
          <cell r="L31">
            <v>-0.9</v>
          </cell>
        </row>
        <row r="32">
          <cell r="F32" t="str">
            <v>13-6577</v>
          </cell>
          <cell r="G32" t="str">
            <v>c/o</v>
          </cell>
          <cell r="H32">
            <v>0</v>
          </cell>
          <cell r="I32">
            <v>0</v>
          </cell>
          <cell r="J32">
            <v>0</v>
          </cell>
          <cell r="L32">
            <v>-0.7</v>
          </cell>
        </row>
        <row r="33">
          <cell r="F33" t="str">
            <v>10-6205</v>
          </cell>
          <cell r="G33" t="str">
            <v>c/o</v>
          </cell>
          <cell r="H33">
            <v>0</v>
          </cell>
          <cell r="I33">
            <v>-0.6</v>
          </cell>
          <cell r="J33">
            <v>0.6</v>
          </cell>
          <cell r="L33">
            <v>-0.6</v>
          </cell>
        </row>
        <row r="34">
          <cell r="F34" t="str">
            <v>10-6912</v>
          </cell>
          <cell r="H34">
            <v>55.9</v>
          </cell>
          <cell r="I34">
            <v>80</v>
          </cell>
          <cell r="J34">
            <v>-24.1</v>
          </cell>
          <cell r="L34">
            <v>0</v>
          </cell>
        </row>
        <row r="35">
          <cell r="F35" t="str">
            <v>10-6913</v>
          </cell>
          <cell r="H35">
            <v>100.5</v>
          </cell>
          <cell r="I35">
            <v>109.7</v>
          </cell>
          <cell r="J35">
            <v>-9.1999999999999993</v>
          </cell>
          <cell r="L35">
            <v>0</v>
          </cell>
        </row>
        <row r="36">
          <cell r="F36" t="str">
            <v>10-5481</v>
          </cell>
          <cell r="G36" t="str">
            <v>c/o</v>
          </cell>
          <cell r="H36">
            <v>0</v>
          </cell>
          <cell r="I36">
            <v>-6.2</v>
          </cell>
          <cell r="J36">
            <v>6.2</v>
          </cell>
          <cell r="L36">
            <v>0</v>
          </cell>
        </row>
        <row r="37">
          <cell r="F37" t="str">
            <v>10-7095</v>
          </cell>
          <cell r="H37">
            <v>0</v>
          </cell>
          <cell r="I37">
            <v>20.25</v>
          </cell>
          <cell r="J37">
            <v>-20.25</v>
          </cell>
          <cell r="L37">
            <v>0</v>
          </cell>
        </row>
        <row r="38">
          <cell r="F38" t="str">
            <v>10-6914</v>
          </cell>
          <cell r="H38">
            <v>102.3</v>
          </cell>
          <cell r="I38">
            <v>114.5</v>
          </cell>
          <cell r="J38">
            <v>-12.2</v>
          </cell>
          <cell r="L38">
            <v>0</v>
          </cell>
        </row>
        <row r="39">
          <cell r="F39" t="str">
            <v>10-6916</v>
          </cell>
          <cell r="H39">
            <v>15.5</v>
          </cell>
          <cell r="I39">
            <v>0</v>
          </cell>
          <cell r="J39">
            <v>15.5</v>
          </cell>
          <cell r="L39">
            <v>0</v>
          </cell>
        </row>
        <row r="40">
          <cell r="F40" t="str">
            <v>10-6917</v>
          </cell>
          <cell r="H40">
            <v>90.2</v>
          </cell>
          <cell r="I40">
            <v>0</v>
          </cell>
          <cell r="J40">
            <v>90.2</v>
          </cell>
          <cell r="L40">
            <v>0</v>
          </cell>
        </row>
        <row r="41">
          <cell r="F41" t="str">
            <v>10-6919</v>
          </cell>
          <cell r="H41">
            <v>101.4</v>
          </cell>
          <cell r="I41">
            <v>102.1</v>
          </cell>
          <cell r="J41">
            <v>-0.69999999999998863</v>
          </cell>
          <cell r="L41">
            <v>0</v>
          </cell>
        </row>
        <row r="42">
          <cell r="F42" t="str">
            <v>10-7091</v>
          </cell>
          <cell r="H42">
            <v>0</v>
          </cell>
          <cell r="I42">
            <v>171.6</v>
          </cell>
          <cell r="J42">
            <v>-171.6</v>
          </cell>
          <cell r="L42">
            <v>0</v>
          </cell>
        </row>
        <row r="43">
          <cell r="F43" t="str">
            <v>13-7093</v>
          </cell>
          <cell r="H43">
            <v>0</v>
          </cell>
          <cell r="I43">
            <v>-15.8</v>
          </cell>
          <cell r="J43">
            <v>15.8</v>
          </cell>
          <cell r="L43">
            <v>0</v>
          </cell>
        </row>
        <row r="44">
          <cell r="F44" t="str">
            <v>10-6811</v>
          </cell>
          <cell r="G44" t="str">
            <v>c/o</v>
          </cell>
          <cell r="H44">
            <v>0</v>
          </cell>
          <cell r="I44">
            <v>0</v>
          </cell>
          <cell r="J44">
            <v>0</v>
          </cell>
          <cell r="L44">
            <v>-0.3</v>
          </cell>
        </row>
        <row r="45">
          <cell r="F45" t="str">
            <v>10-6932</v>
          </cell>
          <cell r="H45">
            <v>25</v>
          </cell>
          <cell r="I45">
            <v>25</v>
          </cell>
          <cell r="J45">
            <v>0</v>
          </cell>
          <cell r="L45">
            <v>0</v>
          </cell>
        </row>
        <row r="46">
          <cell r="F46" t="str">
            <v>10-6937</v>
          </cell>
          <cell r="H46">
            <v>50.4</v>
          </cell>
          <cell r="I46">
            <v>51.2</v>
          </cell>
          <cell r="J46">
            <v>-0.80000000000000426</v>
          </cell>
          <cell r="L46">
            <v>0</v>
          </cell>
        </row>
        <row r="47">
          <cell r="F47" t="str">
            <v>10-6938</v>
          </cell>
          <cell r="H47">
            <v>86.1</v>
          </cell>
          <cell r="I47">
            <v>95.4</v>
          </cell>
          <cell r="J47">
            <v>-9.3000000000000114</v>
          </cell>
          <cell r="L47">
            <v>0</v>
          </cell>
        </row>
        <row r="48">
          <cell r="F48" t="str">
            <v>10-6216</v>
          </cell>
          <cell r="G48" t="str">
            <v>c/o</v>
          </cell>
          <cell r="H48">
            <v>0</v>
          </cell>
          <cell r="I48">
            <v>0</v>
          </cell>
          <cell r="J48">
            <v>0</v>
          </cell>
          <cell r="L48">
            <v>0</v>
          </cell>
        </row>
        <row r="49">
          <cell r="F49" t="str">
            <v>10-0122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</row>
        <row r="50">
          <cell r="F50" t="str">
            <v>10-6957</v>
          </cell>
          <cell r="H50">
            <v>107.2</v>
          </cell>
          <cell r="I50">
            <v>108.8</v>
          </cell>
          <cell r="J50">
            <v>-1.5999999999999943</v>
          </cell>
          <cell r="L50">
            <v>0</v>
          </cell>
        </row>
        <row r="51">
          <cell r="F51" t="str">
            <v>10-6959</v>
          </cell>
          <cell r="H51">
            <v>169.2</v>
          </cell>
          <cell r="I51">
            <v>253.4</v>
          </cell>
          <cell r="J51">
            <v>-84.2</v>
          </cell>
          <cell r="L51">
            <v>0</v>
          </cell>
        </row>
        <row r="52">
          <cell r="F52" t="str">
            <v>10-6960</v>
          </cell>
          <cell r="H52">
            <v>72.400000000000006</v>
          </cell>
          <cell r="I52">
            <v>0</v>
          </cell>
          <cell r="J52">
            <v>72.400000000000006</v>
          </cell>
          <cell r="L52">
            <v>0</v>
          </cell>
        </row>
        <row r="53">
          <cell r="F53" t="str">
            <v>10-6961</v>
          </cell>
          <cell r="H53">
            <v>130.69999999999999</v>
          </cell>
          <cell r="I53">
            <v>132</v>
          </cell>
          <cell r="J53">
            <v>-1.3000000000000114</v>
          </cell>
          <cell r="L53">
            <v>0</v>
          </cell>
        </row>
        <row r="54">
          <cell r="F54" t="str">
            <v>10-6962</v>
          </cell>
          <cell r="H54">
            <v>202.9</v>
          </cell>
          <cell r="I54">
            <v>-1.1546319456101628E-14</v>
          </cell>
          <cell r="J54">
            <v>202.9</v>
          </cell>
          <cell r="L54">
            <v>0</v>
          </cell>
        </row>
        <row r="55">
          <cell r="F55" t="str">
            <v>10-6964</v>
          </cell>
          <cell r="H55">
            <v>43.4</v>
          </cell>
          <cell r="I55">
            <v>44</v>
          </cell>
          <cell r="J55">
            <v>-0.60000000000000142</v>
          </cell>
          <cell r="L55">
            <v>0</v>
          </cell>
        </row>
        <row r="56">
          <cell r="F56" t="str">
            <v>10-6966</v>
          </cell>
          <cell r="H56">
            <v>241.6</v>
          </cell>
          <cell r="I56">
            <v>1.1546319456101628E-14</v>
          </cell>
          <cell r="J56">
            <v>241.6</v>
          </cell>
          <cell r="L56">
            <v>0</v>
          </cell>
        </row>
        <row r="57">
          <cell r="F57" t="str">
            <v>10-7094</v>
          </cell>
          <cell r="H57">
            <v>0</v>
          </cell>
          <cell r="I57">
            <v>346.2</v>
          </cell>
          <cell r="J57">
            <v>-346.2</v>
          </cell>
          <cell r="L57">
            <v>0</v>
          </cell>
        </row>
        <row r="58">
          <cell r="F58" t="str">
            <v>10-6970</v>
          </cell>
          <cell r="H58">
            <v>274.60000000000002</v>
          </cell>
          <cell r="I58">
            <v>0</v>
          </cell>
          <cell r="J58">
            <v>274.60000000000002</v>
          </cell>
          <cell r="L58">
            <v>0</v>
          </cell>
        </row>
        <row r="59">
          <cell r="F59" t="str">
            <v>10-6974</v>
          </cell>
          <cell r="H59">
            <v>441</v>
          </cell>
          <cell r="I59">
            <v>0</v>
          </cell>
          <cell r="J59">
            <v>441</v>
          </cell>
          <cell r="L59">
            <v>0</v>
          </cell>
        </row>
        <row r="60">
          <cell r="F60" t="str">
            <v>10-6907</v>
          </cell>
          <cell r="H60">
            <v>48.9</v>
          </cell>
          <cell r="I60">
            <v>49.7</v>
          </cell>
          <cell r="J60">
            <v>-0.80000000000000426</v>
          </cell>
          <cell r="L60">
            <v>0</v>
          </cell>
        </row>
        <row r="61">
          <cell r="F61" t="str">
            <v>10-7017</v>
          </cell>
          <cell r="H61">
            <v>386.2</v>
          </cell>
          <cell r="I61">
            <v>124</v>
          </cell>
          <cell r="J61">
            <v>262.2</v>
          </cell>
          <cell r="L61">
            <v>0</v>
          </cell>
        </row>
        <row r="62">
          <cell r="F62" t="str">
            <v>10-6872</v>
          </cell>
          <cell r="G62" t="str">
            <v>c/o</v>
          </cell>
          <cell r="H62">
            <v>0</v>
          </cell>
          <cell r="I62">
            <v>0</v>
          </cell>
          <cell r="J62">
            <v>0</v>
          </cell>
          <cell r="L62">
            <v>0</v>
          </cell>
        </row>
        <row r="63">
          <cell r="F63" t="str">
            <v>10-7018</v>
          </cell>
          <cell r="H63">
            <v>135.6</v>
          </cell>
          <cell r="I63">
            <v>121</v>
          </cell>
          <cell r="J63">
            <v>14.6</v>
          </cell>
          <cell r="L63">
            <v>0</v>
          </cell>
        </row>
        <row r="64">
          <cell r="F64" t="str">
            <v>10-6625</v>
          </cell>
          <cell r="G64" t="str">
            <v>c/o</v>
          </cell>
          <cell r="H64">
            <v>0</v>
          </cell>
          <cell r="I64">
            <v>0</v>
          </cell>
          <cell r="J64">
            <v>0</v>
          </cell>
          <cell r="L64">
            <v>0</v>
          </cell>
        </row>
        <row r="65">
          <cell r="F65" t="str">
            <v>10-6978</v>
          </cell>
          <cell r="H65">
            <v>20</v>
          </cell>
          <cell r="I65">
            <v>20</v>
          </cell>
          <cell r="J65">
            <v>0</v>
          </cell>
          <cell r="L65">
            <v>0</v>
          </cell>
        </row>
        <row r="66">
          <cell r="F66" t="str">
            <v>10-7069</v>
          </cell>
          <cell r="H66">
            <v>0</v>
          </cell>
          <cell r="I66">
            <v>6</v>
          </cell>
          <cell r="J66">
            <v>-6</v>
          </cell>
          <cell r="L66">
            <v>0</v>
          </cell>
        </row>
        <row r="67">
          <cell r="F67" t="str">
            <v>10-6478</v>
          </cell>
          <cell r="G67" t="str">
            <v>c/o</v>
          </cell>
          <cell r="H67">
            <v>0</v>
          </cell>
          <cell r="I67">
            <v>0</v>
          </cell>
          <cell r="J67">
            <v>0</v>
          </cell>
          <cell r="L67">
            <v>0</v>
          </cell>
        </row>
        <row r="68">
          <cell r="F68" t="str">
            <v>10-6920</v>
          </cell>
          <cell r="H68">
            <v>496.4</v>
          </cell>
          <cell r="I68">
            <v>0</v>
          </cell>
          <cell r="J68">
            <v>496.4</v>
          </cell>
          <cell r="L68">
            <v>0</v>
          </cell>
        </row>
        <row r="69">
          <cell r="F69" t="str">
            <v>10-6921</v>
          </cell>
          <cell r="H69">
            <v>135.69999999999999</v>
          </cell>
          <cell r="I69">
            <v>0</v>
          </cell>
          <cell r="J69">
            <v>135.69999999999999</v>
          </cell>
          <cell r="L69">
            <v>0</v>
          </cell>
        </row>
        <row r="70">
          <cell r="F70" t="str">
            <v>10-6584</v>
          </cell>
          <cell r="G70" t="str">
            <v>c/o</v>
          </cell>
          <cell r="H70">
            <v>0</v>
          </cell>
          <cell r="I70">
            <v>150</v>
          </cell>
          <cell r="J70">
            <v>-150</v>
          </cell>
          <cell r="L70">
            <v>0</v>
          </cell>
        </row>
        <row r="71">
          <cell r="F71" t="str">
            <v>10-6312</v>
          </cell>
          <cell r="G71" t="str">
            <v>c/o</v>
          </cell>
          <cell r="H71">
            <v>0</v>
          </cell>
          <cell r="I71">
            <v>0</v>
          </cell>
          <cell r="J71">
            <v>0</v>
          </cell>
          <cell r="L71">
            <v>0</v>
          </cell>
        </row>
        <row r="72">
          <cell r="F72" t="str">
            <v>10-6678</v>
          </cell>
          <cell r="G72" t="str">
            <v>c/o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</row>
        <row r="73">
          <cell r="F73" t="str">
            <v>10-6927</v>
          </cell>
          <cell r="H73">
            <v>340.6</v>
          </cell>
          <cell r="I73">
            <v>0</v>
          </cell>
          <cell r="J73">
            <v>340.6</v>
          </cell>
          <cell r="L73">
            <v>0</v>
          </cell>
        </row>
        <row r="74">
          <cell r="F74" t="str">
            <v>10-5423</v>
          </cell>
          <cell r="G74" t="str">
            <v>c/o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</row>
        <row r="75">
          <cell r="F75" t="str">
            <v>10-5424</v>
          </cell>
          <cell r="G75" t="str">
            <v>c/o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</row>
        <row r="76">
          <cell r="F76" t="str">
            <v>10-5425</v>
          </cell>
          <cell r="G76" t="str">
            <v>c/o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</row>
        <row r="77">
          <cell r="F77" t="str">
            <v>10-5426</v>
          </cell>
          <cell r="G77" t="str">
            <v>c/o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</row>
        <row r="78">
          <cell r="F78" t="str">
            <v>10-5427</v>
          </cell>
          <cell r="G78" t="str">
            <v>c/o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</row>
        <row r="79">
          <cell r="F79" t="str">
            <v>10-6928</v>
          </cell>
          <cell r="H79">
            <v>190.1</v>
          </cell>
          <cell r="I79">
            <v>100</v>
          </cell>
          <cell r="J79">
            <v>90.1</v>
          </cell>
          <cell r="L79">
            <v>0</v>
          </cell>
        </row>
        <row r="80">
          <cell r="F80" t="str">
            <v>10-6471</v>
          </cell>
          <cell r="G80" t="str">
            <v>c/o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</row>
        <row r="81">
          <cell r="F81" t="str">
            <v>10-6448</v>
          </cell>
          <cell r="G81" t="str">
            <v>c/o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</row>
        <row r="82">
          <cell r="F82" t="str">
            <v>10-6304</v>
          </cell>
          <cell r="G82" t="str">
            <v>c/o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</row>
        <row r="83">
          <cell r="F83" t="str">
            <v>13-6546</v>
          </cell>
          <cell r="G83" t="str">
            <v>c/o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</row>
        <row r="84">
          <cell r="F84" t="str">
            <v>10-6994</v>
          </cell>
          <cell r="H84">
            <v>61.8</v>
          </cell>
          <cell r="I84">
            <v>61.8</v>
          </cell>
          <cell r="J84">
            <v>0</v>
          </cell>
          <cell r="L84">
            <v>0</v>
          </cell>
        </row>
        <row r="85">
          <cell r="F85" t="str">
            <v>10-6643</v>
          </cell>
          <cell r="G85" t="str">
            <v>c/o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</row>
        <row r="86">
          <cell r="F86" t="str">
            <v>50-6930</v>
          </cell>
          <cell r="H86">
            <v>233.8</v>
          </cell>
          <cell r="I86">
            <v>0</v>
          </cell>
          <cell r="J86">
            <v>233.8</v>
          </cell>
          <cell r="L86">
            <v>0</v>
          </cell>
        </row>
        <row r="87">
          <cell r="F87" t="str">
            <v>50-6848</v>
          </cell>
          <cell r="G87" t="str">
            <v>c/o</v>
          </cell>
          <cell r="H87">
            <v>0</v>
          </cell>
          <cell r="I87">
            <v>23.6</v>
          </cell>
          <cell r="J87">
            <v>-23.6</v>
          </cell>
          <cell r="L87">
            <v>23.6</v>
          </cell>
        </row>
        <row r="88">
          <cell r="F88" t="str">
            <v>50-6595</v>
          </cell>
          <cell r="G88" t="str">
            <v>c/o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</row>
        <row r="89">
          <cell r="F89" t="str">
            <v>50-6931</v>
          </cell>
          <cell r="H89">
            <v>404.9</v>
          </cell>
          <cell r="I89">
            <v>470</v>
          </cell>
          <cell r="J89">
            <v>-65.099999999999994</v>
          </cell>
          <cell r="L89">
            <v>0</v>
          </cell>
        </row>
        <row r="90">
          <cell r="F90" t="str">
            <v>50-5482</v>
          </cell>
          <cell r="G90" t="str">
            <v>c/o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</row>
        <row r="91">
          <cell r="F91" t="str">
            <v>50-6595</v>
          </cell>
          <cell r="H91">
            <v>77.3</v>
          </cell>
          <cell r="I91">
            <v>0</v>
          </cell>
          <cell r="J91">
            <v>77.3</v>
          </cell>
          <cell r="L91">
            <v>0</v>
          </cell>
        </row>
        <row r="92">
          <cell r="F92" t="str">
            <v>50-6451</v>
          </cell>
          <cell r="G92" t="str">
            <v>c/o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</row>
        <row r="93">
          <cell r="F93" t="str">
            <v>50-6525</v>
          </cell>
          <cell r="G93" t="str">
            <v>c/o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</row>
        <row r="94">
          <cell r="F94" t="str">
            <v>50-6968</v>
          </cell>
          <cell r="H94">
            <v>54.3</v>
          </cell>
          <cell r="I94">
            <v>54.6</v>
          </cell>
          <cell r="J94">
            <v>-0.30000000000000426</v>
          </cell>
          <cell r="L94">
            <v>0</v>
          </cell>
        </row>
        <row r="95">
          <cell r="F95" t="str">
            <v>50-6939</v>
          </cell>
          <cell r="H95">
            <v>59.8</v>
          </cell>
          <cell r="I95">
            <v>50</v>
          </cell>
          <cell r="J95">
            <v>9.8000000000000007</v>
          </cell>
          <cell r="L95">
            <v>0</v>
          </cell>
        </row>
        <row r="96">
          <cell r="F96" t="str">
            <v>10-5422</v>
          </cell>
          <cell r="G96" t="str">
            <v>c/o</v>
          </cell>
          <cell r="H96">
            <v>0</v>
          </cell>
          <cell r="I96">
            <v>0.4</v>
          </cell>
          <cell r="J96">
            <v>-0.4</v>
          </cell>
          <cell r="L96">
            <v>0.4</v>
          </cell>
        </row>
        <row r="97">
          <cell r="F97" t="str">
            <v>10-6424</v>
          </cell>
          <cell r="G97" t="str">
            <v>c/o</v>
          </cell>
          <cell r="H97">
            <v>0</v>
          </cell>
          <cell r="I97">
            <v>0</v>
          </cell>
          <cell r="J97">
            <v>0</v>
          </cell>
          <cell r="L97">
            <v>0.6</v>
          </cell>
        </row>
        <row r="98">
          <cell r="F98" t="str">
            <v>10-6271</v>
          </cell>
          <cell r="G98" t="str">
            <v>c/o</v>
          </cell>
          <cell r="H98">
            <v>0</v>
          </cell>
          <cell r="I98">
            <v>0</v>
          </cell>
          <cell r="J98">
            <v>0</v>
          </cell>
          <cell r="L98">
            <v>0.7</v>
          </cell>
        </row>
        <row r="99">
          <cell r="F99" t="str">
            <v>50-6495</v>
          </cell>
          <cell r="G99" t="str">
            <v>c/o</v>
          </cell>
          <cell r="H99">
            <v>0</v>
          </cell>
          <cell r="I99">
            <v>0</v>
          </cell>
          <cell r="J99">
            <v>0</v>
          </cell>
          <cell r="L99">
            <v>0.7</v>
          </cell>
        </row>
        <row r="100">
          <cell r="F100" t="str">
            <v>10-6311</v>
          </cell>
          <cell r="G100" t="str">
            <v>c/o</v>
          </cell>
          <cell r="H100">
            <v>0</v>
          </cell>
          <cell r="I100">
            <v>0.9</v>
          </cell>
          <cell r="J100">
            <v>-0.9</v>
          </cell>
          <cell r="L100">
            <v>0.9</v>
          </cell>
        </row>
        <row r="101">
          <cell r="F101" t="str">
            <v>10-6559</v>
          </cell>
          <cell r="H101">
            <v>0</v>
          </cell>
          <cell r="I101">
            <v>1.6</v>
          </cell>
          <cell r="J101">
            <v>-1.6</v>
          </cell>
          <cell r="L101">
            <v>1.6</v>
          </cell>
        </row>
        <row r="102">
          <cell r="F102" t="str">
            <v>10-6465</v>
          </cell>
          <cell r="G102" t="str">
            <v>c/o</v>
          </cell>
          <cell r="H102">
            <v>0</v>
          </cell>
          <cell r="I102">
            <v>1.7</v>
          </cell>
          <cell r="J102">
            <v>-1.7</v>
          </cell>
          <cell r="L102">
            <v>1.7</v>
          </cell>
        </row>
        <row r="103">
          <cell r="F103" t="str">
            <v>50-6933</v>
          </cell>
          <cell r="H103">
            <v>193.3</v>
          </cell>
          <cell r="I103">
            <v>150</v>
          </cell>
          <cell r="J103">
            <v>43.3</v>
          </cell>
          <cell r="L103">
            <v>2</v>
          </cell>
        </row>
        <row r="104">
          <cell r="F104" t="str">
            <v>50-0122</v>
          </cell>
          <cell r="H104">
            <v>0</v>
          </cell>
          <cell r="I104">
            <v>2.1</v>
          </cell>
          <cell r="J104">
            <v>-2.1</v>
          </cell>
          <cell r="L104">
            <v>2.1</v>
          </cell>
        </row>
        <row r="105">
          <cell r="F105" t="str">
            <v>10-6918</v>
          </cell>
          <cell r="H105">
            <v>246.6</v>
          </cell>
          <cell r="I105">
            <v>149.4</v>
          </cell>
          <cell r="J105">
            <v>97.2</v>
          </cell>
          <cell r="L105">
            <v>3.1</v>
          </cell>
        </row>
        <row r="106">
          <cell r="F106" t="str">
            <v>10-6630</v>
          </cell>
          <cell r="G106" t="str">
            <v>c/o</v>
          </cell>
          <cell r="H106">
            <v>0</v>
          </cell>
          <cell r="I106">
            <v>0</v>
          </cell>
          <cell r="J106">
            <v>0</v>
          </cell>
          <cell r="L106">
            <v>3.3</v>
          </cell>
        </row>
        <row r="107">
          <cell r="F107" t="str">
            <v>10-6310</v>
          </cell>
          <cell r="G107" t="str">
            <v>c/o</v>
          </cell>
          <cell r="H107">
            <v>0</v>
          </cell>
          <cell r="I107">
            <v>3.7</v>
          </cell>
          <cell r="J107">
            <v>-3.7</v>
          </cell>
          <cell r="L107">
            <v>3.7</v>
          </cell>
        </row>
        <row r="108">
          <cell r="F108" t="str">
            <v>10-6298</v>
          </cell>
          <cell r="G108" t="str">
            <v>c/o</v>
          </cell>
          <cell r="H108">
            <v>0</v>
          </cell>
          <cell r="I108">
            <v>0</v>
          </cell>
          <cell r="J108">
            <v>0</v>
          </cell>
          <cell r="L108">
            <v>3.9</v>
          </cell>
        </row>
        <row r="109">
          <cell r="F109" t="str">
            <v>50-6823</v>
          </cell>
          <cell r="G109" t="str">
            <v>c/o</v>
          </cell>
          <cell r="H109">
            <v>0</v>
          </cell>
          <cell r="I109">
            <v>10</v>
          </cell>
          <cell r="J109">
            <v>-10</v>
          </cell>
          <cell r="L109">
            <v>3.9</v>
          </cell>
        </row>
        <row r="110">
          <cell r="F110" t="str">
            <v>10-6926</v>
          </cell>
          <cell r="H110">
            <v>340.6</v>
          </cell>
          <cell r="I110">
            <v>340.6</v>
          </cell>
          <cell r="J110">
            <v>0</v>
          </cell>
          <cell r="L110">
            <v>4.7</v>
          </cell>
        </row>
        <row r="111">
          <cell r="F111" t="str">
            <v>10-6909</v>
          </cell>
          <cell r="H111">
            <v>20.3</v>
          </cell>
          <cell r="I111">
            <v>23.1</v>
          </cell>
          <cell r="J111">
            <v>-2.8</v>
          </cell>
          <cell r="L111">
            <v>5.5</v>
          </cell>
        </row>
        <row r="112">
          <cell r="F112" t="str">
            <v>10-6507</v>
          </cell>
          <cell r="G112" t="str">
            <v>c/o</v>
          </cell>
          <cell r="H112">
            <v>0</v>
          </cell>
          <cell r="I112">
            <v>6.6</v>
          </cell>
          <cell r="J112">
            <v>-6.6</v>
          </cell>
          <cell r="L112">
            <v>6.6</v>
          </cell>
        </row>
        <row r="113">
          <cell r="F113" t="str">
            <v>13-6995</v>
          </cell>
          <cell r="H113">
            <v>25.5</v>
          </cell>
          <cell r="I113">
            <v>25.5</v>
          </cell>
          <cell r="J113">
            <v>0</v>
          </cell>
          <cell r="L113">
            <v>8.6</v>
          </cell>
        </row>
        <row r="114">
          <cell r="F114" t="str">
            <v>10-6618</v>
          </cell>
          <cell r="G114" t="str">
            <v>c/o</v>
          </cell>
          <cell r="H114">
            <v>0</v>
          </cell>
          <cell r="I114">
            <v>24.9</v>
          </cell>
          <cell r="J114">
            <v>-24.9</v>
          </cell>
          <cell r="L114">
            <v>8.6999999999999993</v>
          </cell>
        </row>
        <row r="115">
          <cell r="F115" t="str">
            <v>56-7502</v>
          </cell>
          <cell r="G115" t="str">
            <v>c/o</v>
          </cell>
          <cell r="H115">
            <v>0</v>
          </cell>
          <cell r="I115">
            <v>8.8000000000000007</v>
          </cell>
          <cell r="J115">
            <v>-8.8000000000000007</v>
          </cell>
          <cell r="L115">
            <v>8.8000000000000007</v>
          </cell>
        </row>
        <row r="116">
          <cell r="F116" t="str">
            <v>10-6628</v>
          </cell>
          <cell r="G116" t="str">
            <v>c/o</v>
          </cell>
          <cell r="H116">
            <v>0</v>
          </cell>
          <cell r="I116">
            <v>0</v>
          </cell>
          <cell r="J116">
            <v>0</v>
          </cell>
          <cell r="L116">
            <v>9.1999999999999993</v>
          </cell>
        </row>
        <row r="117">
          <cell r="F117" t="str">
            <v>10-6864</v>
          </cell>
          <cell r="G117" t="str">
            <v>c/o</v>
          </cell>
          <cell r="H117">
            <v>0</v>
          </cell>
          <cell r="I117">
            <v>10.9</v>
          </cell>
          <cell r="J117">
            <v>-10.9</v>
          </cell>
          <cell r="L117">
            <v>10.9</v>
          </cell>
        </row>
        <row r="118">
          <cell r="F118" t="str">
            <v>50-6719</v>
          </cell>
          <cell r="G118" t="str">
            <v>c/o</v>
          </cell>
          <cell r="H118">
            <v>0</v>
          </cell>
          <cell r="I118">
            <v>12.2</v>
          </cell>
          <cell r="J118">
            <v>-12.2</v>
          </cell>
          <cell r="L118">
            <v>12.2</v>
          </cell>
        </row>
        <row r="119">
          <cell r="F119" t="str">
            <v>10-6908</v>
          </cell>
          <cell r="H119">
            <v>35.4</v>
          </cell>
          <cell r="I119">
            <v>35.700000000000003</v>
          </cell>
          <cell r="J119">
            <v>-0.30000000000000426</v>
          </cell>
          <cell r="L119">
            <v>12.8</v>
          </cell>
        </row>
        <row r="120">
          <cell r="F120" t="str">
            <v>10-6583</v>
          </cell>
          <cell r="H120">
            <v>1050.5</v>
          </cell>
          <cell r="I120">
            <v>500</v>
          </cell>
          <cell r="J120">
            <v>550.5</v>
          </cell>
          <cell r="L120">
            <v>14.1</v>
          </cell>
        </row>
        <row r="121">
          <cell r="F121" t="str">
            <v>10-6569</v>
          </cell>
          <cell r="H121">
            <v>100.5</v>
          </cell>
          <cell r="I121">
            <v>109.7</v>
          </cell>
          <cell r="J121">
            <v>-9.1999999999999993</v>
          </cell>
          <cell r="L121">
            <v>14.9</v>
          </cell>
        </row>
        <row r="122">
          <cell r="F122" t="str">
            <v>14-6910</v>
          </cell>
          <cell r="H122">
            <v>-40.5</v>
          </cell>
          <cell r="I122">
            <v>-20</v>
          </cell>
          <cell r="J122">
            <v>-20.5</v>
          </cell>
          <cell r="L122">
            <v>15.5</v>
          </cell>
        </row>
        <row r="123">
          <cell r="F123" t="str">
            <v>10-6963</v>
          </cell>
          <cell r="H123">
            <v>83.2</v>
          </cell>
          <cell r="I123">
            <v>95.2</v>
          </cell>
          <cell r="J123">
            <v>-12</v>
          </cell>
          <cell r="L123">
            <v>16.2</v>
          </cell>
        </row>
        <row r="124">
          <cell r="F124" t="str">
            <v>10-6711</v>
          </cell>
          <cell r="H124">
            <v>307.3</v>
          </cell>
          <cell r="I124">
            <v>339.8</v>
          </cell>
          <cell r="J124">
            <v>-32.5</v>
          </cell>
          <cell r="L124">
            <v>16.2</v>
          </cell>
        </row>
        <row r="125">
          <cell r="F125" t="str">
            <v>10-7073</v>
          </cell>
          <cell r="G125" t="str">
            <v>c/o</v>
          </cell>
          <cell r="H125">
            <v>0</v>
          </cell>
          <cell r="I125">
            <v>31.7</v>
          </cell>
          <cell r="J125">
            <v>-31.7</v>
          </cell>
          <cell r="L125">
            <v>16.899999999999999</v>
          </cell>
        </row>
        <row r="126">
          <cell r="F126" t="str">
            <v>50-6521</v>
          </cell>
          <cell r="G126" t="str">
            <v>c/o</v>
          </cell>
          <cell r="H126">
            <v>0</v>
          </cell>
          <cell r="I126">
            <v>17.8</v>
          </cell>
          <cell r="J126">
            <v>-17.8</v>
          </cell>
          <cell r="L126">
            <v>17.8</v>
          </cell>
        </row>
        <row r="127">
          <cell r="F127" t="str">
            <v>14-6622</v>
          </cell>
          <cell r="G127" t="str">
            <v>c/o</v>
          </cell>
          <cell r="H127">
            <v>0</v>
          </cell>
          <cell r="I127">
            <v>0</v>
          </cell>
          <cell r="J127">
            <v>0</v>
          </cell>
          <cell r="L127">
            <v>19</v>
          </cell>
        </row>
        <row r="128">
          <cell r="F128" t="str">
            <v>50-6454</v>
          </cell>
          <cell r="G128" t="str">
            <v>c/o</v>
          </cell>
          <cell r="H128">
            <v>211.2</v>
          </cell>
          <cell r="I128">
            <v>280</v>
          </cell>
          <cell r="J128">
            <v>-68.8</v>
          </cell>
          <cell r="L128">
            <v>20.2</v>
          </cell>
        </row>
        <row r="129">
          <cell r="F129" t="str">
            <v>10-6904</v>
          </cell>
          <cell r="H129">
            <v>65.599999999999994</v>
          </cell>
          <cell r="I129">
            <v>46.2</v>
          </cell>
          <cell r="J129">
            <v>19.399999999999999</v>
          </cell>
          <cell r="L129">
            <v>20.7</v>
          </cell>
        </row>
        <row r="130">
          <cell r="F130" t="str">
            <v>50-6786</v>
          </cell>
          <cell r="G130" t="str">
            <v>c/o</v>
          </cell>
          <cell r="H130">
            <v>0</v>
          </cell>
          <cell r="I130">
            <v>165</v>
          </cell>
          <cell r="J130">
            <v>-165</v>
          </cell>
          <cell r="L130">
            <v>20.9</v>
          </cell>
        </row>
        <row r="131">
          <cell r="F131" t="str">
            <v>Various</v>
          </cell>
          <cell r="G131" t="str">
            <v>c/o</v>
          </cell>
          <cell r="H131">
            <v>0</v>
          </cell>
          <cell r="I131">
            <v>23.1</v>
          </cell>
          <cell r="J131">
            <v>-23.1</v>
          </cell>
          <cell r="L131">
            <v>23.1</v>
          </cell>
        </row>
        <row r="132">
          <cell r="F132" t="str">
            <v>10-6922</v>
          </cell>
          <cell r="H132">
            <v>284.5</v>
          </cell>
          <cell r="I132">
            <v>605.20000000000005</v>
          </cell>
          <cell r="J132">
            <v>-320.7</v>
          </cell>
          <cell r="L132">
            <v>24.1</v>
          </cell>
        </row>
        <row r="133">
          <cell r="F133" t="str">
            <v>10-6596</v>
          </cell>
          <cell r="G133" t="str">
            <v>c/o</v>
          </cell>
          <cell r="H133">
            <v>0</v>
          </cell>
          <cell r="I133">
            <v>0</v>
          </cell>
          <cell r="J133">
            <v>0</v>
          </cell>
          <cell r="L133">
            <v>25.7</v>
          </cell>
        </row>
        <row r="134">
          <cell r="F134" t="str">
            <v>10-6005</v>
          </cell>
          <cell r="G134" t="str">
            <v>c/o</v>
          </cell>
          <cell r="H134">
            <v>0</v>
          </cell>
          <cell r="I134">
            <v>36</v>
          </cell>
          <cell r="J134">
            <v>-36</v>
          </cell>
          <cell r="L134">
            <v>35.9</v>
          </cell>
        </row>
        <row r="135">
          <cell r="F135" t="str">
            <v>10-6915</v>
          </cell>
          <cell r="H135">
            <v>94.7</v>
          </cell>
          <cell r="I135">
            <v>94</v>
          </cell>
          <cell r="J135">
            <v>0.70000000000000284</v>
          </cell>
          <cell r="L135">
            <v>40.299999999999997</v>
          </cell>
        </row>
        <row r="136">
          <cell r="F136" t="str">
            <v>10-7042</v>
          </cell>
          <cell r="H136">
            <v>0</v>
          </cell>
          <cell r="I136">
            <v>317</v>
          </cell>
          <cell r="J136">
            <v>-317</v>
          </cell>
          <cell r="L136">
            <v>40.5</v>
          </cell>
        </row>
        <row r="137">
          <cell r="F137" t="str">
            <v>10-6576</v>
          </cell>
          <cell r="G137" t="str">
            <v>c/o</v>
          </cell>
          <cell r="H137">
            <v>0</v>
          </cell>
          <cell r="I137">
            <v>51.2</v>
          </cell>
          <cell r="J137">
            <v>-51.2</v>
          </cell>
          <cell r="L137">
            <v>45.3</v>
          </cell>
        </row>
        <row r="138">
          <cell r="F138" t="str">
            <v>10-6883</v>
          </cell>
          <cell r="H138">
            <v>0</v>
          </cell>
          <cell r="I138">
            <v>46.4</v>
          </cell>
          <cell r="J138">
            <v>-46.4</v>
          </cell>
          <cell r="L138">
            <v>46.4</v>
          </cell>
        </row>
        <row r="139">
          <cell r="F139" t="str">
            <v>10-6496</v>
          </cell>
          <cell r="G139" t="str">
            <v>c/o</v>
          </cell>
          <cell r="H139">
            <v>0</v>
          </cell>
          <cell r="I139">
            <v>50.1</v>
          </cell>
          <cell r="J139">
            <v>-50.1</v>
          </cell>
          <cell r="L139">
            <v>50.1</v>
          </cell>
        </row>
        <row r="140">
          <cell r="F140" t="str">
            <v>10-6965</v>
          </cell>
          <cell r="H140">
            <v>53.6</v>
          </cell>
          <cell r="I140">
            <v>67.2</v>
          </cell>
          <cell r="J140">
            <v>-13.6</v>
          </cell>
          <cell r="L140">
            <v>56.3</v>
          </cell>
        </row>
        <row r="141">
          <cell r="F141" t="str">
            <v>10-6956</v>
          </cell>
          <cell r="H141">
            <v>85.4</v>
          </cell>
          <cell r="I141">
            <v>85.8</v>
          </cell>
          <cell r="J141">
            <v>-0.39999999999999147</v>
          </cell>
          <cell r="L141">
            <v>57</v>
          </cell>
        </row>
        <row r="142">
          <cell r="F142" t="str">
            <v>50-6788</v>
          </cell>
          <cell r="G142" t="str">
            <v>c/o</v>
          </cell>
          <cell r="H142">
            <v>0</v>
          </cell>
          <cell r="I142">
            <v>57.9</v>
          </cell>
          <cell r="J142">
            <v>-57.9</v>
          </cell>
          <cell r="L142">
            <v>57.9</v>
          </cell>
        </row>
        <row r="143">
          <cell r="F143" t="str">
            <v>10-6578</v>
          </cell>
          <cell r="G143" t="str">
            <v>c/o</v>
          </cell>
          <cell r="H143">
            <v>0</v>
          </cell>
          <cell r="I143">
            <v>100</v>
          </cell>
          <cell r="J143">
            <v>-100</v>
          </cell>
          <cell r="L143">
            <v>67.5</v>
          </cell>
        </row>
        <row r="144">
          <cell r="F144" t="str">
            <v>10-6267</v>
          </cell>
          <cell r="H144">
            <v>606.29999999999995</v>
          </cell>
          <cell r="I144">
            <v>618.6</v>
          </cell>
          <cell r="J144">
            <v>-12.300000000000068</v>
          </cell>
          <cell r="L144">
            <v>69</v>
          </cell>
        </row>
        <row r="145">
          <cell r="F145" t="str">
            <v>14-6902</v>
          </cell>
          <cell r="H145">
            <v>101.2</v>
          </cell>
          <cell r="I145">
            <v>102.4</v>
          </cell>
          <cell r="J145">
            <v>-1.2</v>
          </cell>
          <cell r="L145">
            <v>73.3</v>
          </cell>
        </row>
        <row r="146">
          <cell r="F146" t="str">
            <v>10-7088</v>
          </cell>
          <cell r="H146">
            <v>0</v>
          </cell>
          <cell r="I146">
            <v>126.4</v>
          </cell>
          <cell r="J146">
            <v>-126.4</v>
          </cell>
          <cell r="L146">
            <v>78.400000000000006</v>
          </cell>
        </row>
        <row r="147">
          <cell r="F147" t="str">
            <v>50-7058</v>
          </cell>
          <cell r="H147">
            <v>0</v>
          </cell>
          <cell r="I147">
            <v>78.5</v>
          </cell>
          <cell r="J147">
            <v>-78.5</v>
          </cell>
          <cell r="L147">
            <v>78.5</v>
          </cell>
        </row>
        <row r="148">
          <cell r="F148" t="str">
            <v>10-6867</v>
          </cell>
          <cell r="G148" t="str">
            <v>c/o</v>
          </cell>
          <cell r="H148">
            <v>0</v>
          </cell>
          <cell r="I148">
            <v>89.3</v>
          </cell>
          <cell r="J148">
            <v>-89.3</v>
          </cell>
          <cell r="L148">
            <v>83.8</v>
          </cell>
        </row>
        <row r="149">
          <cell r="F149" t="str">
            <v>10-7043</v>
          </cell>
          <cell r="H149">
            <v>0</v>
          </cell>
          <cell r="I149">
            <v>84.7</v>
          </cell>
          <cell r="J149">
            <v>-84.7</v>
          </cell>
          <cell r="L149">
            <v>87.2</v>
          </cell>
        </row>
        <row r="150">
          <cell r="F150" t="str">
            <v>10-6940</v>
          </cell>
          <cell r="H150">
            <v>106.4</v>
          </cell>
          <cell r="I150">
            <v>114.2</v>
          </cell>
          <cell r="J150">
            <v>-7.8</v>
          </cell>
          <cell r="L150">
            <v>91.9</v>
          </cell>
        </row>
        <row r="151">
          <cell r="F151" t="str">
            <v>50-6936</v>
          </cell>
          <cell r="H151">
            <v>213.4</v>
          </cell>
          <cell r="I151">
            <v>203.8</v>
          </cell>
          <cell r="J151">
            <v>9.5999999999999943</v>
          </cell>
          <cell r="L151">
            <v>97.3</v>
          </cell>
        </row>
        <row r="152">
          <cell r="F152" t="str">
            <v>10-6707</v>
          </cell>
          <cell r="G152" t="str">
            <v>c/o</v>
          </cell>
          <cell r="H152">
            <v>0</v>
          </cell>
          <cell r="I152">
            <v>50</v>
          </cell>
          <cell r="J152">
            <v>-50</v>
          </cell>
          <cell r="L152">
            <v>100.5</v>
          </cell>
        </row>
        <row r="153">
          <cell r="F153" t="str">
            <v>10-6884</v>
          </cell>
          <cell r="H153">
            <v>232.4</v>
          </cell>
          <cell r="I153">
            <v>334.6</v>
          </cell>
          <cell r="J153">
            <v>-102.2</v>
          </cell>
          <cell r="L153">
            <v>102.4</v>
          </cell>
        </row>
        <row r="154">
          <cell r="F154" t="str">
            <v>10-6709</v>
          </cell>
          <cell r="G154" t="str">
            <v>c/o</v>
          </cell>
          <cell r="H154">
            <v>0</v>
          </cell>
          <cell r="I154">
            <v>750</v>
          </cell>
          <cell r="J154">
            <v>-750</v>
          </cell>
          <cell r="L154">
            <v>119.7</v>
          </cell>
        </row>
        <row r="155">
          <cell r="F155" t="str">
            <v>Various</v>
          </cell>
          <cell r="H155">
            <v>442.1</v>
          </cell>
          <cell r="I155">
            <v>405.1</v>
          </cell>
          <cell r="J155">
            <v>37</v>
          </cell>
          <cell r="L155">
            <v>120.7</v>
          </cell>
        </row>
        <row r="156">
          <cell r="F156" t="str">
            <v>10-6972</v>
          </cell>
          <cell r="H156">
            <v>329.6</v>
          </cell>
          <cell r="I156">
            <v>333.2</v>
          </cell>
          <cell r="J156">
            <v>-3.5999999999999659</v>
          </cell>
          <cell r="L156">
            <v>136.19999999999999</v>
          </cell>
        </row>
        <row r="157">
          <cell r="F157" t="str">
            <v>10-6973</v>
          </cell>
          <cell r="H157">
            <v>299.2</v>
          </cell>
          <cell r="I157">
            <v>335.6</v>
          </cell>
          <cell r="J157">
            <v>-36.4</v>
          </cell>
          <cell r="L157">
            <v>144.30000000000001</v>
          </cell>
        </row>
        <row r="158">
          <cell r="F158" t="str">
            <v>Various</v>
          </cell>
          <cell r="H158">
            <v>212.9</v>
          </cell>
          <cell r="I158">
            <v>215.1</v>
          </cell>
          <cell r="J158">
            <v>-2.1999999999999886</v>
          </cell>
          <cell r="L158">
            <v>150.1</v>
          </cell>
        </row>
        <row r="159">
          <cell r="F159" t="str">
            <v>10-6552</v>
          </cell>
          <cell r="G159" t="str">
            <v>c/o</v>
          </cell>
          <cell r="H159">
            <v>207.7</v>
          </cell>
          <cell r="I159">
            <v>214.8</v>
          </cell>
          <cell r="J159">
            <v>-7.1000000000000227</v>
          </cell>
          <cell r="L159">
            <v>172.9</v>
          </cell>
        </row>
        <row r="160">
          <cell r="F160" t="str">
            <v>10-6551</v>
          </cell>
          <cell r="H160">
            <v>249.9</v>
          </cell>
          <cell r="I160">
            <v>228.9</v>
          </cell>
          <cell r="J160">
            <v>21</v>
          </cell>
          <cell r="L160">
            <v>201</v>
          </cell>
        </row>
        <row r="161">
          <cell r="F161" t="str">
            <v>50-6590</v>
          </cell>
          <cell r="G161" t="str">
            <v>c/o</v>
          </cell>
          <cell r="H161">
            <v>0</v>
          </cell>
          <cell r="I161">
            <v>241.9</v>
          </cell>
          <cell r="J161">
            <v>-241.9</v>
          </cell>
          <cell r="L161">
            <v>201.5</v>
          </cell>
        </row>
        <row r="162">
          <cell r="F162" t="str">
            <v>10-6708</v>
          </cell>
          <cell r="G162" t="str">
            <v>c/o</v>
          </cell>
          <cell r="H162">
            <v>0</v>
          </cell>
          <cell r="I162">
            <v>213.8</v>
          </cell>
          <cell r="J162">
            <v>-213.8</v>
          </cell>
          <cell r="L162">
            <v>204.3</v>
          </cell>
        </row>
        <row r="163">
          <cell r="F163" t="str">
            <v>10-6900</v>
          </cell>
          <cell r="H163">
            <v>776.3</v>
          </cell>
          <cell r="I163">
            <v>815.7</v>
          </cell>
          <cell r="J163">
            <v>-39.400000000000091</v>
          </cell>
          <cell r="L163">
            <v>210.1</v>
          </cell>
        </row>
        <row r="164">
          <cell r="F164" t="str">
            <v>10-6744</v>
          </cell>
          <cell r="G164" t="str">
            <v>c/o</v>
          </cell>
          <cell r="H164">
            <v>0</v>
          </cell>
          <cell r="I164">
            <v>1.2</v>
          </cell>
          <cell r="J164">
            <v>-1.2</v>
          </cell>
          <cell r="L164">
            <v>214.1</v>
          </cell>
        </row>
        <row r="165">
          <cell r="F165" t="str">
            <v>10-6971</v>
          </cell>
          <cell r="H165">
            <v>348.5</v>
          </cell>
          <cell r="I165">
            <v>352.4</v>
          </cell>
          <cell r="J165">
            <v>-3.8999999999999773</v>
          </cell>
          <cell r="L165">
            <v>223.9</v>
          </cell>
        </row>
        <row r="166">
          <cell r="F166" t="str">
            <v>10-6901</v>
          </cell>
          <cell r="H166">
            <v>657.7</v>
          </cell>
          <cell r="I166">
            <v>659.1</v>
          </cell>
          <cell r="J166">
            <v>-1.3999999999999773</v>
          </cell>
          <cell r="L166">
            <v>263.39999999999998</v>
          </cell>
        </row>
        <row r="167">
          <cell r="L167">
            <v>298.39999999999998</v>
          </cell>
        </row>
        <row r="168">
          <cell r="F168" t="str">
            <v>10-6612</v>
          </cell>
          <cell r="H168">
            <v>339.8</v>
          </cell>
          <cell r="I168">
            <v>343.4</v>
          </cell>
          <cell r="J168">
            <v>-3.5999999999999659</v>
          </cell>
          <cell r="L168">
            <v>329</v>
          </cell>
        </row>
        <row r="169">
          <cell r="F169" t="str">
            <v>10-6934</v>
          </cell>
          <cell r="H169">
            <v>255</v>
          </cell>
          <cell r="I169">
            <v>618.6</v>
          </cell>
          <cell r="J169">
            <v>-363.6</v>
          </cell>
          <cell r="L169">
            <v>349.8</v>
          </cell>
        </row>
        <row r="170">
          <cell r="F170" t="str">
            <v>50-0123</v>
          </cell>
          <cell r="H170">
            <v>801.6</v>
          </cell>
          <cell r="I170">
            <v>803.3</v>
          </cell>
          <cell r="J170">
            <v>-1.6999999999999318</v>
          </cell>
          <cell r="L170">
            <v>390.5</v>
          </cell>
        </row>
        <row r="171">
          <cell r="F171" t="str">
            <v>10-6455</v>
          </cell>
          <cell r="G171" t="str">
            <v>c/o</v>
          </cell>
          <cell r="H171">
            <v>0</v>
          </cell>
          <cell r="I171">
            <v>400</v>
          </cell>
          <cell r="J171">
            <v>-400</v>
          </cell>
          <cell r="L171">
            <v>432.6</v>
          </cell>
        </row>
        <row r="172">
          <cell r="F172" t="str">
            <v>Various</v>
          </cell>
          <cell r="H172">
            <v>795.3</v>
          </cell>
          <cell r="I172">
            <v>787</v>
          </cell>
          <cell r="J172">
            <v>8.2999999999999545</v>
          </cell>
          <cell r="L172">
            <v>436.1</v>
          </cell>
        </row>
        <row r="173">
          <cell r="L173">
            <v>650.1</v>
          </cell>
        </row>
        <row r="174">
          <cell r="F174" t="str">
            <v>10-0123</v>
          </cell>
          <cell r="H174">
            <v>904.1</v>
          </cell>
          <cell r="I174">
            <v>906</v>
          </cell>
          <cell r="J174">
            <v>-1.8999999999999773</v>
          </cell>
          <cell r="L174">
            <v>650.9</v>
          </cell>
        </row>
        <row r="175">
          <cell r="F175" t="str">
            <v>10-6264</v>
          </cell>
          <cell r="H175">
            <v>4450.3</v>
          </cell>
          <cell r="I175">
            <v>4559.5</v>
          </cell>
          <cell r="J175">
            <v>-109.2</v>
          </cell>
          <cell r="L175">
            <v>922.3</v>
          </cell>
        </row>
        <row r="176">
          <cell r="F176" t="str">
            <v>10-6460</v>
          </cell>
          <cell r="H176">
            <v>972.8</v>
          </cell>
          <cell r="I176">
            <v>2100</v>
          </cell>
          <cell r="J176">
            <v>-1127.2</v>
          </cell>
          <cell r="L176">
            <v>1081.7</v>
          </cell>
        </row>
        <row r="177">
          <cell r="H177">
            <v>3113.4</v>
          </cell>
          <cell r="I177">
            <v>3248.56</v>
          </cell>
          <cell r="J177">
            <v>-135.1599999999994</v>
          </cell>
          <cell r="L177">
            <v>1427.4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5"/>
  <sheetViews>
    <sheetView zoomScale="60" workbookViewId="0">
      <selection activeCell="K16" sqref="K16"/>
    </sheetView>
  </sheetViews>
  <sheetFormatPr defaultRowHeight="12.75"/>
  <cols>
    <col min="1" max="1" width="8.5703125" bestFit="1" customWidth="1"/>
    <col min="2" max="2" width="38.7109375" bestFit="1" customWidth="1"/>
    <col min="3" max="3" width="7.85546875" bestFit="1" customWidth="1"/>
    <col min="4" max="4" width="10" bestFit="1" customWidth="1"/>
    <col min="5" max="8" width="11.85546875" bestFit="1" customWidth="1"/>
    <col min="9" max="9" width="12" bestFit="1" customWidth="1"/>
    <col min="10" max="10" width="11.85546875" bestFit="1" customWidth="1"/>
    <col min="11" max="11" width="19.140625" customWidth="1"/>
    <col min="12" max="12" width="1.85546875" bestFit="1" customWidth="1"/>
  </cols>
  <sheetData>
    <row r="1" spans="1:11">
      <c r="A1" s="26" t="s">
        <v>1113</v>
      </c>
      <c r="B1" s="26" t="s">
        <v>1114</v>
      </c>
      <c r="C1" s="26" t="s">
        <v>1115</v>
      </c>
      <c r="D1" s="26" t="s">
        <v>1116</v>
      </c>
      <c r="E1" t="s">
        <v>1117</v>
      </c>
      <c r="F1" t="s">
        <v>1118</v>
      </c>
      <c r="G1" t="s">
        <v>1119</v>
      </c>
      <c r="H1" t="s">
        <v>1120</v>
      </c>
      <c r="I1" t="s">
        <v>1121</v>
      </c>
      <c r="J1" t="s">
        <v>1122</v>
      </c>
    </row>
    <row r="2" spans="1:11">
      <c r="A2" s="26" t="s">
        <v>1123</v>
      </c>
      <c r="B2" s="26" t="s">
        <v>1124</v>
      </c>
      <c r="C2" s="26"/>
      <c r="D2" s="26"/>
      <c r="E2" s="27">
        <v>-1.2</v>
      </c>
      <c r="F2" s="27">
        <v>0</v>
      </c>
      <c r="G2" s="27">
        <v>0</v>
      </c>
      <c r="H2" s="27">
        <v>-5.3</v>
      </c>
      <c r="I2" s="27">
        <v>0</v>
      </c>
      <c r="J2" s="27">
        <v>-1.8</v>
      </c>
      <c r="K2" s="27"/>
    </row>
    <row r="3" spans="1:11">
      <c r="A3" s="26" t="s">
        <v>1125</v>
      </c>
      <c r="B3" s="26" t="s">
        <v>1126</v>
      </c>
      <c r="C3" s="26" t="s">
        <v>1127</v>
      </c>
      <c r="D3" s="26" t="s">
        <v>1128</v>
      </c>
      <c r="E3" s="27">
        <v>175.9</v>
      </c>
      <c r="F3" s="27">
        <v>186</v>
      </c>
      <c r="G3" s="27">
        <v>256.10000000000002</v>
      </c>
      <c r="H3" s="27">
        <v>270.39999999999998</v>
      </c>
      <c r="I3" s="27">
        <v>310.39999999999998</v>
      </c>
      <c r="J3" s="27">
        <v>277.60000000000002</v>
      </c>
      <c r="K3" s="27"/>
    </row>
    <row r="4" spans="1:11">
      <c r="A4" s="26" t="s">
        <v>1129</v>
      </c>
      <c r="B4" s="26" t="s">
        <v>1153</v>
      </c>
      <c r="C4" s="26" t="s">
        <v>1154</v>
      </c>
      <c r="D4" s="26" t="s">
        <v>1128</v>
      </c>
      <c r="E4" s="27">
        <v>311.5</v>
      </c>
      <c r="F4" s="27">
        <v>350</v>
      </c>
      <c r="G4" s="27">
        <v>440.6</v>
      </c>
      <c r="H4" s="27">
        <v>243.4</v>
      </c>
      <c r="I4" s="27">
        <v>384.1</v>
      </c>
      <c r="J4" s="27">
        <v>601.5</v>
      </c>
      <c r="K4" s="27"/>
    </row>
    <row r="5" spans="1:11">
      <c r="A5" s="26" t="s">
        <v>1155</v>
      </c>
      <c r="B5" s="26" t="s">
        <v>1156</v>
      </c>
      <c r="C5" s="26" t="s">
        <v>1157</v>
      </c>
      <c r="D5" s="26" t="s">
        <v>1128</v>
      </c>
      <c r="E5" s="27">
        <v>302.7</v>
      </c>
      <c r="F5" s="27">
        <v>270.8</v>
      </c>
      <c r="G5" s="27">
        <v>232.8</v>
      </c>
      <c r="H5" s="27">
        <v>293.89999999999998</v>
      </c>
      <c r="I5" s="27">
        <v>269.3</v>
      </c>
      <c r="J5" s="27">
        <v>355.6</v>
      </c>
      <c r="K5" s="27"/>
    </row>
    <row r="6" spans="1:11">
      <c r="A6" s="26" t="s">
        <v>1158</v>
      </c>
      <c r="B6" s="26" t="s">
        <v>1159</v>
      </c>
      <c r="C6" s="26" t="s">
        <v>1160</v>
      </c>
      <c r="D6" s="26" t="s">
        <v>1128</v>
      </c>
      <c r="E6" s="27">
        <v>7.2</v>
      </c>
      <c r="F6" s="27">
        <v>8.8000000000000007</v>
      </c>
      <c r="G6" s="27">
        <v>10.8</v>
      </c>
      <c r="H6" s="27">
        <v>4.3</v>
      </c>
      <c r="I6" s="27">
        <v>8.6999999999999993</v>
      </c>
      <c r="J6" s="27">
        <v>8.6999999999999993</v>
      </c>
      <c r="K6" s="27"/>
    </row>
    <row r="7" spans="1:11">
      <c r="A7" s="26" t="s">
        <v>1161</v>
      </c>
      <c r="B7" s="26" t="s">
        <v>1162</v>
      </c>
      <c r="C7" s="26" t="s">
        <v>1163</v>
      </c>
      <c r="D7" s="26" t="s">
        <v>1128</v>
      </c>
      <c r="E7" s="27">
        <v>44.8</v>
      </c>
      <c r="F7" s="27">
        <v>43.5</v>
      </c>
      <c r="G7" s="27">
        <v>32.200000000000003</v>
      </c>
      <c r="H7" s="27">
        <v>29.3</v>
      </c>
      <c r="I7" s="27">
        <v>41.5</v>
      </c>
      <c r="J7" s="27">
        <v>25.2</v>
      </c>
      <c r="K7" s="27"/>
    </row>
    <row r="8" spans="1:11">
      <c r="A8" s="26" t="s">
        <v>1164</v>
      </c>
      <c r="B8" s="26" t="s">
        <v>1165</v>
      </c>
      <c r="C8" s="26" t="s">
        <v>1166</v>
      </c>
      <c r="D8" s="26" t="s">
        <v>1128</v>
      </c>
      <c r="E8" s="27">
        <v>15.3</v>
      </c>
      <c r="F8" s="27">
        <v>15.1</v>
      </c>
      <c r="G8" s="27">
        <v>51.4</v>
      </c>
      <c r="H8" s="27">
        <v>105.4</v>
      </c>
      <c r="I8" s="27">
        <v>53</v>
      </c>
      <c r="J8" s="27">
        <v>21.5</v>
      </c>
      <c r="K8" s="27"/>
    </row>
    <row r="9" spans="1:11">
      <c r="A9" s="26" t="s">
        <v>1167</v>
      </c>
      <c r="B9" s="26" t="s">
        <v>1168</v>
      </c>
      <c r="C9" s="26" t="s">
        <v>1169</v>
      </c>
      <c r="D9" s="26" t="s">
        <v>1128</v>
      </c>
      <c r="E9" s="27">
        <v>162.30000000000001</v>
      </c>
      <c r="F9" s="27">
        <v>293.89999999999998</v>
      </c>
      <c r="G9" s="27">
        <v>451.7</v>
      </c>
      <c r="H9" s="27">
        <v>405.6</v>
      </c>
      <c r="I9" s="27">
        <v>297</v>
      </c>
      <c r="J9" s="27">
        <v>384</v>
      </c>
      <c r="K9" s="27"/>
    </row>
    <row r="10" spans="1:11">
      <c r="A10" s="26" t="s">
        <v>1167</v>
      </c>
      <c r="B10" s="26" t="s">
        <v>1170</v>
      </c>
      <c r="C10" s="26" t="s">
        <v>1171</v>
      </c>
      <c r="D10" s="26" t="s">
        <v>1128</v>
      </c>
      <c r="E10" s="27">
        <v>268.39999999999998</v>
      </c>
      <c r="F10" s="27">
        <v>305.39999999999998</v>
      </c>
      <c r="G10" s="27">
        <v>189.9</v>
      </c>
      <c r="H10" s="27">
        <v>240.6</v>
      </c>
      <c r="I10" s="27">
        <v>271.5</v>
      </c>
      <c r="J10" s="27">
        <v>367.4</v>
      </c>
      <c r="K10" s="27"/>
    </row>
    <row r="11" spans="1:11">
      <c r="A11" s="26" t="s">
        <v>1172</v>
      </c>
      <c r="B11" s="26" t="s">
        <v>1173</v>
      </c>
      <c r="C11" s="26" t="s">
        <v>1174</v>
      </c>
      <c r="D11" s="26" t="s">
        <v>1128</v>
      </c>
      <c r="E11" s="27">
        <v>27.4</v>
      </c>
      <c r="F11" s="27">
        <v>0</v>
      </c>
      <c r="G11" s="27">
        <v>0</v>
      </c>
      <c r="H11" s="27">
        <v>78.7</v>
      </c>
      <c r="I11" s="27">
        <v>0</v>
      </c>
      <c r="J11" s="27">
        <v>2.2000000000000002</v>
      </c>
      <c r="K11" s="27"/>
    </row>
    <row r="12" spans="1:11">
      <c r="A12" s="26" t="s">
        <v>1175</v>
      </c>
      <c r="B12" s="26" t="s">
        <v>1176</v>
      </c>
      <c r="C12" s="26" t="s">
        <v>1177</v>
      </c>
      <c r="D12" s="26" t="s">
        <v>1128</v>
      </c>
      <c r="E12" s="27">
        <v>0</v>
      </c>
      <c r="F12" s="27">
        <v>212.3</v>
      </c>
      <c r="G12" s="27">
        <v>0</v>
      </c>
      <c r="H12" s="27">
        <v>0</v>
      </c>
      <c r="I12" s="27">
        <v>0</v>
      </c>
      <c r="J12" s="27">
        <v>0</v>
      </c>
      <c r="K12" s="27"/>
    </row>
    <row r="13" spans="1:11">
      <c r="A13" s="26" t="s">
        <v>1178</v>
      </c>
      <c r="B13" s="26" t="s">
        <v>1179</v>
      </c>
      <c r="C13" s="26" t="s">
        <v>1180</v>
      </c>
      <c r="D13" s="26" t="s">
        <v>1128</v>
      </c>
      <c r="E13" s="27">
        <v>63.3</v>
      </c>
      <c r="F13" s="27">
        <v>0</v>
      </c>
      <c r="G13" s="27">
        <v>20.3</v>
      </c>
      <c r="H13" s="27">
        <v>0</v>
      </c>
      <c r="I13" s="27">
        <v>95.3</v>
      </c>
      <c r="J13" s="27">
        <v>96.7</v>
      </c>
      <c r="K13" s="27"/>
    </row>
    <row r="14" spans="1:11">
      <c r="A14" s="26" t="s">
        <v>1181</v>
      </c>
      <c r="B14" s="26" t="s">
        <v>1182</v>
      </c>
      <c r="C14" s="26" t="s">
        <v>1183</v>
      </c>
      <c r="D14" s="26" t="s">
        <v>1128</v>
      </c>
      <c r="E14" s="27">
        <v>-22.1</v>
      </c>
      <c r="F14" s="27">
        <v>-1816</v>
      </c>
      <c r="G14" s="27">
        <v>0</v>
      </c>
      <c r="H14" s="27">
        <v>0</v>
      </c>
      <c r="I14" s="27">
        <v>0</v>
      </c>
      <c r="J14" s="27">
        <v>-269.39999999999998</v>
      </c>
      <c r="K14" s="27"/>
    </row>
    <row r="15" spans="1:11">
      <c r="A15" s="26" t="s">
        <v>1184</v>
      </c>
      <c r="B15" s="26" t="s">
        <v>1185</v>
      </c>
      <c r="C15" s="26" t="s">
        <v>1186</v>
      </c>
      <c r="D15" s="26" t="s">
        <v>1128</v>
      </c>
      <c r="E15" s="27">
        <v>0</v>
      </c>
      <c r="F15" s="27">
        <v>-92.5</v>
      </c>
      <c r="G15" s="27">
        <v>0</v>
      </c>
      <c r="H15" s="27">
        <v>0</v>
      </c>
      <c r="I15" s="27">
        <v>0</v>
      </c>
      <c r="J15" s="27">
        <v>0</v>
      </c>
      <c r="K15" s="27"/>
    </row>
    <row r="16" spans="1:11">
      <c r="A16" s="26" t="s">
        <v>1187</v>
      </c>
      <c r="B16" s="26" t="s">
        <v>1188</v>
      </c>
      <c r="C16" s="26" t="s">
        <v>1189</v>
      </c>
      <c r="D16" s="26" t="s">
        <v>1128</v>
      </c>
      <c r="E16" s="27">
        <v>44.3</v>
      </c>
      <c r="F16" s="27">
        <v>0</v>
      </c>
      <c r="G16" s="27">
        <v>0</v>
      </c>
      <c r="H16" s="27">
        <v>118.1</v>
      </c>
      <c r="I16" s="27">
        <v>25.9</v>
      </c>
      <c r="J16" s="27">
        <v>130</v>
      </c>
      <c r="K16" s="27"/>
    </row>
    <row r="17" spans="1:11">
      <c r="A17" s="26" t="s">
        <v>1190</v>
      </c>
      <c r="B17" s="26" t="s">
        <v>1191</v>
      </c>
      <c r="C17" s="26" t="s">
        <v>1192</v>
      </c>
      <c r="D17" s="26" t="s">
        <v>1128</v>
      </c>
      <c r="E17" s="27">
        <v>114.7</v>
      </c>
      <c r="F17" s="27">
        <v>72.7</v>
      </c>
      <c r="G17" s="27">
        <v>87</v>
      </c>
      <c r="H17" s="27">
        <v>27.6</v>
      </c>
      <c r="I17" s="27">
        <v>0.8</v>
      </c>
      <c r="J17" s="27">
        <v>8.8000000000000007</v>
      </c>
      <c r="K17" s="27"/>
    </row>
    <row r="18" spans="1:11">
      <c r="A18" s="26" t="s">
        <v>1193</v>
      </c>
      <c r="B18" s="26" t="s">
        <v>1194</v>
      </c>
      <c r="C18" s="26" t="s">
        <v>1195</v>
      </c>
      <c r="D18" s="26" t="s">
        <v>1128</v>
      </c>
      <c r="E18" s="27">
        <v>54.7</v>
      </c>
      <c r="F18" s="27">
        <v>50.8</v>
      </c>
      <c r="G18" s="27">
        <v>124.9</v>
      </c>
      <c r="H18" s="27">
        <v>101.4</v>
      </c>
      <c r="I18" s="27">
        <v>108.8</v>
      </c>
      <c r="J18" s="27">
        <v>41.8</v>
      </c>
      <c r="K18" s="27"/>
    </row>
    <row r="19" spans="1:11">
      <c r="A19" s="26" t="s">
        <v>1196</v>
      </c>
      <c r="B19" s="26" t="s">
        <v>1197</v>
      </c>
      <c r="C19" s="26" t="s">
        <v>1198</v>
      </c>
      <c r="D19" s="26" t="s">
        <v>1128</v>
      </c>
      <c r="E19" s="27">
        <v>0</v>
      </c>
      <c r="F19" s="27">
        <v>0</v>
      </c>
      <c r="G19" s="27">
        <v>68.400000000000006</v>
      </c>
      <c r="H19" s="27">
        <v>0</v>
      </c>
      <c r="I19" s="27">
        <v>0</v>
      </c>
      <c r="J19" s="27">
        <v>0</v>
      </c>
      <c r="K19" s="27"/>
    </row>
    <row r="20" spans="1:11">
      <c r="A20" s="26" t="s">
        <v>1199</v>
      </c>
      <c r="B20" s="26" t="s">
        <v>1200</v>
      </c>
      <c r="C20" s="26" t="s">
        <v>1201</v>
      </c>
      <c r="D20" s="26" t="s">
        <v>1128</v>
      </c>
      <c r="E20" s="27">
        <v>29.4</v>
      </c>
      <c r="F20" s="27">
        <v>0</v>
      </c>
      <c r="G20" s="27">
        <v>0</v>
      </c>
      <c r="H20" s="27">
        <v>32.200000000000003</v>
      </c>
      <c r="I20" s="27">
        <v>0</v>
      </c>
      <c r="J20" s="27">
        <v>0</v>
      </c>
      <c r="K20" s="27"/>
    </row>
    <row r="21" spans="1:11">
      <c r="A21" s="26" t="s">
        <v>1202</v>
      </c>
      <c r="B21" s="26" t="s">
        <v>1203</v>
      </c>
      <c r="C21" s="26" t="s">
        <v>1204</v>
      </c>
      <c r="D21" s="26" t="s">
        <v>1128</v>
      </c>
      <c r="E21" s="27">
        <v>50.9</v>
      </c>
      <c r="F21" s="27">
        <v>0</v>
      </c>
      <c r="G21" s="27">
        <v>523.20000000000005</v>
      </c>
      <c r="H21" s="27">
        <v>1.9</v>
      </c>
      <c r="I21" s="27">
        <v>0</v>
      </c>
      <c r="J21" s="27">
        <v>0</v>
      </c>
      <c r="K21" s="27"/>
    </row>
    <row r="22" spans="1:11">
      <c r="A22" s="26" t="s">
        <v>1205</v>
      </c>
      <c r="B22" s="26" t="s">
        <v>1206</v>
      </c>
      <c r="C22" s="26" t="s">
        <v>1207</v>
      </c>
      <c r="D22" s="26" t="s">
        <v>1128</v>
      </c>
      <c r="E22" s="27">
        <v>0</v>
      </c>
      <c r="F22" s="27">
        <v>0</v>
      </c>
      <c r="G22" s="27">
        <v>0</v>
      </c>
      <c r="H22" s="27">
        <v>0</v>
      </c>
      <c r="I22" s="27">
        <v>-88</v>
      </c>
      <c r="J22" s="27">
        <v>0</v>
      </c>
      <c r="K22" s="27"/>
    </row>
    <row r="23" spans="1:11">
      <c r="A23" s="26" t="s">
        <v>1208</v>
      </c>
      <c r="B23" s="26" t="s">
        <v>1209</v>
      </c>
      <c r="C23" s="26" t="s">
        <v>1210</v>
      </c>
      <c r="D23" s="26" t="s">
        <v>1128</v>
      </c>
      <c r="E23" s="27">
        <v>7.7</v>
      </c>
      <c r="F23" s="27">
        <v>8.9</v>
      </c>
      <c r="G23" s="27">
        <v>17.899999999999999</v>
      </c>
      <c r="H23" s="27">
        <v>7.7</v>
      </c>
      <c r="I23" s="27">
        <v>10.5</v>
      </c>
      <c r="J23" s="27">
        <v>36.299999999999997</v>
      </c>
      <c r="K23" s="27"/>
    </row>
    <row r="24" spans="1:11">
      <c r="A24" s="26" t="s">
        <v>1211</v>
      </c>
      <c r="B24" s="26" t="s">
        <v>1212</v>
      </c>
      <c r="C24" s="26" t="s">
        <v>1213</v>
      </c>
      <c r="D24" s="26" t="s">
        <v>1128</v>
      </c>
      <c r="E24" s="27">
        <v>1.3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/>
    </row>
    <row r="25" spans="1:11">
      <c r="A25" s="26" t="s">
        <v>1214</v>
      </c>
      <c r="B25" s="26" t="s">
        <v>1215</v>
      </c>
      <c r="C25" s="26" t="s">
        <v>1216</v>
      </c>
      <c r="D25" s="26" t="s">
        <v>1128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74.3</v>
      </c>
      <c r="K25" s="27"/>
    </row>
    <row r="26" spans="1:11">
      <c r="A26" s="26" t="s">
        <v>1217</v>
      </c>
      <c r="B26" s="26" t="s">
        <v>1218</v>
      </c>
      <c r="C26" s="26" t="s">
        <v>1219</v>
      </c>
      <c r="D26" s="26" t="s">
        <v>1128</v>
      </c>
      <c r="E26" s="27">
        <v>-3.9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/>
    </row>
    <row r="27" spans="1:11">
      <c r="A27" s="26" t="s">
        <v>1220</v>
      </c>
      <c r="B27" s="26" t="s">
        <v>1221</v>
      </c>
      <c r="C27" s="26" t="s">
        <v>1222</v>
      </c>
      <c r="D27" s="26" t="s">
        <v>1128</v>
      </c>
      <c r="E27" s="27">
        <v>-1.6</v>
      </c>
      <c r="F27" s="27">
        <v>12.7</v>
      </c>
      <c r="G27" s="27">
        <v>-10.9</v>
      </c>
      <c r="H27" s="27">
        <v>15.1</v>
      </c>
      <c r="I27" s="27">
        <v>78.900000000000006</v>
      </c>
      <c r="J27" s="27">
        <v>17.7</v>
      </c>
      <c r="K27" s="27"/>
    </row>
    <row r="28" spans="1:11">
      <c r="A28" s="26" t="s">
        <v>1223</v>
      </c>
      <c r="B28" s="26" t="s">
        <v>1224</v>
      </c>
      <c r="C28" s="26" t="s">
        <v>1225</v>
      </c>
      <c r="D28" s="26" t="s">
        <v>1128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0.2</v>
      </c>
      <c r="K28" s="27"/>
    </row>
    <row r="29" spans="1:11">
      <c r="A29" s="26" t="s">
        <v>1226</v>
      </c>
      <c r="B29" s="26" t="s">
        <v>1227</v>
      </c>
      <c r="C29" s="26" t="s">
        <v>1228</v>
      </c>
      <c r="D29" s="26" t="s">
        <v>1128</v>
      </c>
      <c r="E29" s="27">
        <v>14.1</v>
      </c>
      <c r="F29" s="27">
        <v>9.6</v>
      </c>
      <c r="G29" s="27">
        <v>9.9</v>
      </c>
      <c r="H29" s="27">
        <v>28.7</v>
      </c>
      <c r="I29" s="27">
        <v>42.6</v>
      </c>
      <c r="J29" s="27">
        <v>28.2</v>
      </c>
      <c r="K29" s="27"/>
    </row>
    <row r="30" spans="1:11">
      <c r="A30" s="26" t="s">
        <v>1229</v>
      </c>
      <c r="B30" s="26" t="s">
        <v>1230</v>
      </c>
      <c r="C30" s="26" t="s">
        <v>1231</v>
      </c>
      <c r="D30" s="26" t="s">
        <v>1128</v>
      </c>
      <c r="E30" s="27">
        <v>38.1</v>
      </c>
      <c r="F30" s="27">
        <v>141</v>
      </c>
      <c r="G30" s="27">
        <v>96.1</v>
      </c>
      <c r="H30" s="27">
        <v>84.4</v>
      </c>
      <c r="I30" s="27">
        <v>138.30000000000001</v>
      </c>
      <c r="J30" s="27">
        <v>189.1</v>
      </c>
      <c r="K30" s="27"/>
    </row>
    <row r="31" spans="1:11">
      <c r="A31" s="26" t="s">
        <v>1232</v>
      </c>
      <c r="B31" s="26" t="s">
        <v>1233</v>
      </c>
      <c r="C31" s="26" t="s">
        <v>1234</v>
      </c>
      <c r="D31" s="26" t="s">
        <v>1128</v>
      </c>
      <c r="E31" s="27">
        <v>0</v>
      </c>
      <c r="F31" s="27">
        <v>0</v>
      </c>
      <c r="G31" s="27">
        <v>6.7</v>
      </c>
      <c r="H31" s="27">
        <v>-0.9</v>
      </c>
      <c r="I31" s="27">
        <v>16.5</v>
      </c>
      <c r="J31" s="27">
        <v>23.3</v>
      </c>
      <c r="K31" s="27"/>
    </row>
    <row r="32" spans="1:11">
      <c r="A32" s="26" t="s">
        <v>1235</v>
      </c>
      <c r="B32" s="26" t="s">
        <v>1236</v>
      </c>
      <c r="C32" s="26" t="s">
        <v>1237</v>
      </c>
      <c r="D32" s="26" t="s">
        <v>1128</v>
      </c>
      <c r="E32" s="27">
        <v>10.199999999999999</v>
      </c>
      <c r="F32" s="27">
        <v>3.2</v>
      </c>
      <c r="G32" s="27">
        <v>16.7</v>
      </c>
      <c r="H32" s="27">
        <v>2.6</v>
      </c>
      <c r="I32" s="27">
        <v>6.1</v>
      </c>
      <c r="J32" s="27">
        <v>14.8</v>
      </c>
      <c r="K32" s="27"/>
    </row>
    <row r="33" spans="1:11">
      <c r="A33" s="26" t="s">
        <v>1238</v>
      </c>
      <c r="B33" s="26" t="s">
        <v>1239</v>
      </c>
      <c r="C33" s="26" t="s">
        <v>1240</v>
      </c>
      <c r="D33" s="26" t="s">
        <v>1128</v>
      </c>
      <c r="E33" s="27">
        <v>5.3</v>
      </c>
      <c r="F33" s="27">
        <v>6.6</v>
      </c>
      <c r="G33" s="27">
        <v>7.5</v>
      </c>
      <c r="H33" s="27">
        <v>17.100000000000001</v>
      </c>
      <c r="I33" s="27">
        <v>10</v>
      </c>
      <c r="J33" s="27">
        <v>6.9</v>
      </c>
      <c r="K33" s="27"/>
    </row>
    <row r="34" spans="1:11">
      <c r="A34" s="26" t="s">
        <v>1241</v>
      </c>
      <c r="B34" s="26" t="s">
        <v>1242</v>
      </c>
      <c r="C34" s="26" t="s">
        <v>1243</v>
      </c>
      <c r="D34" s="26" t="s">
        <v>1128</v>
      </c>
      <c r="E34" s="27">
        <v>46.1</v>
      </c>
      <c r="F34" s="27">
        <v>17.399999999999999</v>
      </c>
      <c r="G34" s="27">
        <v>115.8</v>
      </c>
      <c r="H34" s="27">
        <v>74.900000000000006</v>
      </c>
      <c r="I34" s="27">
        <v>111.4</v>
      </c>
      <c r="J34" s="27">
        <v>53.6</v>
      </c>
      <c r="K34" s="27"/>
    </row>
    <row r="35" spans="1:11">
      <c r="A35" s="26" t="s">
        <v>1244</v>
      </c>
      <c r="B35" s="26" t="s">
        <v>1245</v>
      </c>
      <c r="C35" s="26" t="s">
        <v>1246</v>
      </c>
      <c r="D35" s="26" t="s">
        <v>1128</v>
      </c>
      <c r="E35" s="27">
        <v>41.9</v>
      </c>
      <c r="F35" s="27">
        <v>57.7</v>
      </c>
      <c r="G35" s="27">
        <v>29.7</v>
      </c>
      <c r="H35" s="27">
        <v>34.4</v>
      </c>
      <c r="I35" s="27">
        <v>45.7</v>
      </c>
      <c r="J35" s="27">
        <v>73</v>
      </c>
      <c r="K35" s="27"/>
    </row>
    <row r="36" spans="1:11">
      <c r="A36" s="26" t="s">
        <v>1247</v>
      </c>
      <c r="B36" s="26" t="s">
        <v>1248</v>
      </c>
      <c r="C36" s="26" t="s">
        <v>1249</v>
      </c>
      <c r="D36" s="26" t="s">
        <v>1128</v>
      </c>
      <c r="E36" s="27">
        <v>0</v>
      </c>
      <c r="F36" s="27">
        <v>0</v>
      </c>
      <c r="G36" s="27">
        <v>1</v>
      </c>
      <c r="H36" s="27">
        <v>0.7</v>
      </c>
      <c r="I36" s="27">
        <v>0</v>
      </c>
      <c r="J36" s="27">
        <v>0</v>
      </c>
      <c r="K36" s="27"/>
    </row>
    <row r="37" spans="1:11">
      <c r="A37" s="26" t="s">
        <v>1250</v>
      </c>
      <c r="B37" s="26" t="s">
        <v>1251</v>
      </c>
      <c r="C37" s="26" t="s">
        <v>1252</v>
      </c>
      <c r="D37" s="26" t="s">
        <v>1128</v>
      </c>
      <c r="E37" s="27">
        <v>11.7</v>
      </c>
      <c r="F37" s="27">
        <v>28.1</v>
      </c>
      <c r="G37" s="27">
        <v>16.600000000000001</v>
      </c>
      <c r="H37" s="27">
        <v>39.4</v>
      </c>
      <c r="I37" s="27">
        <v>39.200000000000003</v>
      </c>
      <c r="J37" s="27">
        <v>21.4</v>
      </c>
      <c r="K37" s="27"/>
    </row>
    <row r="38" spans="1:11">
      <c r="A38" s="26" t="s">
        <v>1253</v>
      </c>
      <c r="B38" s="26" t="s">
        <v>1254</v>
      </c>
      <c r="C38" s="26" t="s">
        <v>1255</v>
      </c>
      <c r="D38" s="26" t="s">
        <v>1128</v>
      </c>
      <c r="E38" s="27">
        <v>2</v>
      </c>
      <c r="F38" s="27">
        <v>0.1</v>
      </c>
      <c r="G38" s="27">
        <v>0.2</v>
      </c>
      <c r="H38" s="27">
        <v>0.7</v>
      </c>
      <c r="I38" s="27">
        <v>0.9</v>
      </c>
      <c r="J38" s="27">
        <v>0.4</v>
      </c>
      <c r="K38" s="27"/>
    </row>
    <row r="39" spans="1:11">
      <c r="A39" s="26" t="s">
        <v>1256</v>
      </c>
      <c r="B39" s="26" t="s">
        <v>1257</v>
      </c>
      <c r="C39" s="26" t="s">
        <v>1258</v>
      </c>
      <c r="D39" s="26" t="s">
        <v>1128</v>
      </c>
      <c r="E39" s="27">
        <v>72.599999999999994</v>
      </c>
      <c r="F39" s="27">
        <v>0</v>
      </c>
      <c r="G39" s="27">
        <v>0</v>
      </c>
      <c r="H39" s="27">
        <v>0</v>
      </c>
      <c r="I39" s="27">
        <v>0</v>
      </c>
      <c r="J39" s="27">
        <v>23.4</v>
      </c>
      <c r="K39" s="27"/>
    </row>
    <row r="40" spans="1:11">
      <c r="A40" s="26" t="s">
        <v>1259</v>
      </c>
      <c r="B40" s="26" t="s">
        <v>1260</v>
      </c>
      <c r="C40" s="26" t="s">
        <v>1261</v>
      </c>
      <c r="D40" s="26" t="s">
        <v>1128</v>
      </c>
      <c r="E40" s="27">
        <v>357.4</v>
      </c>
      <c r="F40" s="27">
        <v>11.8</v>
      </c>
      <c r="G40" s="27">
        <v>54.7</v>
      </c>
      <c r="H40" s="27">
        <v>0</v>
      </c>
      <c r="I40" s="27">
        <v>0</v>
      </c>
      <c r="J40" s="27">
        <v>0</v>
      </c>
      <c r="K40" s="27"/>
    </row>
    <row r="41" spans="1:11">
      <c r="A41" s="26" t="s">
        <v>1262</v>
      </c>
      <c r="B41" s="26" t="s">
        <v>1263</v>
      </c>
      <c r="C41" s="26" t="s">
        <v>1264</v>
      </c>
      <c r="D41" s="26" t="s">
        <v>1128</v>
      </c>
      <c r="E41" s="27">
        <v>1.9</v>
      </c>
      <c r="F41" s="27">
        <v>-0.8</v>
      </c>
      <c r="G41" s="27">
        <v>0</v>
      </c>
      <c r="H41" s="27">
        <v>1.8</v>
      </c>
      <c r="I41" s="27">
        <v>0.6</v>
      </c>
      <c r="J41" s="27">
        <v>0</v>
      </c>
      <c r="K41" s="27"/>
    </row>
    <row r="42" spans="1:11">
      <c r="A42" s="26" t="s">
        <v>1265</v>
      </c>
      <c r="B42" s="26" t="s">
        <v>1266</v>
      </c>
      <c r="C42" s="26" t="s">
        <v>1267</v>
      </c>
      <c r="D42" s="26" t="s">
        <v>1128</v>
      </c>
      <c r="E42" s="27">
        <v>0</v>
      </c>
      <c r="F42" s="27">
        <v>0</v>
      </c>
      <c r="G42" s="27">
        <v>0</v>
      </c>
      <c r="H42" s="27">
        <v>0</v>
      </c>
      <c r="I42" s="27">
        <v>108.8</v>
      </c>
      <c r="J42" s="27">
        <v>46.2</v>
      </c>
      <c r="K42" s="27"/>
    </row>
    <row r="43" spans="1:11">
      <c r="A43" s="26" t="s">
        <v>1268</v>
      </c>
      <c r="B43" s="26" t="s">
        <v>1269</v>
      </c>
      <c r="C43" s="26" t="s">
        <v>1270</v>
      </c>
      <c r="D43" s="26" t="s">
        <v>1128</v>
      </c>
      <c r="E43" s="27">
        <v>0</v>
      </c>
      <c r="F43" s="27">
        <v>0</v>
      </c>
      <c r="G43" s="27">
        <v>16.600000000000001</v>
      </c>
      <c r="H43" s="27">
        <v>0</v>
      </c>
      <c r="I43" s="27">
        <v>0</v>
      </c>
      <c r="J43" s="27">
        <v>0</v>
      </c>
      <c r="K43" s="27"/>
    </row>
    <row r="44" spans="1:11">
      <c r="A44" s="26" t="s">
        <v>1271</v>
      </c>
      <c r="B44" s="26" t="s">
        <v>1272</v>
      </c>
      <c r="C44" s="26" t="s">
        <v>1273</v>
      </c>
      <c r="D44" s="26" t="s">
        <v>1128</v>
      </c>
      <c r="E44" s="27">
        <v>0</v>
      </c>
      <c r="F44" s="27">
        <v>0</v>
      </c>
      <c r="G44" s="27">
        <v>29.8</v>
      </c>
      <c r="H44" s="27">
        <v>8</v>
      </c>
      <c r="I44" s="27">
        <v>0</v>
      </c>
      <c r="J44" s="27">
        <v>0</v>
      </c>
      <c r="K44" s="27"/>
    </row>
    <row r="45" spans="1:11">
      <c r="A45" s="26" t="s">
        <v>1274</v>
      </c>
      <c r="B45" s="26" t="s">
        <v>1275</v>
      </c>
      <c r="C45" s="26" t="s">
        <v>1276</v>
      </c>
      <c r="D45" s="26" t="s">
        <v>1128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860.2</v>
      </c>
      <c r="K45" s="27"/>
    </row>
    <row r="46" spans="1:11">
      <c r="A46" s="26"/>
      <c r="B46" s="28" t="s">
        <v>1467</v>
      </c>
      <c r="C46" s="26"/>
      <c r="D46" s="26"/>
      <c r="E46" s="33">
        <f t="shared" ref="E46:J46" si="0">SUM(E2:E45)</f>
        <v>2254.3000000000002</v>
      </c>
      <c r="F46" s="33">
        <f t="shared" si="0"/>
        <v>197.09999999999991</v>
      </c>
      <c r="G46" s="33">
        <f t="shared" si="0"/>
        <v>2897.5999999999995</v>
      </c>
      <c r="H46" s="33">
        <f t="shared" si="0"/>
        <v>2262.1</v>
      </c>
      <c r="I46" s="33">
        <f t="shared" si="0"/>
        <v>2387.7999999999997</v>
      </c>
      <c r="J46" s="33">
        <f t="shared" si="0"/>
        <v>3518.8</v>
      </c>
      <c r="K46" s="27"/>
    </row>
    <row r="47" spans="1:11">
      <c r="A47" s="26"/>
      <c r="B47" s="26"/>
      <c r="C47" s="26"/>
      <c r="D47" s="26"/>
      <c r="E47" s="27"/>
      <c r="F47" s="27"/>
      <c r="G47" s="27"/>
      <c r="H47" s="27"/>
      <c r="I47" s="27"/>
      <c r="J47" s="27"/>
      <c r="K47" s="27"/>
    </row>
    <row r="48" spans="1:11">
      <c r="A48" s="26"/>
      <c r="B48" s="26"/>
      <c r="C48" s="26"/>
      <c r="D48" s="26"/>
      <c r="E48" s="27"/>
      <c r="F48" s="27"/>
      <c r="G48" s="27"/>
      <c r="H48" s="27"/>
      <c r="I48" s="27"/>
      <c r="J48" s="27"/>
      <c r="K48" s="27"/>
    </row>
    <row r="49" spans="1:11">
      <c r="A49" s="26" t="s">
        <v>1277</v>
      </c>
      <c r="B49" s="26" t="s">
        <v>1278</v>
      </c>
      <c r="C49" s="26" t="s">
        <v>1279</v>
      </c>
      <c r="D49" s="26" t="s">
        <v>1128</v>
      </c>
      <c r="E49" s="27">
        <v>0</v>
      </c>
      <c r="F49" s="27">
        <v>0</v>
      </c>
      <c r="G49" s="27">
        <v>0</v>
      </c>
      <c r="H49" s="27">
        <v>0</v>
      </c>
      <c r="I49" s="27">
        <v>56</v>
      </c>
      <c r="J49" s="27">
        <v>0</v>
      </c>
      <c r="K49" s="27"/>
    </row>
    <row r="50" spans="1:11">
      <c r="A50" s="26" t="s">
        <v>1280</v>
      </c>
      <c r="B50" s="26" t="s">
        <v>1281</v>
      </c>
      <c r="C50" s="26" t="s">
        <v>1282</v>
      </c>
      <c r="D50" s="26" t="s">
        <v>1128</v>
      </c>
      <c r="E50" s="27">
        <v>0</v>
      </c>
      <c r="F50" s="27">
        <v>0</v>
      </c>
      <c r="G50" s="27">
        <v>292.5</v>
      </c>
      <c r="H50" s="27">
        <v>0</v>
      </c>
      <c r="I50" s="27">
        <v>0</v>
      </c>
      <c r="J50" s="27">
        <v>0</v>
      </c>
      <c r="K50" s="27"/>
    </row>
    <row r="51" spans="1:11">
      <c r="A51" s="26" t="s">
        <v>1283</v>
      </c>
      <c r="B51" s="26" t="s">
        <v>1284</v>
      </c>
      <c r="C51" s="26" t="s">
        <v>1285</v>
      </c>
      <c r="D51" s="26" t="s">
        <v>1128</v>
      </c>
      <c r="E51" s="27">
        <v>0</v>
      </c>
      <c r="F51" s="27">
        <v>0</v>
      </c>
      <c r="G51" s="27">
        <v>0</v>
      </c>
      <c r="H51" s="27">
        <v>163.5</v>
      </c>
      <c r="I51" s="27">
        <v>0</v>
      </c>
      <c r="J51" s="27">
        <v>0</v>
      </c>
      <c r="K51" s="27"/>
    </row>
    <row r="52" spans="1:11">
      <c r="A52" s="26" t="s">
        <v>1286</v>
      </c>
      <c r="B52" s="26" t="s">
        <v>1287</v>
      </c>
      <c r="C52" s="26" t="s">
        <v>1288</v>
      </c>
      <c r="D52" s="26" t="s">
        <v>1128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22.2</v>
      </c>
      <c r="K52" s="27"/>
    </row>
    <row r="53" spans="1:11">
      <c r="A53" s="26" t="s">
        <v>1292</v>
      </c>
      <c r="B53" s="26" t="s">
        <v>1293</v>
      </c>
      <c r="C53" s="26" t="s">
        <v>1294</v>
      </c>
      <c r="D53" s="26" t="s">
        <v>1128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72</v>
      </c>
      <c r="K53" s="27"/>
    </row>
    <row r="54" spans="1:11">
      <c r="A54" s="26" t="s">
        <v>1295</v>
      </c>
      <c r="B54" s="26" t="s">
        <v>1296</v>
      </c>
      <c r="C54" s="26" t="s">
        <v>1297</v>
      </c>
      <c r="D54" s="26" t="s">
        <v>1128</v>
      </c>
      <c r="E54" s="27">
        <v>0</v>
      </c>
      <c r="F54" s="27">
        <v>0</v>
      </c>
      <c r="G54" s="27">
        <v>0</v>
      </c>
      <c r="H54" s="27">
        <v>125.8</v>
      </c>
      <c r="I54" s="27">
        <v>0</v>
      </c>
      <c r="J54" s="27">
        <v>2.9</v>
      </c>
      <c r="K54" s="27"/>
    </row>
    <row r="55" spans="1:11">
      <c r="A55" s="26" t="s">
        <v>1298</v>
      </c>
      <c r="B55" s="26" t="s">
        <v>1299</v>
      </c>
      <c r="C55" s="26" t="s">
        <v>1300</v>
      </c>
      <c r="D55" s="26" t="s">
        <v>1128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284.60000000000002</v>
      </c>
      <c r="K55" s="27"/>
    </row>
    <row r="56" spans="1:11">
      <c r="A56" s="26" t="s">
        <v>1301</v>
      </c>
      <c r="B56" s="26" t="s">
        <v>1302</v>
      </c>
      <c r="C56" s="26" t="s">
        <v>1303</v>
      </c>
      <c r="D56" s="26" t="s">
        <v>1128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213.9</v>
      </c>
      <c r="K56" s="27"/>
    </row>
    <row r="57" spans="1:11">
      <c r="A57" s="26" t="s">
        <v>1304</v>
      </c>
      <c r="B57" s="26" t="s">
        <v>1305</v>
      </c>
      <c r="C57" s="26" t="s">
        <v>1306</v>
      </c>
      <c r="D57" s="26" t="s">
        <v>1128</v>
      </c>
      <c r="E57" s="27">
        <v>0</v>
      </c>
      <c r="F57" s="27">
        <v>0</v>
      </c>
      <c r="G57" s="27">
        <v>0</v>
      </c>
      <c r="H57" s="27">
        <v>0</v>
      </c>
      <c r="I57" s="27">
        <v>89</v>
      </c>
      <c r="J57" s="27">
        <v>0</v>
      </c>
      <c r="K57" s="27"/>
    </row>
    <row r="58" spans="1:11">
      <c r="A58" s="26" t="s">
        <v>1307</v>
      </c>
      <c r="B58" s="26" t="s">
        <v>1308</v>
      </c>
      <c r="C58" s="26" t="s">
        <v>1309</v>
      </c>
      <c r="D58" s="26" t="s">
        <v>1128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116.3</v>
      </c>
      <c r="K58" s="27"/>
    </row>
    <row r="59" spans="1:11">
      <c r="A59" s="26" t="s">
        <v>1313</v>
      </c>
      <c r="B59" s="26" t="s">
        <v>1314</v>
      </c>
      <c r="C59" s="26" t="s">
        <v>1315</v>
      </c>
      <c r="D59" s="26" t="s">
        <v>1128</v>
      </c>
      <c r="E59" s="27">
        <v>0</v>
      </c>
      <c r="F59" s="27">
        <v>0</v>
      </c>
      <c r="G59" s="27">
        <v>0</v>
      </c>
      <c r="H59" s="27">
        <v>0</v>
      </c>
      <c r="I59" s="27">
        <v>209.2</v>
      </c>
      <c r="J59" s="27">
        <v>0</v>
      </c>
      <c r="K59" s="27"/>
    </row>
    <row r="60" spans="1:11">
      <c r="A60" s="26" t="s">
        <v>1316</v>
      </c>
      <c r="B60" s="26" t="s">
        <v>1317</v>
      </c>
      <c r="C60" s="26" t="s">
        <v>1318</v>
      </c>
      <c r="D60" s="26" t="s">
        <v>1128</v>
      </c>
      <c r="E60" s="27">
        <v>0</v>
      </c>
      <c r="F60" s="27">
        <v>0</v>
      </c>
      <c r="G60" s="27">
        <v>20</v>
      </c>
      <c r="H60" s="27">
        <v>0</v>
      </c>
      <c r="I60" s="27">
        <v>0</v>
      </c>
      <c r="J60" s="27">
        <v>-4.0999999999999996</v>
      </c>
      <c r="K60" s="27"/>
    </row>
    <row r="61" spans="1:11">
      <c r="A61" s="26" t="s">
        <v>1328</v>
      </c>
      <c r="B61" s="26" t="s">
        <v>1329</v>
      </c>
      <c r="C61" s="26" t="s">
        <v>1330</v>
      </c>
      <c r="D61" s="26" t="s">
        <v>1128</v>
      </c>
      <c r="E61" s="27">
        <v>0</v>
      </c>
      <c r="F61" s="27">
        <v>0</v>
      </c>
      <c r="G61" s="27">
        <v>-0.8</v>
      </c>
      <c r="H61" s="27">
        <v>0</v>
      </c>
      <c r="I61" s="27">
        <v>0</v>
      </c>
      <c r="J61" s="27">
        <v>0</v>
      </c>
      <c r="K61" s="27"/>
    </row>
    <row r="62" spans="1:11">
      <c r="A62" s="26" t="s">
        <v>1331</v>
      </c>
      <c r="B62" s="26" t="s">
        <v>1332</v>
      </c>
      <c r="C62" s="26" t="s">
        <v>1333</v>
      </c>
      <c r="D62" s="26" t="s">
        <v>1128</v>
      </c>
      <c r="E62" s="27">
        <v>0</v>
      </c>
      <c r="F62" s="27">
        <v>0</v>
      </c>
      <c r="G62" s="27">
        <v>298.10000000000002</v>
      </c>
      <c r="H62" s="27">
        <v>0</v>
      </c>
      <c r="I62" s="27">
        <v>0.6</v>
      </c>
      <c r="J62" s="27">
        <v>0</v>
      </c>
      <c r="K62" s="27"/>
    </row>
    <row r="63" spans="1:11">
      <c r="A63" s="26" t="s">
        <v>1334</v>
      </c>
      <c r="B63" s="26" t="s">
        <v>1335</v>
      </c>
      <c r="C63" s="26" t="s">
        <v>1336</v>
      </c>
      <c r="D63" s="26" t="s">
        <v>1128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876.9</v>
      </c>
      <c r="K63" s="27"/>
    </row>
    <row r="64" spans="1:11">
      <c r="A64" s="26" t="s">
        <v>1337</v>
      </c>
      <c r="B64" s="26" t="s">
        <v>1338</v>
      </c>
      <c r="C64" s="26" t="s">
        <v>1339</v>
      </c>
      <c r="D64" s="26" t="s">
        <v>1128</v>
      </c>
      <c r="E64" s="27">
        <v>0</v>
      </c>
      <c r="F64" s="27">
        <v>0</v>
      </c>
      <c r="G64" s="27">
        <v>7.2</v>
      </c>
      <c r="H64" s="27">
        <v>0</v>
      </c>
      <c r="I64" s="27">
        <v>0</v>
      </c>
      <c r="J64" s="27">
        <v>0</v>
      </c>
      <c r="K64" s="27"/>
    </row>
    <row r="65" spans="1:11">
      <c r="A65" s="26" t="s">
        <v>1340</v>
      </c>
      <c r="B65" s="26" t="s">
        <v>1341</v>
      </c>
      <c r="C65" s="26" t="s">
        <v>1342</v>
      </c>
      <c r="D65" s="26" t="s">
        <v>1128</v>
      </c>
      <c r="E65" s="27">
        <v>160.1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/>
    </row>
    <row r="66" spans="1:11">
      <c r="A66" s="26" t="s">
        <v>1343</v>
      </c>
      <c r="B66" s="26" t="s">
        <v>1344</v>
      </c>
      <c r="C66" s="26" t="s">
        <v>1345</v>
      </c>
      <c r="D66" s="26" t="s">
        <v>1128</v>
      </c>
      <c r="E66" s="27">
        <v>0</v>
      </c>
      <c r="F66" s="27">
        <v>0</v>
      </c>
      <c r="G66" s="27">
        <v>187.7</v>
      </c>
      <c r="H66" s="27">
        <v>0</v>
      </c>
      <c r="I66" s="27">
        <v>5.2</v>
      </c>
      <c r="J66" s="27">
        <v>0</v>
      </c>
      <c r="K66" s="27"/>
    </row>
    <row r="67" spans="1:11">
      <c r="A67" s="26" t="s">
        <v>1346</v>
      </c>
      <c r="B67" s="26" t="s">
        <v>1347</v>
      </c>
      <c r="C67" s="26" t="s">
        <v>1348</v>
      </c>
      <c r="D67" s="26" t="s">
        <v>1128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811.9</v>
      </c>
      <c r="K67" s="27"/>
    </row>
    <row r="68" spans="1:11">
      <c r="A68" s="26" t="s">
        <v>1349</v>
      </c>
      <c r="B68" s="26" t="s">
        <v>1350</v>
      </c>
      <c r="C68" s="26" t="s">
        <v>1351</v>
      </c>
      <c r="D68" s="26" t="s">
        <v>1128</v>
      </c>
      <c r="E68" s="27">
        <v>1.9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/>
    </row>
    <row r="69" spans="1:11">
      <c r="A69" s="26" t="s">
        <v>1352</v>
      </c>
      <c r="B69" s="26" t="s">
        <v>1353</v>
      </c>
      <c r="C69" s="26" t="s">
        <v>1354</v>
      </c>
      <c r="D69" s="26" t="s">
        <v>1128</v>
      </c>
      <c r="E69" s="27">
        <v>10.3</v>
      </c>
      <c r="F69" s="27">
        <v>0.8</v>
      </c>
      <c r="G69" s="27">
        <v>0</v>
      </c>
      <c r="H69" s="27">
        <v>0</v>
      </c>
      <c r="I69" s="27">
        <v>0</v>
      </c>
      <c r="J69" s="27">
        <v>0</v>
      </c>
      <c r="K69" s="27"/>
    </row>
    <row r="70" spans="1:11">
      <c r="A70" s="26" t="s">
        <v>1355</v>
      </c>
      <c r="B70" s="26" t="s">
        <v>1356</v>
      </c>
      <c r="C70" s="26" t="s">
        <v>1357</v>
      </c>
      <c r="D70" s="26" t="s">
        <v>1128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193.9</v>
      </c>
      <c r="K70" s="27"/>
    </row>
    <row r="71" spans="1:11">
      <c r="A71" s="26" t="s">
        <v>1358</v>
      </c>
      <c r="B71" s="26" t="s">
        <v>1359</v>
      </c>
      <c r="C71" s="26" t="s">
        <v>1360</v>
      </c>
      <c r="D71" s="26" t="s">
        <v>1128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204.9</v>
      </c>
      <c r="K71" s="27"/>
    </row>
    <row r="72" spans="1:11">
      <c r="A72" s="26" t="s">
        <v>1364</v>
      </c>
      <c r="B72" s="26" t="s">
        <v>1365</v>
      </c>
      <c r="C72" s="26" t="s">
        <v>1366</v>
      </c>
      <c r="D72" s="26" t="s">
        <v>1128</v>
      </c>
      <c r="E72" s="27">
        <v>0</v>
      </c>
      <c r="F72" s="27">
        <v>0</v>
      </c>
      <c r="G72" s="27">
        <v>0</v>
      </c>
      <c r="H72" s="27">
        <v>0</v>
      </c>
      <c r="I72" s="27">
        <v>3.7</v>
      </c>
      <c r="J72" s="27">
        <v>0</v>
      </c>
      <c r="K72" s="27"/>
    </row>
    <row r="73" spans="1:11">
      <c r="A73" s="26" t="s">
        <v>1367</v>
      </c>
      <c r="B73" s="26" t="s">
        <v>1368</v>
      </c>
      <c r="C73" s="26" t="s">
        <v>1369</v>
      </c>
      <c r="D73" s="26" t="s">
        <v>1128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/>
    </row>
    <row r="74" spans="1:11">
      <c r="A74" s="26" t="s">
        <v>1370</v>
      </c>
      <c r="B74" s="26" t="s">
        <v>1371</v>
      </c>
      <c r="C74" s="26" t="s">
        <v>1372</v>
      </c>
      <c r="D74" s="26" t="s">
        <v>1128</v>
      </c>
      <c r="E74" s="27">
        <v>0</v>
      </c>
      <c r="F74" s="27">
        <v>0</v>
      </c>
      <c r="G74" s="27">
        <v>2</v>
      </c>
      <c r="H74" s="27">
        <v>0</v>
      </c>
      <c r="I74" s="27">
        <v>0</v>
      </c>
      <c r="J74" s="27">
        <v>0</v>
      </c>
      <c r="K74" s="27"/>
    </row>
    <row r="75" spans="1:11">
      <c r="A75" s="26" t="s">
        <v>1373</v>
      </c>
      <c r="B75" s="26" t="s">
        <v>1374</v>
      </c>
      <c r="C75" s="26" t="s">
        <v>1375</v>
      </c>
      <c r="D75" s="26" t="s">
        <v>1128</v>
      </c>
      <c r="E75" s="27">
        <v>0</v>
      </c>
      <c r="F75" s="27">
        <v>0.1</v>
      </c>
      <c r="G75" s="27">
        <v>0</v>
      </c>
      <c r="H75" s="27">
        <v>0</v>
      </c>
      <c r="I75" s="27">
        <v>0</v>
      </c>
      <c r="J75" s="27">
        <v>0</v>
      </c>
      <c r="K75" s="27"/>
    </row>
    <row r="76" spans="1:11">
      <c r="A76" s="26" t="s">
        <v>1376</v>
      </c>
      <c r="B76" s="26" t="s">
        <v>1377</v>
      </c>
      <c r="C76" s="26" t="s">
        <v>1378</v>
      </c>
      <c r="D76" s="26" t="s">
        <v>1128</v>
      </c>
      <c r="E76" s="27">
        <v>0</v>
      </c>
      <c r="F76" s="27">
        <v>105.4</v>
      </c>
      <c r="G76" s="27">
        <v>0</v>
      </c>
      <c r="H76" s="27">
        <v>0</v>
      </c>
      <c r="I76" s="27">
        <v>0</v>
      </c>
      <c r="J76" s="27">
        <v>0</v>
      </c>
      <c r="K76" s="27"/>
    </row>
    <row r="77" spans="1:11">
      <c r="A77" s="26" t="s">
        <v>1379</v>
      </c>
      <c r="B77" s="26" t="s">
        <v>1380</v>
      </c>
      <c r="C77" s="26" t="s">
        <v>1381</v>
      </c>
      <c r="D77" s="26" t="s">
        <v>1128</v>
      </c>
      <c r="E77" s="27">
        <v>0</v>
      </c>
      <c r="F77" s="27">
        <v>0</v>
      </c>
      <c r="G77" s="27">
        <v>122.9</v>
      </c>
      <c r="H77" s="27">
        <v>0</v>
      </c>
      <c r="I77" s="27">
        <v>0</v>
      </c>
      <c r="J77" s="27">
        <v>127.6</v>
      </c>
      <c r="K77" s="27"/>
    </row>
    <row r="78" spans="1:11">
      <c r="A78" s="26" t="s">
        <v>1382</v>
      </c>
      <c r="B78" s="26" t="s">
        <v>1383</v>
      </c>
      <c r="C78" s="26" t="s">
        <v>1384</v>
      </c>
      <c r="D78" s="26" t="s">
        <v>1128</v>
      </c>
      <c r="E78" s="27">
        <v>0</v>
      </c>
      <c r="F78" s="27">
        <v>18.600000000000001</v>
      </c>
      <c r="G78" s="27">
        <v>0</v>
      </c>
      <c r="H78" s="27">
        <v>0</v>
      </c>
      <c r="I78" s="27">
        <v>0</v>
      </c>
      <c r="J78" s="27">
        <v>0</v>
      </c>
      <c r="K78" s="27"/>
    </row>
    <row r="79" spans="1:11">
      <c r="A79" s="26" t="s">
        <v>1385</v>
      </c>
      <c r="B79" s="26" t="s">
        <v>1386</v>
      </c>
      <c r="C79" s="26" t="s">
        <v>1387</v>
      </c>
      <c r="D79" s="26" t="s">
        <v>1128</v>
      </c>
      <c r="E79" s="27">
        <v>0</v>
      </c>
      <c r="F79" s="27">
        <v>0</v>
      </c>
      <c r="G79" s="27">
        <v>0</v>
      </c>
      <c r="H79" s="27">
        <v>0</v>
      </c>
      <c r="I79" s="27">
        <v>76.2</v>
      </c>
      <c r="J79" s="27">
        <v>0</v>
      </c>
      <c r="K79" s="27"/>
    </row>
    <row r="80" spans="1:11">
      <c r="A80" s="26" t="s">
        <v>1388</v>
      </c>
      <c r="B80" s="26" t="s">
        <v>1389</v>
      </c>
      <c r="C80" s="26" t="s">
        <v>1390</v>
      </c>
      <c r="D80" s="26" t="s">
        <v>1128</v>
      </c>
      <c r="E80" s="27">
        <v>14.8</v>
      </c>
      <c r="F80" s="27">
        <v>0</v>
      </c>
      <c r="G80" s="27">
        <v>0</v>
      </c>
      <c r="H80" s="27">
        <v>0</v>
      </c>
      <c r="I80" s="27">
        <v>250.9</v>
      </c>
      <c r="J80" s="27">
        <v>0</v>
      </c>
      <c r="K80" s="27"/>
    </row>
    <row r="81" spans="1:11">
      <c r="A81" s="26" t="s">
        <v>1391</v>
      </c>
      <c r="B81" s="26" t="s">
        <v>1392</v>
      </c>
      <c r="C81" s="26" t="s">
        <v>1393</v>
      </c>
      <c r="D81" s="26" t="s">
        <v>1128</v>
      </c>
      <c r="E81" s="27">
        <v>0</v>
      </c>
      <c r="F81" s="27">
        <v>0</v>
      </c>
      <c r="G81" s="27">
        <v>98.6</v>
      </c>
      <c r="H81" s="27">
        <v>0</v>
      </c>
      <c r="I81" s="27">
        <v>0</v>
      </c>
      <c r="J81" s="27">
        <v>0</v>
      </c>
      <c r="K81" s="27"/>
    </row>
    <row r="82" spans="1:11">
      <c r="A82" s="26" t="s">
        <v>1394</v>
      </c>
      <c r="B82" s="26" t="s">
        <v>1395</v>
      </c>
      <c r="C82" s="26" t="s">
        <v>1396</v>
      </c>
      <c r="D82" s="26" t="s">
        <v>1128</v>
      </c>
      <c r="E82" s="27">
        <v>0</v>
      </c>
      <c r="F82" s="27">
        <v>0</v>
      </c>
      <c r="G82" s="27">
        <v>28.5</v>
      </c>
      <c r="H82" s="27">
        <v>0</v>
      </c>
      <c r="I82" s="27">
        <v>0</v>
      </c>
      <c r="J82" s="27">
        <v>0</v>
      </c>
      <c r="K82" s="27"/>
    </row>
    <row r="83" spans="1:11">
      <c r="A83" s="26" t="s">
        <v>1397</v>
      </c>
      <c r="B83" s="26" t="s">
        <v>1398</v>
      </c>
      <c r="C83" s="26" t="s">
        <v>1399</v>
      </c>
      <c r="D83" s="26" t="s">
        <v>1128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646.4</v>
      </c>
      <c r="K83" s="27"/>
    </row>
    <row r="84" spans="1:11">
      <c r="A84" s="26" t="s">
        <v>1400</v>
      </c>
      <c r="B84" s="26" t="s">
        <v>1401</v>
      </c>
      <c r="C84" s="26" t="s">
        <v>1402</v>
      </c>
      <c r="D84" s="26" t="s">
        <v>1128</v>
      </c>
      <c r="E84" s="27">
        <v>0</v>
      </c>
      <c r="F84" s="27">
        <v>0</v>
      </c>
      <c r="G84" s="27">
        <v>0</v>
      </c>
      <c r="H84" s="27">
        <v>0</v>
      </c>
      <c r="I84" s="27">
        <v>123.4</v>
      </c>
      <c r="J84" s="27">
        <v>0</v>
      </c>
      <c r="K84" s="27"/>
    </row>
    <row r="85" spans="1:11">
      <c r="A85" s="26" t="s">
        <v>1403</v>
      </c>
      <c r="B85" s="26" t="s">
        <v>1404</v>
      </c>
      <c r="C85" s="26" t="s">
        <v>1405</v>
      </c>
      <c r="D85" s="26" t="s">
        <v>1128</v>
      </c>
      <c r="E85" s="27">
        <v>0</v>
      </c>
      <c r="F85" s="27">
        <v>0</v>
      </c>
      <c r="G85" s="27">
        <v>0</v>
      </c>
      <c r="H85" s="27">
        <v>0</v>
      </c>
      <c r="I85" s="27">
        <v>58.2</v>
      </c>
      <c r="J85" s="27">
        <v>0</v>
      </c>
      <c r="K85" s="27"/>
    </row>
    <row r="86" spans="1:11">
      <c r="A86" s="26" t="s">
        <v>1406</v>
      </c>
      <c r="B86" s="26" t="s">
        <v>1407</v>
      </c>
      <c r="C86" s="26" t="s">
        <v>1408</v>
      </c>
      <c r="D86" s="26" t="s">
        <v>1128</v>
      </c>
      <c r="E86" s="27">
        <v>0</v>
      </c>
      <c r="F86" s="27">
        <v>0</v>
      </c>
      <c r="G86" s="27">
        <v>115.2</v>
      </c>
      <c r="H86" s="27">
        <v>0</v>
      </c>
      <c r="I86" s="27">
        <v>0</v>
      </c>
      <c r="J86" s="27">
        <v>0</v>
      </c>
      <c r="K86" s="27"/>
    </row>
    <row r="87" spans="1:11">
      <c r="A87" s="26" t="s">
        <v>1409</v>
      </c>
      <c r="B87" s="26" t="s">
        <v>1410</v>
      </c>
      <c r="C87" s="26" t="s">
        <v>1411</v>
      </c>
      <c r="D87" s="26" t="s">
        <v>1128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121.6</v>
      </c>
      <c r="K87" s="27"/>
    </row>
    <row r="88" spans="1:11">
      <c r="A88" s="26" t="s">
        <v>1412</v>
      </c>
      <c r="B88" s="26" t="s">
        <v>1413</v>
      </c>
      <c r="C88" s="26" t="s">
        <v>1414</v>
      </c>
      <c r="D88" s="26" t="s">
        <v>1128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247</v>
      </c>
      <c r="K88" s="27"/>
    </row>
    <row r="89" spans="1:11">
      <c r="A89" s="26" t="s">
        <v>1415</v>
      </c>
      <c r="B89" s="26" t="s">
        <v>1417</v>
      </c>
      <c r="C89" s="26" t="s">
        <v>1418</v>
      </c>
      <c r="D89" s="26" t="s">
        <v>1128</v>
      </c>
      <c r="E89" s="27">
        <v>0</v>
      </c>
      <c r="F89" s="27">
        <v>0</v>
      </c>
      <c r="G89" s="27">
        <v>301.10000000000002</v>
      </c>
      <c r="H89" s="27">
        <v>0</v>
      </c>
      <c r="I89" s="27">
        <v>0</v>
      </c>
      <c r="J89" s="27">
        <v>0</v>
      </c>
      <c r="K89" s="27"/>
    </row>
    <row r="90" spans="1:11">
      <c r="A90" s="26" t="s">
        <v>1419</v>
      </c>
      <c r="B90" s="26" t="s">
        <v>1420</v>
      </c>
      <c r="C90" s="26" t="s">
        <v>1421</v>
      </c>
      <c r="D90" s="26" t="s">
        <v>1128</v>
      </c>
      <c r="E90" s="27">
        <v>0</v>
      </c>
      <c r="F90" s="27">
        <v>0</v>
      </c>
      <c r="G90" s="27">
        <v>0</v>
      </c>
      <c r="H90" s="27">
        <v>0</v>
      </c>
      <c r="I90" s="27">
        <v>54.5</v>
      </c>
      <c r="J90" s="27">
        <v>0</v>
      </c>
      <c r="K90" s="27"/>
    </row>
    <row r="91" spans="1:11">
      <c r="A91" s="26" t="s">
        <v>1422</v>
      </c>
      <c r="B91" s="26" t="s">
        <v>1423</v>
      </c>
      <c r="C91" s="26" t="s">
        <v>1424</v>
      </c>
      <c r="D91" s="26" t="s">
        <v>1128</v>
      </c>
      <c r="E91" s="27">
        <v>0</v>
      </c>
      <c r="F91" s="27">
        <v>0</v>
      </c>
      <c r="G91" s="27">
        <v>0</v>
      </c>
      <c r="H91" s="27">
        <v>139.6</v>
      </c>
      <c r="I91" s="27">
        <v>0</v>
      </c>
      <c r="J91" s="27">
        <v>0</v>
      </c>
      <c r="K91" s="27"/>
    </row>
    <row r="92" spans="1:11">
      <c r="A92" s="26" t="s">
        <v>1425</v>
      </c>
      <c r="B92" s="26" t="s">
        <v>1426</v>
      </c>
      <c r="C92" s="26" t="s">
        <v>1427</v>
      </c>
      <c r="D92" s="26" t="s">
        <v>1128</v>
      </c>
      <c r="E92" s="27">
        <v>0</v>
      </c>
      <c r="F92" s="27">
        <v>0</v>
      </c>
      <c r="G92" s="27">
        <v>23.5</v>
      </c>
      <c r="H92" s="27">
        <v>0</v>
      </c>
      <c r="I92" s="27">
        <v>0</v>
      </c>
      <c r="J92" s="27">
        <v>0</v>
      </c>
      <c r="K92" s="27"/>
    </row>
    <row r="93" spans="1:11">
      <c r="A93" s="26" t="s">
        <v>1428</v>
      </c>
      <c r="B93" s="26" t="s">
        <v>1429</v>
      </c>
      <c r="C93" s="26" t="s">
        <v>1430</v>
      </c>
      <c r="D93" s="26" t="s">
        <v>1128</v>
      </c>
      <c r="E93" s="27">
        <v>0</v>
      </c>
      <c r="F93" s="27">
        <v>0</v>
      </c>
      <c r="G93" s="27">
        <v>226.7</v>
      </c>
      <c r="H93" s="27">
        <v>0</v>
      </c>
      <c r="I93" s="27">
        <v>0</v>
      </c>
      <c r="J93" s="27">
        <v>0</v>
      </c>
      <c r="K93" s="27"/>
    </row>
    <row r="94" spans="1:11">
      <c r="A94" s="26" t="s">
        <v>1431</v>
      </c>
      <c r="B94" s="26" t="s">
        <v>1432</v>
      </c>
      <c r="C94" s="26" t="s">
        <v>1433</v>
      </c>
      <c r="D94" s="26" t="s">
        <v>1128</v>
      </c>
      <c r="E94" s="27">
        <v>474</v>
      </c>
      <c r="F94" s="27">
        <v>0</v>
      </c>
      <c r="G94" s="27">
        <v>0</v>
      </c>
      <c r="H94" s="27">
        <v>0</v>
      </c>
      <c r="I94" s="27">
        <v>0</v>
      </c>
      <c r="J94" s="27">
        <v>375</v>
      </c>
      <c r="K94" s="27"/>
    </row>
    <row r="95" spans="1:11">
      <c r="A95" s="26" t="s">
        <v>1434</v>
      </c>
      <c r="B95" s="26" t="s">
        <v>1435</v>
      </c>
      <c r="C95" s="26" t="s">
        <v>1436</v>
      </c>
      <c r="D95" s="26" t="s">
        <v>1128</v>
      </c>
      <c r="E95" s="27">
        <v>0</v>
      </c>
      <c r="F95" s="27">
        <v>0</v>
      </c>
      <c r="G95" s="27">
        <v>-20.3</v>
      </c>
      <c r="H95" s="27">
        <v>35.6</v>
      </c>
      <c r="I95" s="27">
        <v>0</v>
      </c>
      <c r="J95" s="27">
        <v>0</v>
      </c>
      <c r="K95" s="27"/>
    </row>
    <row r="96" spans="1:11">
      <c r="A96" s="26" t="s">
        <v>1437</v>
      </c>
      <c r="B96" s="26" t="s">
        <v>1438</v>
      </c>
      <c r="C96" s="26" t="s">
        <v>1439</v>
      </c>
      <c r="D96" s="26" t="s">
        <v>1128</v>
      </c>
      <c r="E96" s="27">
        <v>0</v>
      </c>
      <c r="F96" s="27">
        <v>52.8</v>
      </c>
      <c r="G96" s="27">
        <v>0</v>
      </c>
      <c r="H96" s="27">
        <v>0</v>
      </c>
      <c r="I96" s="27">
        <v>0</v>
      </c>
      <c r="J96" s="27">
        <v>0</v>
      </c>
      <c r="K96" s="27"/>
    </row>
    <row r="97" spans="1:11">
      <c r="A97" s="26" t="s">
        <v>1440</v>
      </c>
      <c r="B97" s="26" t="s">
        <v>1441</v>
      </c>
      <c r="C97" s="26" t="s">
        <v>1442</v>
      </c>
      <c r="D97" s="26" t="s">
        <v>1128</v>
      </c>
      <c r="E97" s="27">
        <v>0</v>
      </c>
      <c r="F97" s="27">
        <v>64.8</v>
      </c>
      <c r="G97" s="27">
        <v>0</v>
      </c>
      <c r="H97" s="27">
        <v>0</v>
      </c>
      <c r="I97" s="27">
        <v>0</v>
      </c>
      <c r="J97" s="27">
        <v>0</v>
      </c>
      <c r="K97" s="27"/>
    </row>
    <row r="98" spans="1:11">
      <c r="A98" s="26" t="s">
        <v>1443</v>
      </c>
      <c r="B98" s="26" t="s">
        <v>1444</v>
      </c>
      <c r="C98" s="26" t="s">
        <v>1445</v>
      </c>
      <c r="D98" s="26" t="s">
        <v>1128</v>
      </c>
      <c r="E98" s="27">
        <v>0</v>
      </c>
      <c r="F98" s="27">
        <v>0</v>
      </c>
      <c r="G98" s="27">
        <v>496.6</v>
      </c>
      <c r="H98" s="27">
        <v>8.9</v>
      </c>
      <c r="I98" s="27">
        <v>0</v>
      </c>
      <c r="J98" s="27">
        <v>0</v>
      </c>
      <c r="K98" s="27"/>
    </row>
    <row r="99" spans="1:11">
      <c r="A99" s="26" t="s">
        <v>1446</v>
      </c>
      <c r="B99" s="26" t="s">
        <v>1447</v>
      </c>
      <c r="C99" s="26" t="s">
        <v>1448</v>
      </c>
      <c r="D99" s="26" t="s">
        <v>1128</v>
      </c>
      <c r="E99" s="27">
        <v>0</v>
      </c>
      <c r="F99" s="27">
        <v>0</v>
      </c>
      <c r="G99" s="27">
        <v>0</v>
      </c>
      <c r="H99" s="27">
        <v>0</v>
      </c>
      <c r="I99" s="27">
        <v>0.8</v>
      </c>
      <c r="J99" s="27">
        <v>0</v>
      </c>
      <c r="K99" s="27"/>
    </row>
    <row r="100" spans="1:11">
      <c r="A100" s="26" t="s">
        <v>1449</v>
      </c>
      <c r="B100" s="26" t="s">
        <v>1450</v>
      </c>
      <c r="C100" s="26" t="s">
        <v>1451</v>
      </c>
      <c r="D100" s="26" t="s">
        <v>1128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266.89999999999998</v>
      </c>
      <c r="K100" s="27"/>
    </row>
    <row r="101" spans="1:11">
      <c r="A101" s="26" t="s">
        <v>1452</v>
      </c>
      <c r="B101" s="26" t="s">
        <v>1453</v>
      </c>
      <c r="C101" s="26" t="s">
        <v>1454</v>
      </c>
      <c r="D101" s="26" t="s">
        <v>1128</v>
      </c>
      <c r="E101" s="27">
        <v>0</v>
      </c>
      <c r="F101" s="27">
        <v>0</v>
      </c>
      <c r="G101" s="27">
        <v>131.9</v>
      </c>
      <c r="H101" s="27">
        <v>0</v>
      </c>
      <c r="I101" s="27">
        <v>0</v>
      </c>
      <c r="J101" s="27">
        <v>0</v>
      </c>
      <c r="K101" s="27"/>
    </row>
    <row r="102" spans="1:11">
      <c r="A102" s="26" t="s">
        <v>1455</v>
      </c>
      <c r="B102" s="26" t="s">
        <v>1456</v>
      </c>
      <c r="C102" s="26" t="s">
        <v>1457</v>
      </c>
      <c r="D102" s="26" t="s">
        <v>1128</v>
      </c>
      <c r="E102" s="27">
        <v>0</v>
      </c>
      <c r="F102" s="27">
        <v>66.400000000000006</v>
      </c>
      <c r="G102" s="27">
        <v>0</v>
      </c>
      <c r="H102" s="27">
        <v>0</v>
      </c>
      <c r="I102" s="27">
        <v>0</v>
      </c>
      <c r="J102" s="27">
        <v>0</v>
      </c>
      <c r="K102" s="27"/>
    </row>
    <row r="103" spans="1:11">
      <c r="A103" s="26" t="s">
        <v>1458</v>
      </c>
      <c r="B103" s="26" t="s">
        <v>1459</v>
      </c>
      <c r="C103" s="26" t="s">
        <v>1460</v>
      </c>
      <c r="D103" s="26" t="s">
        <v>1128</v>
      </c>
      <c r="E103" s="27">
        <v>0</v>
      </c>
      <c r="F103" s="27">
        <v>0</v>
      </c>
      <c r="G103" s="27">
        <v>102.4</v>
      </c>
      <c r="H103" s="27">
        <v>0</v>
      </c>
      <c r="I103" s="27">
        <v>0</v>
      </c>
      <c r="J103" s="27">
        <v>0</v>
      </c>
      <c r="K103" s="27"/>
    </row>
    <row r="104" spans="1:11">
      <c r="A104" s="26" t="s">
        <v>1461</v>
      </c>
      <c r="B104" s="26" t="s">
        <v>1462</v>
      </c>
      <c r="C104" s="26" t="s">
        <v>1463</v>
      </c>
      <c r="D104" s="26" t="s">
        <v>1128</v>
      </c>
      <c r="E104" s="27">
        <v>0</v>
      </c>
      <c r="F104" s="27">
        <v>190.9</v>
      </c>
      <c r="G104" s="27">
        <v>0</v>
      </c>
      <c r="H104" s="27">
        <v>0</v>
      </c>
      <c r="I104" s="27">
        <v>0</v>
      </c>
      <c r="J104" s="27">
        <v>6.9</v>
      </c>
      <c r="K104" s="27"/>
    </row>
    <row r="105" spans="1:11">
      <c r="A105" s="26" t="s">
        <v>1464</v>
      </c>
      <c r="B105" s="26" t="s">
        <v>1465</v>
      </c>
      <c r="C105" s="26" t="s">
        <v>1466</v>
      </c>
      <c r="D105" s="26" t="s">
        <v>1128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308</v>
      </c>
      <c r="K105" s="27"/>
    </row>
    <row r="106" spans="1:11">
      <c r="A106" s="26"/>
      <c r="B106" s="28" t="s">
        <v>1474</v>
      </c>
      <c r="C106" s="26"/>
      <c r="D106" s="26"/>
      <c r="E106" s="33">
        <f t="shared" ref="E106:J106" si="1">SUM(E49:E105)</f>
        <v>661.1</v>
      </c>
      <c r="F106" s="33">
        <f t="shared" si="1"/>
        <v>499.79999999999995</v>
      </c>
      <c r="G106" s="33">
        <f t="shared" si="1"/>
        <v>2433.8000000000002</v>
      </c>
      <c r="H106" s="33">
        <f t="shared" si="1"/>
        <v>473.4</v>
      </c>
      <c r="I106" s="33">
        <f t="shared" si="1"/>
        <v>927.69999999999993</v>
      </c>
      <c r="J106" s="33">
        <f t="shared" si="1"/>
        <v>4894.7999999999993</v>
      </c>
      <c r="K106" s="27"/>
    </row>
    <row r="107" spans="1:11">
      <c r="A107" s="26"/>
      <c r="B107" s="26"/>
      <c r="C107" s="26"/>
      <c r="D107" s="26"/>
      <c r="E107" s="27"/>
      <c r="F107" s="27"/>
      <c r="G107" s="27"/>
      <c r="H107" s="27"/>
      <c r="I107" s="27"/>
      <c r="J107" s="27"/>
      <c r="K107" s="27"/>
    </row>
    <row r="108" spans="1:11">
      <c r="A108" s="26"/>
      <c r="B108" s="26"/>
      <c r="C108" s="26"/>
      <c r="D108" s="26"/>
      <c r="E108" s="27"/>
      <c r="F108" s="27"/>
      <c r="G108" s="27"/>
      <c r="H108" s="27"/>
      <c r="I108" s="27"/>
      <c r="J108" s="27"/>
      <c r="K108" s="27"/>
    </row>
    <row r="109" spans="1:11">
      <c r="A109" s="26" t="s">
        <v>1289</v>
      </c>
      <c r="B109" s="26" t="s">
        <v>1290</v>
      </c>
      <c r="C109" s="26" t="s">
        <v>1291</v>
      </c>
      <c r="D109" s="26" t="s">
        <v>1128</v>
      </c>
      <c r="E109" s="27">
        <v>0</v>
      </c>
      <c r="F109" s="27">
        <v>0</v>
      </c>
      <c r="G109" s="27">
        <v>836.7</v>
      </c>
      <c r="H109" s="27">
        <v>0</v>
      </c>
      <c r="I109" s="27">
        <v>0</v>
      </c>
      <c r="J109" s="27">
        <v>0</v>
      </c>
      <c r="K109" s="30">
        <f t="shared" ref="K109:K114" si="2">SUM(E109:J109)</f>
        <v>836.7</v>
      </c>
    </row>
    <row r="110" spans="1:11">
      <c r="A110" s="26" t="s">
        <v>1361</v>
      </c>
      <c r="B110" s="26" t="s">
        <v>1362</v>
      </c>
      <c r="C110" s="26" t="s">
        <v>1363</v>
      </c>
      <c r="D110" s="26" t="s">
        <v>1128</v>
      </c>
      <c r="E110" s="27">
        <v>0</v>
      </c>
      <c r="F110" s="27">
        <v>181.3</v>
      </c>
      <c r="G110" s="27">
        <v>0</v>
      </c>
      <c r="H110" s="27">
        <v>0</v>
      </c>
      <c r="I110" s="27">
        <v>0</v>
      </c>
      <c r="J110" s="27">
        <v>0</v>
      </c>
      <c r="K110" s="30">
        <f t="shared" si="2"/>
        <v>181.3</v>
      </c>
    </row>
    <row r="111" spans="1:11">
      <c r="A111" s="26" t="s">
        <v>1310</v>
      </c>
      <c r="B111" s="26" t="s">
        <v>1311</v>
      </c>
      <c r="C111" s="26" t="s">
        <v>1312</v>
      </c>
      <c r="D111" s="26" t="s">
        <v>1128</v>
      </c>
      <c r="E111" s="27">
        <v>1204.3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30">
        <f t="shared" si="2"/>
        <v>1204.3</v>
      </c>
    </row>
    <row r="112" spans="1:11">
      <c r="A112" s="26" t="s">
        <v>1325</v>
      </c>
      <c r="B112" s="26" t="s">
        <v>1326</v>
      </c>
      <c r="C112" s="26" t="s">
        <v>1327</v>
      </c>
      <c r="D112" s="26" t="s">
        <v>1128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1934.6</v>
      </c>
      <c r="K112" s="30">
        <f t="shared" si="2"/>
        <v>1934.6</v>
      </c>
    </row>
    <row r="113" spans="1:11">
      <c r="A113" s="26" t="s">
        <v>1322</v>
      </c>
      <c r="B113" s="26" t="s">
        <v>1323</v>
      </c>
      <c r="C113" s="26" t="s">
        <v>1324</v>
      </c>
      <c r="D113" s="26" t="s">
        <v>1128</v>
      </c>
      <c r="E113" s="27">
        <v>0</v>
      </c>
      <c r="F113" s="27">
        <v>0</v>
      </c>
      <c r="G113" s="27">
        <v>852.5</v>
      </c>
      <c r="H113" s="27">
        <v>0</v>
      </c>
      <c r="I113" s="27">
        <v>1336</v>
      </c>
      <c r="J113" s="27">
        <v>0</v>
      </c>
      <c r="K113" s="30">
        <f t="shared" si="2"/>
        <v>2188.5</v>
      </c>
    </row>
    <row r="114" spans="1:11">
      <c r="A114" s="26" t="s">
        <v>1319</v>
      </c>
      <c r="B114" s="26" t="s">
        <v>1320</v>
      </c>
      <c r="C114" s="26" t="s">
        <v>1321</v>
      </c>
      <c r="D114" s="26" t="s">
        <v>1128</v>
      </c>
      <c r="E114" s="29">
        <v>0</v>
      </c>
      <c r="F114" s="29">
        <v>0</v>
      </c>
      <c r="G114" s="29">
        <v>0</v>
      </c>
      <c r="H114" s="29">
        <v>2507.9</v>
      </c>
      <c r="I114" s="29">
        <v>0</v>
      </c>
      <c r="J114" s="29">
        <v>0</v>
      </c>
      <c r="K114" s="30">
        <f t="shared" si="2"/>
        <v>2507.9</v>
      </c>
    </row>
    <row r="115" spans="1:11">
      <c r="B115" s="28" t="s">
        <v>1475</v>
      </c>
      <c r="E115" s="33">
        <f t="shared" ref="E115:J115" si="3">SUM(E109:E114)</f>
        <v>1204.3</v>
      </c>
      <c r="F115" s="33">
        <f t="shared" si="3"/>
        <v>181.3</v>
      </c>
      <c r="G115" s="33">
        <f t="shared" si="3"/>
        <v>1689.2</v>
      </c>
      <c r="H115" s="33">
        <f t="shared" si="3"/>
        <v>2507.9</v>
      </c>
      <c r="I115" s="33">
        <f t="shared" si="3"/>
        <v>1336</v>
      </c>
      <c r="J115" s="33">
        <f t="shared" si="3"/>
        <v>1934.6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FF"/>
  </sheetPr>
  <dimension ref="A1:HP310"/>
  <sheetViews>
    <sheetView showGridLines="0" topLeftCell="F1" zoomScale="85" zoomScaleNormal="85" zoomScaleSheetLayoutView="80" workbookViewId="0">
      <selection activeCell="A5" sqref="A5"/>
    </sheetView>
  </sheetViews>
  <sheetFormatPr defaultRowHeight="12.75"/>
  <cols>
    <col min="1" max="1" width="2" style="7" customWidth="1"/>
    <col min="2" max="2" width="8.42578125" style="142" bestFit="1" customWidth="1"/>
    <col min="3" max="3" width="3.85546875" style="7" customWidth="1"/>
    <col min="4" max="4" width="48.140625" style="7" customWidth="1"/>
    <col min="5" max="5" width="10.7109375" style="184" bestFit="1" customWidth="1"/>
    <col min="6" max="6" width="3.7109375" style="147" customWidth="1"/>
    <col min="7" max="7" width="14.42578125" style="148" customWidth="1"/>
    <col min="8" max="8" width="14.7109375" style="57" customWidth="1"/>
    <col min="9" max="9" width="14.140625" bestFit="1" customWidth="1"/>
    <col min="10" max="10" width="1.140625" customWidth="1"/>
    <col min="11" max="11" width="14.140625" style="7" customWidth="1"/>
    <col min="12" max="12" width="14.42578125" style="7" bestFit="1" customWidth="1"/>
    <col min="13" max="13" width="12.7109375" customWidth="1"/>
  </cols>
  <sheetData>
    <row r="1" spans="1:13">
      <c r="A1" s="1" t="s">
        <v>714</v>
      </c>
    </row>
    <row r="2" spans="1:13">
      <c r="A2" s="1" t="s">
        <v>998</v>
      </c>
    </row>
    <row r="3" spans="1:13">
      <c r="A3" s="1" t="s">
        <v>715</v>
      </c>
    </row>
    <row r="4" spans="1:13">
      <c r="A4" s="2" t="s">
        <v>587</v>
      </c>
      <c r="L4" s="257"/>
      <c r="M4" s="149" t="s">
        <v>261</v>
      </c>
    </row>
    <row r="5" spans="1:13" ht="15">
      <c r="B5" s="7"/>
      <c r="D5" s="18"/>
      <c r="F5" s="159"/>
      <c r="G5" s="160" t="s">
        <v>263</v>
      </c>
      <c r="H5" s="161"/>
      <c r="I5" s="162"/>
      <c r="K5" s="163" t="s">
        <v>931</v>
      </c>
      <c r="L5" s="164"/>
      <c r="M5" s="165">
        <v>40755</v>
      </c>
    </row>
    <row r="6" spans="1:13" ht="15">
      <c r="B6" s="7"/>
      <c r="D6" s="18"/>
      <c r="F6" s="159"/>
      <c r="G6" s="169" t="s">
        <v>824</v>
      </c>
      <c r="H6" s="169" t="s">
        <v>932</v>
      </c>
      <c r="I6" s="170"/>
      <c r="K6" s="169" t="s">
        <v>933</v>
      </c>
      <c r="L6" s="169" t="s">
        <v>933</v>
      </c>
      <c r="M6" s="170" t="s">
        <v>933</v>
      </c>
    </row>
    <row r="7" spans="1:13" ht="15">
      <c r="A7" s="173" t="s">
        <v>934</v>
      </c>
      <c r="D7" s="174" t="s">
        <v>264</v>
      </c>
      <c r="E7" s="175" t="s">
        <v>1115</v>
      </c>
      <c r="G7" s="176" t="s">
        <v>935</v>
      </c>
      <c r="H7" s="177" t="s">
        <v>936</v>
      </c>
      <c r="I7" s="176" t="s">
        <v>937</v>
      </c>
      <c r="K7" s="178" t="s">
        <v>718</v>
      </c>
      <c r="L7" s="178" t="s">
        <v>938</v>
      </c>
      <c r="M7" s="176" t="s">
        <v>719</v>
      </c>
    </row>
    <row r="9" spans="1:13" s="7" customFormat="1">
      <c r="B9" s="142"/>
      <c r="D9" s="186" t="s">
        <v>939</v>
      </c>
      <c r="E9" s="187"/>
      <c r="F9" s="188"/>
      <c r="G9" s="189"/>
      <c r="H9" s="57"/>
    </row>
    <row r="10" spans="1:13" s="7" customFormat="1">
      <c r="A10" s="194" t="s">
        <v>1471</v>
      </c>
      <c r="B10" s="142"/>
      <c r="D10" s="195"/>
      <c r="E10" s="187"/>
      <c r="F10" s="188"/>
      <c r="G10" s="144"/>
      <c r="H10" s="57"/>
    </row>
    <row r="11" spans="1:13" s="57" customFormat="1">
      <c r="A11" s="196" t="s">
        <v>940</v>
      </c>
      <c r="B11" s="197">
        <v>133</v>
      </c>
      <c r="C11" s="196" t="s">
        <v>941</v>
      </c>
      <c r="D11" s="196" t="s">
        <v>269</v>
      </c>
      <c r="E11" s="198" t="s">
        <v>1846</v>
      </c>
      <c r="F11" s="143"/>
      <c r="G11" s="199">
        <v>750</v>
      </c>
      <c r="H11" s="199">
        <v>750</v>
      </c>
      <c r="I11" s="200">
        <v>0</v>
      </c>
      <c r="J11" s="201"/>
      <c r="K11" s="199">
        <v>9.6</v>
      </c>
      <c r="L11" s="199">
        <v>40.700000000000003</v>
      </c>
      <c r="M11" s="200">
        <v>31.1</v>
      </c>
    </row>
    <row r="12" spans="1:13" s="57" customFormat="1">
      <c r="A12" s="196" t="s">
        <v>940</v>
      </c>
      <c r="B12" s="197">
        <v>239</v>
      </c>
      <c r="C12" s="196" t="s">
        <v>270</v>
      </c>
      <c r="D12" s="196" t="s">
        <v>271</v>
      </c>
      <c r="E12" s="198" t="s">
        <v>272</v>
      </c>
      <c r="F12" s="143"/>
      <c r="G12" s="199">
        <v>443</v>
      </c>
      <c r="H12" s="199">
        <v>443</v>
      </c>
      <c r="I12" s="200">
        <v>0</v>
      </c>
      <c r="J12" s="201"/>
      <c r="K12" s="199">
        <v>12.7</v>
      </c>
      <c r="L12" s="199">
        <v>253.2</v>
      </c>
      <c r="M12" s="200">
        <v>240.5</v>
      </c>
    </row>
    <row r="13" spans="1:13" s="57" customFormat="1">
      <c r="A13" s="196" t="s">
        <v>940</v>
      </c>
      <c r="B13" s="197">
        <v>239</v>
      </c>
      <c r="C13" s="196" t="s">
        <v>826</v>
      </c>
      <c r="D13" s="196" t="s">
        <v>827</v>
      </c>
      <c r="E13" s="205" t="s">
        <v>273</v>
      </c>
      <c r="F13" s="143"/>
      <c r="G13" s="199">
        <v>0</v>
      </c>
      <c r="H13" s="199">
        <v>-12.8</v>
      </c>
      <c r="I13" s="200">
        <v>12.8</v>
      </c>
      <c r="J13" s="201"/>
      <c r="K13" s="199">
        <v>-12.8</v>
      </c>
      <c r="L13" s="199">
        <v>0</v>
      </c>
      <c r="M13" s="200">
        <v>12.8</v>
      </c>
    </row>
    <row r="14" spans="1:13" s="57" customFormat="1">
      <c r="A14" s="196" t="s">
        <v>940</v>
      </c>
      <c r="B14" s="197">
        <v>305</v>
      </c>
      <c r="C14" s="196" t="s">
        <v>270</v>
      </c>
      <c r="D14" s="196" t="s">
        <v>274</v>
      </c>
      <c r="E14" s="198" t="s">
        <v>275</v>
      </c>
      <c r="F14" s="143"/>
      <c r="G14" s="199">
        <v>368</v>
      </c>
      <c r="H14" s="199">
        <v>368</v>
      </c>
      <c r="I14" s="200">
        <v>0</v>
      </c>
      <c r="J14" s="201"/>
      <c r="K14" s="199">
        <v>346.2</v>
      </c>
      <c r="L14" s="199">
        <v>368</v>
      </c>
      <c r="M14" s="200">
        <v>21.800000000000011</v>
      </c>
    </row>
    <row r="15" spans="1:13" s="7" customFormat="1">
      <c r="B15" s="142"/>
      <c r="E15" s="206"/>
      <c r="F15" s="143"/>
      <c r="G15" s="144"/>
      <c r="H15" s="57"/>
    </row>
    <row r="16" spans="1:13" s="7" customFormat="1" ht="15.95" customHeight="1">
      <c r="A16" s="13"/>
      <c r="B16" s="207"/>
      <c r="C16" s="13"/>
      <c r="D16" s="208" t="s">
        <v>942</v>
      </c>
      <c r="E16" s="209"/>
      <c r="F16" s="143"/>
      <c r="G16" s="210">
        <f>SUM(G11:G15)</f>
        <v>1561</v>
      </c>
      <c r="H16" s="210">
        <f>SUM(H11:H15)</f>
        <v>1548.2</v>
      </c>
      <c r="I16" s="210">
        <f>SUM(I11:I15)</f>
        <v>12.8</v>
      </c>
      <c r="J16" s="201"/>
      <c r="K16" s="210">
        <f>SUM(K11:K15)</f>
        <v>355.7</v>
      </c>
      <c r="L16" s="210">
        <f>SUM(L11:L15)</f>
        <v>661.9</v>
      </c>
      <c r="M16" s="210">
        <f>SUM(M11:M15)</f>
        <v>306.20000000000005</v>
      </c>
    </row>
    <row r="17" spans="1:13" s="7" customFormat="1">
      <c r="B17" s="142"/>
      <c r="E17" s="206"/>
      <c r="F17" s="143"/>
      <c r="G17" s="144"/>
      <c r="H17" s="57"/>
      <c r="M17" s="144"/>
    </row>
    <row r="18" spans="1:13" s="7" customFormat="1">
      <c r="B18" s="142"/>
      <c r="D18" s="186" t="s">
        <v>943</v>
      </c>
      <c r="E18" s="212"/>
      <c r="F18" s="188"/>
      <c r="G18" s="189"/>
      <c r="H18" s="57"/>
    </row>
    <row r="19" spans="1:13" s="7" customFormat="1">
      <c r="A19" s="194" t="s">
        <v>1471</v>
      </c>
      <c r="B19" s="142"/>
      <c r="D19" s="195"/>
      <c r="E19" s="212"/>
      <c r="F19" s="188"/>
      <c r="G19" s="144"/>
      <c r="H19" s="57"/>
    </row>
    <row r="20" spans="1:13" s="57" customFormat="1">
      <c r="A20" s="196" t="s">
        <v>944</v>
      </c>
      <c r="B20" s="197">
        <v>115</v>
      </c>
      <c r="C20" s="196" t="s">
        <v>946</v>
      </c>
      <c r="D20" s="196" t="s">
        <v>276</v>
      </c>
      <c r="E20" s="198" t="s">
        <v>1862</v>
      </c>
      <c r="F20" s="143"/>
      <c r="G20" s="199">
        <v>0</v>
      </c>
      <c r="H20" s="199">
        <v>2</v>
      </c>
      <c r="I20" s="200">
        <v>-2</v>
      </c>
      <c r="J20" s="201"/>
      <c r="K20" s="199">
        <v>1.5</v>
      </c>
      <c r="L20" s="199">
        <v>0</v>
      </c>
      <c r="M20" s="200">
        <v>-1.5</v>
      </c>
    </row>
    <row r="21" spans="1:13" s="57" customFormat="1">
      <c r="A21" s="196" t="s">
        <v>944</v>
      </c>
      <c r="B21" s="197">
        <v>126</v>
      </c>
      <c r="C21" s="196" t="s">
        <v>946</v>
      </c>
      <c r="D21" s="196" t="s">
        <v>277</v>
      </c>
      <c r="E21" s="198" t="s">
        <v>278</v>
      </c>
      <c r="F21" s="143"/>
      <c r="G21" s="199">
        <v>0</v>
      </c>
      <c r="H21" s="199">
        <v>10</v>
      </c>
      <c r="I21" s="200">
        <v>-10</v>
      </c>
      <c r="J21" s="201"/>
      <c r="K21" s="199">
        <v>5.4</v>
      </c>
      <c r="L21" s="199">
        <v>0</v>
      </c>
      <c r="M21" s="200">
        <v>-5.4</v>
      </c>
    </row>
    <row r="22" spans="1:13" s="57" customFormat="1">
      <c r="A22" s="196" t="s">
        <v>944</v>
      </c>
      <c r="B22" s="197">
        <v>134</v>
      </c>
      <c r="C22" s="196" t="s">
        <v>947</v>
      </c>
      <c r="D22" s="196" t="s">
        <v>828</v>
      </c>
      <c r="E22" s="198" t="s">
        <v>279</v>
      </c>
      <c r="F22" s="143"/>
      <c r="G22" s="199">
        <v>121.7</v>
      </c>
      <c r="H22" s="199">
        <v>121.7</v>
      </c>
      <c r="I22" s="200">
        <v>0</v>
      </c>
      <c r="J22" s="201"/>
      <c r="K22" s="199">
        <v>57.4</v>
      </c>
      <c r="L22" s="199">
        <v>121.7</v>
      </c>
      <c r="M22" s="200">
        <v>64.300000000000011</v>
      </c>
    </row>
    <row r="23" spans="1:13" s="57" customFormat="1">
      <c r="A23" s="196" t="s">
        <v>944</v>
      </c>
      <c r="B23" s="197">
        <v>139</v>
      </c>
      <c r="C23" s="196" t="s">
        <v>829</v>
      </c>
      <c r="D23" s="196" t="s">
        <v>830</v>
      </c>
      <c r="E23" s="198" t="s">
        <v>280</v>
      </c>
      <c r="F23" s="143"/>
      <c r="G23" s="199">
        <v>0</v>
      </c>
      <c r="H23" s="199">
        <v>0.4</v>
      </c>
      <c r="I23" s="200">
        <v>-0.4</v>
      </c>
      <c r="J23" s="201"/>
      <c r="K23" s="199">
        <v>0.4</v>
      </c>
      <c r="L23" s="199">
        <v>0</v>
      </c>
      <c r="M23" s="200">
        <v>-0.4</v>
      </c>
    </row>
    <row r="24" spans="1:13" s="57" customFormat="1">
      <c r="A24" s="196" t="s">
        <v>944</v>
      </c>
      <c r="B24" s="197">
        <v>139</v>
      </c>
      <c r="C24" s="196" t="s">
        <v>281</v>
      </c>
      <c r="D24" s="196" t="s">
        <v>282</v>
      </c>
      <c r="E24" s="198" t="s">
        <v>283</v>
      </c>
      <c r="F24" s="143"/>
      <c r="G24" s="199">
        <v>40.6</v>
      </c>
      <c r="H24" s="199">
        <v>40.6</v>
      </c>
      <c r="I24" s="200">
        <v>0</v>
      </c>
      <c r="J24" s="201"/>
      <c r="K24" s="199">
        <v>0</v>
      </c>
      <c r="L24" s="199">
        <v>0</v>
      </c>
      <c r="M24" s="200">
        <v>0</v>
      </c>
    </row>
    <row r="25" spans="1:13" s="57" customFormat="1">
      <c r="A25" s="196" t="s">
        <v>944</v>
      </c>
      <c r="B25" s="197">
        <v>150</v>
      </c>
      <c r="C25" s="196" t="s">
        <v>946</v>
      </c>
      <c r="D25" s="196" t="s">
        <v>1472</v>
      </c>
      <c r="E25" s="198" t="s">
        <v>630</v>
      </c>
      <c r="F25" s="143"/>
      <c r="G25" s="199">
        <v>0</v>
      </c>
      <c r="H25" s="199">
        <v>1.1000000000000001</v>
      </c>
      <c r="I25" s="200">
        <v>-1.1000000000000001</v>
      </c>
      <c r="J25" s="201"/>
      <c r="K25" s="199">
        <v>1.1000000000000001</v>
      </c>
      <c r="L25" s="199">
        <v>0</v>
      </c>
      <c r="M25" s="200">
        <v>-1.1000000000000001</v>
      </c>
    </row>
    <row r="26" spans="1:13" s="57" customFormat="1">
      <c r="A26" s="196" t="s">
        <v>944</v>
      </c>
      <c r="B26" s="197">
        <v>164</v>
      </c>
      <c r="C26" s="196" t="s">
        <v>281</v>
      </c>
      <c r="D26" s="196" t="s">
        <v>284</v>
      </c>
      <c r="E26" s="198"/>
      <c r="F26" s="143"/>
      <c r="G26" s="199">
        <v>120</v>
      </c>
      <c r="H26" s="199">
        <v>0</v>
      </c>
      <c r="I26" s="200">
        <v>120</v>
      </c>
      <c r="J26" s="201"/>
      <c r="K26" s="199">
        <v>0</v>
      </c>
      <c r="L26" s="199">
        <v>9.6999999999999993</v>
      </c>
      <c r="M26" s="200">
        <v>9.6999999999999993</v>
      </c>
    </row>
    <row r="27" spans="1:13" s="57" customFormat="1">
      <c r="A27" s="196" t="s">
        <v>944</v>
      </c>
      <c r="B27" s="197">
        <v>164</v>
      </c>
      <c r="C27" s="196" t="s">
        <v>829</v>
      </c>
      <c r="D27" s="196" t="s">
        <v>831</v>
      </c>
      <c r="E27" s="198" t="s">
        <v>285</v>
      </c>
      <c r="F27" s="143"/>
      <c r="G27" s="199">
        <v>0</v>
      </c>
      <c r="H27" s="199">
        <v>2.2999999999999998</v>
      </c>
      <c r="I27" s="200">
        <v>-2.2999999999999998</v>
      </c>
      <c r="J27" s="201"/>
      <c r="K27" s="199">
        <v>6.6</v>
      </c>
      <c r="L27" s="199">
        <v>0</v>
      </c>
      <c r="M27" s="200">
        <v>-6.6</v>
      </c>
    </row>
    <row r="28" spans="1:13" s="57" customFormat="1">
      <c r="A28" s="196" t="s">
        <v>944</v>
      </c>
      <c r="B28" s="197">
        <v>167</v>
      </c>
      <c r="C28" s="196" t="s">
        <v>945</v>
      </c>
      <c r="D28" s="196" t="s">
        <v>948</v>
      </c>
      <c r="E28" s="198" t="s">
        <v>631</v>
      </c>
      <c r="F28" s="143"/>
      <c r="G28" s="199">
        <v>408.2</v>
      </c>
      <c r="H28" s="199">
        <v>408.2</v>
      </c>
      <c r="I28" s="200">
        <v>0</v>
      </c>
      <c r="J28" s="201"/>
      <c r="K28" s="199">
        <v>194.5</v>
      </c>
      <c r="L28" s="199">
        <v>154.4</v>
      </c>
      <c r="M28" s="200">
        <v>-40.099999999999994</v>
      </c>
    </row>
    <row r="29" spans="1:13" s="57" customFormat="1">
      <c r="A29" s="196" t="s">
        <v>944</v>
      </c>
      <c r="B29" s="197">
        <v>175</v>
      </c>
      <c r="C29" s="196" t="s">
        <v>946</v>
      </c>
      <c r="D29" s="196" t="s">
        <v>832</v>
      </c>
      <c r="E29" s="198" t="s">
        <v>286</v>
      </c>
      <c r="F29" s="143"/>
      <c r="G29" s="199">
        <v>0</v>
      </c>
      <c r="H29" s="199">
        <v>4.2</v>
      </c>
      <c r="I29" s="200">
        <v>-4.2</v>
      </c>
      <c r="J29" s="201"/>
      <c r="K29" s="199">
        <v>4.2</v>
      </c>
      <c r="L29" s="199">
        <v>0</v>
      </c>
      <c r="M29" s="200">
        <v>-4.2</v>
      </c>
    </row>
    <row r="30" spans="1:13" s="57" customFormat="1">
      <c r="A30" s="196" t="s">
        <v>944</v>
      </c>
      <c r="B30" s="197">
        <v>223</v>
      </c>
      <c r="C30" s="196" t="s">
        <v>946</v>
      </c>
      <c r="D30" s="196" t="s">
        <v>949</v>
      </c>
      <c r="E30" s="198" t="s">
        <v>1321</v>
      </c>
      <c r="F30" s="143"/>
      <c r="G30" s="199">
        <v>0</v>
      </c>
      <c r="H30" s="199">
        <v>-232.1</v>
      </c>
      <c r="I30" s="200">
        <v>232.1</v>
      </c>
      <c r="J30" s="201"/>
      <c r="K30" s="199">
        <v>-232.1</v>
      </c>
      <c r="L30" s="199">
        <v>0</v>
      </c>
      <c r="M30" s="200">
        <v>232.1</v>
      </c>
    </row>
    <row r="31" spans="1:13" s="57" customFormat="1">
      <c r="A31" s="196" t="s">
        <v>944</v>
      </c>
      <c r="B31" s="197">
        <v>253</v>
      </c>
      <c r="C31" s="196" t="s">
        <v>945</v>
      </c>
      <c r="D31" s="196" t="s">
        <v>950</v>
      </c>
      <c r="E31" s="198" t="s">
        <v>287</v>
      </c>
      <c r="F31" s="143"/>
      <c r="G31" s="199">
        <v>3745.1</v>
      </c>
      <c r="H31" s="199">
        <v>1873.9</v>
      </c>
      <c r="I31" s="200">
        <v>1871.1999999999998</v>
      </c>
      <c r="J31" s="201"/>
      <c r="K31" s="199">
        <v>1490.1</v>
      </c>
      <c r="L31" s="199">
        <v>1871.8</v>
      </c>
      <c r="M31" s="200">
        <v>381.70000000000005</v>
      </c>
    </row>
    <row r="32" spans="1:13" s="57" customFormat="1">
      <c r="A32" s="196" t="s">
        <v>944</v>
      </c>
      <c r="B32" s="197">
        <v>253</v>
      </c>
      <c r="C32" s="196" t="s">
        <v>953</v>
      </c>
      <c r="D32" s="196" t="s">
        <v>833</v>
      </c>
      <c r="E32" s="198" t="s">
        <v>288</v>
      </c>
      <c r="F32" s="143"/>
      <c r="G32" s="199">
        <v>221.7</v>
      </c>
      <c r="H32" s="199">
        <v>20</v>
      </c>
      <c r="I32" s="200">
        <v>201.7</v>
      </c>
      <c r="J32" s="201"/>
      <c r="K32" s="199">
        <v>11.7</v>
      </c>
      <c r="L32" s="199">
        <v>133</v>
      </c>
      <c r="M32" s="200">
        <v>121.3</v>
      </c>
    </row>
    <row r="33" spans="1:13" s="57" customFormat="1">
      <c r="A33" s="196" t="s">
        <v>944</v>
      </c>
      <c r="B33" s="197">
        <v>256</v>
      </c>
      <c r="C33" s="196" t="s">
        <v>1473</v>
      </c>
      <c r="D33" s="196" t="s">
        <v>834</v>
      </c>
      <c r="E33" s="198" t="s">
        <v>289</v>
      </c>
      <c r="F33" s="143"/>
      <c r="G33" s="199">
        <v>0</v>
      </c>
      <c r="H33" s="199">
        <v>300</v>
      </c>
      <c r="I33" s="200">
        <v>-300</v>
      </c>
      <c r="J33" s="201"/>
      <c r="K33" s="199">
        <v>14.4</v>
      </c>
      <c r="L33" s="199">
        <v>0</v>
      </c>
      <c r="M33" s="200">
        <v>-14.4</v>
      </c>
    </row>
    <row r="34" spans="1:13" s="57" customFormat="1">
      <c r="A34" s="196" t="s">
        <v>944</v>
      </c>
      <c r="B34" s="197">
        <v>258</v>
      </c>
      <c r="C34" s="196" t="s">
        <v>945</v>
      </c>
      <c r="D34" s="196" t="s">
        <v>835</v>
      </c>
      <c r="E34" s="198" t="s">
        <v>290</v>
      </c>
      <c r="F34" s="143"/>
      <c r="G34" s="199">
        <v>1397.5</v>
      </c>
      <c r="H34" s="199">
        <v>1397.5</v>
      </c>
      <c r="I34" s="200">
        <v>0</v>
      </c>
      <c r="J34" s="201"/>
      <c r="K34" s="199">
        <v>34.1</v>
      </c>
      <c r="L34" s="199">
        <v>832</v>
      </c>
      <c r="M34" s="200">
        <v>797.9</v>
      </c>
    </row>
    <row r="35" spans="1:13" s="57" customFormat="1">
      <c r="A35" s="196" t="s">
        <v>944</v>
      </c>
      <c r="B35" s="197">
        <v>259</v>
      </c>
      <c r="C35" s="196" t="s">
        <v>945</v>
      </c>
      <c r="D35" s="196" t="s">
        <v>291</v>
      </c>
      <c r="E35" s="198"/>
      <c r="F35" s="143"/>
      <c r="G35" s="199">
        <v>50</v>
      </c>
      <c r="H35" s="199">
        <v>10</v>
      </c>
      <c r="I35" s="200">
        <v>40</v>
      </c>
      <c r="J35" s="201"/>
      <c r="K35" s="199">
        <v>0</v>
      </c>
      <c r="L35" s="199">
        <v>3.2</v>
      </c>
      <c r="M35" s="200">
        <v>3.2</v>
      </c>
    </row>
    <row r="36" spans="1:13" s="57" customFormat="1">
      <c r="A36" s="196" t="s">
        <v>944</v>
      </c>
      <c r="B36" s="197">
        <v>260</v>
      </c>
      <c r="C36" s="196" t="s">
        <v>945</v>
      </c>
      <c r="D36" s="196" t="s">
        <v>292</v>
      </c>
      <c r="E36" s="198" t="s">
        <v>293</v>
      </c>
      <c r="F36" s="143"/>
      <c r="G36" s="199">
        <v>0</v>
      </c>
      <c r="H36" s="199">
        <v>2</v>
      </c>
      <c r="I36" s="200">
        <v>-2</v>
      </c>
      <c r="J36" s="201"/>
      <c r="K36" s="199">
        <v>0.9</v>
      </c>
      <c r="L36" s="199">
        <v>0</v>
      </c>
      <c r="M36" s="200">
        <v>-0.9</v>
      </c>
    </row>
    <row r="37" spans="1:13" s="57" customFormat="1">
      <c r="A37" s="196" t="s">
        <v>944</v>
      </c>
      <c r="B37" s="197">
        <v>262</v>
      </c>
      <c r="C37" s="196" t="s">
        <v>946</v>
      </c>
      <c r="D37" s="196" t="s">
        <v>836</v>
      </c>
      <c r="E37" s="198" t="s">
        <v>294</v>
      </c>
      <c r="F37" s="143"/>
      <c r="G37" s="199">
        <v>0</v>
      </c>
      <c r="H37" s="199">
        <v>-3.4</v>
      </c>
      <c r="I37" s="200">
        <v>3.4</v>
      </c>
      <c r="J37" s="201"/>
      <c r="K37" s="199">
        <v>-3.4</v>
      </c>
      <c r="L37" s="199">
        <v>0</v>
      </c>
      <c r="M37" s="200">
        <v>3.4</v>
      </c>
    </row>
    <row r="38" spans="1:13" s="57" customFormat="1">
      <c r="A38" s="196" t="s">
        <v>944</v>
      </c>
      <c r="B38" s="197">
        <v>263</v>
      </c>
      <c r="C38" s="196" t="s">
        <v>952</v>
      </c>
      <c r="D38" s="196" t="s">
        <v>1130</v>
      </c>
      <c r="E38" s="198" t="s">
        <v>295</v>
      </c>
      <c r="F38" s="143"/>
      <c r="G38" s="199">
        <v>340.6</v>
      </c>
      <c r="H38" s="199">
        <v>340.6</v>
      </c>
      <c r="I38" s="200">
        <v>0</v>
      </c>
      <c r="J38" s="201"/>
      <c r="K38" s="199">
        <v>5.6</v>
      </c>
      <c r="L38" s="199">
        <v>12.7</v>
      </c>
      <c r="M38" s="200">
        <v>7.1</v>
      </c>
    </row>
    <row r="39" spans="1:13" s="57" customFormat="1">
      <c r="A39" s="196" t="s">
        <v>944</v>
      </c>
      <c r="B39" s="197">
        <v>263</v>
      </c>
      <c r="C39" s="196" t="s">
        <v>953</v>
      </c>
      <c r="D39" s="196" t="s">
        <v>296</v>
      </c>
      <c r="E39" s="198" t="s">
        <v>297</v>
      </c>
      <c r="F39" s="143"/>
      <c r="G39" s="199">
        <v>0</v>
      </c>
      <c r="H39" s="199">
        <v>84.2</v>
      </c>
      <c r="I39" s="200">
        <v>-84.2</v>
      </c>
      <c r="J39" s="201"/>
      <c r="K39" s="199">
        <v>60.2</v>
      </c>
      <c r="L39" s="199">
        <v>0</v>
      </c>
      <c r="M39" s="200">
        <v>-60.2</v>
      </c>
    </row>
    <row r="40" spans="1:13" s="57" customFormat="1">
      <c r="A40" s="196" t="s">
        <v>944</v>
      </c>
      <c r="B40" s="197">
        <v>293</v>
      </c>
      <c r="C40" s="196" t="s">
        <v>945</v>
      </c>
      <c r="D40" s="196" t="s">
        <v>837</v>
      </c>
      <c r="E40" s="198" t="s">
        <v>638</v>
      </c>
      <c r="F40" s="143"/>
      <c r="G40" s="199">
        <v>613.70000000000005</v>
      </c>
      <c r="H40" s="199">
        <v>2543</v>
      </c>
      <c r="I40" s="200">
        <v>-1929.3</v>
      </c>
      <c r="J40" s="201"/>
      <c r="K40" s="199">
        <v>2082.9</v>
      </c>
      <c r="L40" s="199">
        <v>613.70000000000005</v>
      </c>
      <c r="M40" s="200">
        <v>-1469.2</v>
      </c>
    </row>
    <row r="41" spans="1:13" s="57" customFormat="1">
      <c r="A41" s="196" t="s">
        <v>944</v>
      </c>
      <c r="B41" s="197">
        <v>301</v>
      </c>
      <c r="C41" s="196" t="s">
        <v>946</v>
      </c>
      <c r="D41" s="196" t="s">
        <v>298</v>
      </c>
      <c r="E41" s="198"/>
      <c r="F41" s="143"/>
      <c r="G41" s="199">
        <v>201.6</v>
      </c>
      <c r="H41" s="199">
        <v>50</v>
      </c>
      <c r="I41" s="200">
        <v>151.6</v>
      </c>
      <c r="J41" s="201"/>
      <c r="K41" s="199">
        <v>0</v>
      </c>
      <c r="L41" s="199">
        <v>20.6</v>
      </c>
      <c r="M41" s="200">
        <v>20.6</v>
      </c>
    </row>
    <row r="42" spans="1:13" s="57" customFormat="1">
      <c r="A42" s="196" t="s">
        <v>944</v>
      </c>
      <c r="B42" s="197">
        <v>303</v>
      </c>
      <c r="C42" s="196" t="s">
        <v>946</v>
      </c>
      <c r="D42" s="196" t="s">
        <v>838</v>
      </c>
      <c r="E42" s="198" t="s">
        <v>299</v>
      </c>
      <c r="F42" s="143"/>
      <c r="G42" s="199">
        <v>0</v>
      </c>
      <c r="H42" s="199">
        <v>35</v>
      </c>
      <c r="I42" s="200">
        <v>-35</v>
      </c>
      <c r="J42" s="201"/>
      <c r="K42" s="199">
        <v>6.8</v>
      </c>
      <c r="L42" s="199">
        <v>0</v>
      </c>
      <c r="M42" s="200">
        <v>-6.8</v>
      </c>
    </row>
    <row r="43" spans="1:13" s="57" customFormat="1">
      <c r="A43" s="196" t="s">
        <v>944</v>
      </c>
      <c r="B43" s="197">
        <v>316</v>
      </c>
      <c r="C43" s="196" t="s">
        <v>946</v>
      </c>
      <c r="D43" s="196" t="s">
        <v>300</v>
      </c>
      <c r="E43" s="198" t="s">
        <v>301</v>
      </c>
      <c r="F43" s="143"/>
      <c r="G43" s="199">
        <v>0</v>
      </c>
      <c r="H43" s="199">
        <v>13.5</v>
      </c>
      <c r="I43" s="200">
        <v>-13.5</v>
      </c>
      <c r="J43" s="201"/>
      <c r="K43" s="199">
        <v>13.5</v>
      </c>
      <c r="L43" s="199">
        <v>0</v>
      </c>
      <c r="M43" s="200">
        <v>-13.5</v>
      </c>
    </row>
    <row r="44" spans="1:13" s="57" customFormat="1">
      <c r="A44" s="196" t="s">
        <v>944</v>
      </c>
      <c r="B44" s="197">
        <v>320</v>
      </c>
      <c r="C44" s="196" t="s">
        <v>946</v>
      </c>
      <c r="D44" s="196" t="s">
        <v>1131</v>
      </c>
      <c r="E44" s="198" t="s">
        <v>640</v>
      </c>
      <c r="F44" s="143"/>
      <c r="G44" s="199">
        <v>0</v>
      </c>
      <c r="H44" s="199">
        <v>43.3</v>
      </c>
      <c r="I44" s="200">
        <v>-43.3</v>
      </c>
      <c r="J44" s="201"/>
      <c r="K44" s="199">
        <v>43.3</v>
      </c>
      <c r="L44" s="199">
        <v>0</v>
      </c>
      <c r="M44" s="200">
        <v>-43.3</v>
      </c>
    </row>
    <row r="45" spans="1:13" s="57" customFormat="1">
      <c r="A45" s="196" t="s">
        <v>944</v>
      </c>
      <c r="B45" s="197">
        <v>323</v>
      </c>
      <c r="C45" s="196" t="s">
        <v>946</v>
      </c>
      <c r="D45" s="196" t="s">
        <v>302</v>
      </c>
      <c r="E45" s="198" t="s">
        <v>303</v>
      </c>
      <c r="F45" s="143"/>
      <c r="G45" s="199">
        <v>0</v>
      </c>
      <c r="H45" s="199">
        <v>160</v>
      </c>
      <c r="I45" s="200">
        <v>-160</v>
      </c>
      <c r="J45" s="201"/>
      <c r="K45" s="199">
        <v>21.5</v>
      </c>
      <c r="L45" s="199">
        <v>0</v>
      </c>
      <c r="M45" s="200">
        <v>-21.5</v>
      </c>
    </row>
    <row r="46" spans="1:13" s="57" customFormat="1">
      <c r="A46" s="196" t="s">
        <v>944</v>
      </c>
      <c r="B46" s="197">
        <v>326</v>
      </c>
      <c r="C46" s="196" t="s">
        <v>946</v>
      </c>
      <c r="D46" s="196" t="s">
        <v>304</v>
      </c>
      <c r="E46" s="198" t="s">
        <v>305</v>
      </c>
      <c r="F46" s="143"/>
      <c r="G46" s="199">
        <v>0</v>
      </c>
      <c r="H46" s="199">
        <v>25</v>
      </c>
      <c r="I46" s="200">
        <v>-25</v>
      </c>
      <c r="J46" s="201"/>
      <c r="K46" s="199">
        <v>10</v>
      </c>
      <c r="L46" s="199">
        <v>0</v>
      </c>
      <c r="M46" s="200">
        <v>-10</v>
      </c>
    </row>
    <row r="47" spans="1:13" s="57" customFormat="1">
      <c r="A47" s="196" t="s">
        <v>944</v>
      </c>
      <c r="B47" s="197">
        <v>329</v>
      </c>
      <c r="C47" s="196" t="s">
        <v>946</v>
      </c>
      <c r="D47" s="196" t="s">
        <v>306</v>
      </c>
      <c r="E47" s="198" t="s">
        <v>307</v>
      </c>
      <c r="F47" s="143"/>
      <c r="G47" s="199">
        <v>0</v>
      </c>
      <c r="H47" s="199">
        <v>205.8</v>
      </c>
      <c r="I47" s="200">
        <v>-205.8</v>
      </c>
      <c r="J47" s="201"/>
      <c r="K47" s="199">
        <v>17.100000000000001</v>
      </c>
      <c r="L47" s="199">
        <v>0</v>
      </c>
      <c r="M47" s="200">
        <v>-17.100000000000001</v>
      </c>
    </row>
    <row r="48" spans="1:13" s="57" customFormat="1">
      <c r="A48" s="196" t="s">
        <v>944</v>
      </c>
      <c r="B48" s="197">
        <v>374</v>
      </c>
      <c r="C48" s="196" t="s">
        <v>945</v>
      </c>
      <c r="D48" s="196" t="s">
        <v>951</v>
      </c>
      <c r="E48" s="198" t="s">
        <v>308</v>
      </c>
      <c r="F48" s="143"/>
      <c r="G48" s="199">
        <v>1102</v>
      </c>
      <c r="H48" s="199">
        <v>267.10000000000002</v>
      </c>
      <c r="I48" s="200">
        <v>834.9</v>
      </c>
      <c r="J48" s="201"/>
      <c r="K48" s="199">
        <v>25.7</v>
      </c>
      <c r="L48" s="199">
        <v>905.4</v>
      </c>
      <c r="M48" s="200">
        <v>879.69999999999993</v>
      </c>
    </row>
    <row r="49" spans="1:13" s="57" customFormat="1">
      <c r="A49" s="196" t="s">
        <v>944</v>
      </c>
      <c r="B49" s="197">
        <v>374</v>
      </c>
      <c r="C49" s="196" t="s">
        <v>946</v>
      </c>
      <c r="D49" s="196" t="s">
        <v>1132</v>
      </c>
      <c r="E49" s="198" t="s">
        <v>648</v>
      </c>
      <c r="F49" s="143"/>
      <c r="G49" s="199">
        <v>3361.2</v>
      </c>
      <c r="H49" s="199">
        <v>2762.3</v>
      </c>
      <c r="I49" s="200">
        <v>598.89999999999964</v>
      </c>
      <c r="J49" s="201"/>
      <c r="K49" s="199">
        <v>376</v>
      </c>
      <c r="L49" s="199">
        <v>2013.5</v>
      </c>
      <c r="M49" s="200">
        <v>1637.5</v>
      </c>
    </row>
    <row r="50" spans="1:13" s="57" customFormat="1">
      <c r="A50" s="196" t="s">
        <v>944</v>
      </c>
      <c r="B50" s="197">
        <v>387</v>
      </c>
      <c r="C50" s="196" t="s">
        <v>953</v>
      </c>
      <c r="D50" s="196" t="s">
        <v>954</v>
      </c>
      <c r="E50" s="198" t="s">
        <v>650</v>
      </c>
      <c r="F50" s="143"/>
      <c r="G50" s="199">
        <v>278.8</v>
      </c>
      <c r="H50" s="199">
        <v>10</v>
      </c>
      <c r="I50" s="200">
        <v>268.8</v>
      </c>
      <c r="J50" s="201"/>
      <c r="K50" s="199">
        <v>0</v>
      </c>
      <c r="L50" s="199">
        <v>267.3</v>
      </c>
      <c r="M50" s="200">
        <v>267.3</v>
      </c>
    </row>
    <row r="51" spans="1:13" s="57" customFormat="1">
      <c r="A51" s="196" t="s">
        <v>944</v>
      </c>
      <c r="B51" s="197">
        <v>387</v>
      </c>
      <c r="C51" s="196" t="s">
        <v>946</v>
      </c>
      <c r="D51" s="196" t="s">
        <v>956</v>
      </c>
      <c r="E51" s="198" t="s">
        <v>1363</v>
      </c>
      <c r="F51" s="143"/>
      <c r="G51" s="199">
        <v>821.7</v>
      </c>
      <c r="H51" s="199">
        <v>200</v>
      </c>
      <c r="I51" s="200">
        <v>621.70000000000005</v>
      </c>
      <c r="J51" s="201"/>
      <c r="K51" s="199">
        <v>133.69999999999999</v>
      </c>
      <c r="L51" s="199">
        <v>9.4</v>
      </c>
      <c r="M51" s="200">
        <v>-124.29999999999998</v>
      </c>
    </row>
    <row r="52" spans="1:13" s="57" customFormat="1">
      <c r="A52" s="196" t="s">
        <v>944</v>
      </c>
      <c r="B52" s="197">
        <v>418</v>
      </c>
      <c r="C52" s="196" t="s">
        <v>946</v>
      </c>
      <c r="D52" s="196" t="s">
        <v>957</v>
      </c>
      <c r="E52" s="198" t="s">
        <v>309</v>
      </c>
      <c r="F52" s="143"/>
      <c r="G52" s="199">
        <v>0</v>
      </c>
      <c r="H52" s="199">
        <v>0.6</v>
      </c>
      <c r="I52" s="200">
        <v>-0.6</v>
      </c>
      <c r="J52" s="201"/>
      <c r="K52" s="199">
        <v>0.6</v>
      </c>
      <c r="L52" s="199">
        <v>0</v>
      </c>
      <c r="M52" s="200">
        <v>-0.6</v>
      </c>
    </row>
    <row r="53" spans="1:13" s="57" customFormat="1">
      <c r="A53" s="196" t="s">
        <v>944</v>
      </c>
      <c r="B53" s="197">
        <v>445</v>
      </c>
      <c r="C53" s="196" t="s">
        <v>281</v>
      </c>
      <c r="D53" s="196" t="s">
        <v>310</v>
      </c>
      <c r="E53" s="198" t="s">
        <v>311</v>
      </c>
      <c r="F53" s="143"/>
      <c r="G53" s="199">
        <v>83.9</v>
      </c>
      <c r="H53" s="199">
        <v>83.9</v>
      </c>
      <c r="I53" s="200">
        <v>0</v>
      </c>
      <c r="J53" s="201"/>
      <c r="K53" s="199">
        <v>0</v>
      </c>
      <c r="L53" s="199">
        <v>1.2</v>
      </c>
      <c r="M53" s="200">
        <v>1.2</v>
      </c>
    </row>
    <row r="54" spans="1:13" s="57" customFormat="1">
      <c r="A54" s="196" t="s">
        <v>944</v>
      </c>
      <c r="B54" s="197">
        <v>445</v>
      </c>
      <c r="C54" s="196" t="s">
        <v>829</v>
      </c>
      <c r="D54" s="196" t="s">
        <v>312</v>
      </c>
      <c r="E54" s="205" t="s">
        <v>313</v>
      </c>
      <c r="F54" s="143"/>
      <c r="G54" s="199">
        <v>0</v>
      </c>
      <c r="H54" s="199">
        <v>0</v>
      </c>
      <c r="I54" s="200">
        <v>0</v>
      </c>
      <c r="J54" s="201"/>
      <c r="K54" s="199">
        <v>0.5</v>
      </c>
      <c r="L54" s="199">
        <v>0</v>
      </c>
      <c r="M54" s="200">
        <v>-0.5</v>
      </c>
    </row>
    <row r="55" spans="1:13" s="57" customFormat="1">
      <c r="A55" s="196" t="s">
        <v>944</v>
      </c>
      <c r="B55" s="197">
        <v>474</v>
      </c>
      <c r="C55" s="196" t="s">
        <v>945</v>
      </c>
      <c r="D55" s="196" t="s">
        <v>958</v>
      </c>
      <c r="E55" s="198" t="s">
        <v>660</v>
      </c>
      <c r="F55" s="143"/>
      <c r="G55" s="199">
        <v>601.79999999999995</v>
      </c>
      <c r="H55" s="199">
        <v>99.999999999999943</v>
      </c>
      <c r="I55" s="200">
        <v>501.8</v>
      </c>
      <c r="J55" s="201"/>
      <c r="K55" s="199">
        <v>45.6</v>
      </c>
      <c r="L55" s="199">
        <v>170.2</v>
      </c>
      <c r="M55" s="200">
        <v>124.6</v>
      </c>
    </row>
    <row r="56" spans="1:13" s="57" customFormat="1">
      <c r="A56" s="196" t="s">
        <v>944</v>
      </c>
      <c r="B56" s="197">
        <v>474</v>
      </c>
      <c r="C56" s="196" t="s">
        <v>952</v>
      </c>
      <c r="D56" s="196" t="s">
        <v>959</v>
      </c>
      <c r="E56" s="198" t="s">
        <v>661</v>
      </c>
      <c r="F56" s="143"/>
      <c r="G56" s="199">
        <v>1314.8</v>
      </c>
      <c r="H56" s="199">
        <v>300</v>
      </c>
      <c r="I56" s="200">
        <v>1014.8</v>
      </c>
      <c r="J56" s="201"/>
      <c r="K56" s="199">
        <v>93.4</v>
      </c>
      <c r="L56" s="199">
        <v>0</v>
      </c>
      <c r="M56" s="200">
        <v>-93.4</v>
      </c>
    </row>
    <row r="57" spans="1:13" s="57" customFormat="1">
      <c r="A57" s="196" t="s">
        <v>944</v>
      </c>
      <c r="B57" s="197">
        <v>474</v>
      </c>
      <c r="C57" s="196" t="s">
        <v>953</v>
      </c>
      <c r="D57" s="196" t="s">
        <v>314</v>
      </c>
      <c r="E57" s="198" t="s">
        <v>315</v>
      </c>
      <c r="F57" s="143"/>
      <c r="G57" s="199">
        <v>446.7</v>
      </c>
      <c r="H57" s="199">
        <v>10</v>
      </c>
      <c r="I57" s="200">
        <v>436.7</v>
      </c>
      <c r="J57" s="201"/>
      <c r="K57" s="199">
        <v>0</v>
      </c>
      <c r="L57" s="199">
        <v>167.7</v>
      </c>
      <c r="M57" s="200">
        <v>167.7</v>
      </c>
    </row>
    <row r="58" spans="1:13" s="57" customFormat="1">
      <c r="A58" s="196" t="s">
        <v>944</v>
      </c>
      <c r="B58" s="197">
        <v>491</v>
      </c>
      <c r="C58" s="196" t="s">
        <v>945</v>
      </c>
      <c r="D58" s="196" t="s">
        <v>1047</v>
      </c>
      <c r="E58" s="198" t="s">
        <v>316</v>
      </c>
      <c r="F58" s="143"/>
      <c r="G58" s="199">
        <v>0</v>
      </c>
      <c r="H58" s="199">
        <v>90</v>
      </c>
      <c r="I58" s="200">
        <v>-90</v>
      </c>
      <c r="J58" s="201"/>
      <c r="K58" s="199">
        <v>69.900000000000006</v>
      </c>
      <c r="L58" s="199">
        <v>0</v>
      </c>
      <c r="M58" s="200">
        <v>-69.900000000000006</v>
      </c>
    </row>
    <row r="59" spans="1:13" s="57" customFormat="1">
      <c r="A59" s="196" t="s">
        <v>944</v>
      </c>
      <c r="B59" s="197">
        <v>589</v>
      </c>
      <c r="C59" s="196" t="s">
        <v>946</v>
      </c>
      <c r="D59" s="196" t="s">
        <v>317</v>
      </c>
      <c r="E59" s="198" t="s">
        <v>318</v>
      </c>
      <c r="F59" s="143"/>
      <c r="G59" s="199">
        <v>0</v>
      </c>
      <c r="H59" s="199">
        <v>200</v>
      </c>
      <c r="I59" s="200">
        <v>-200</v>
      </c>
      <c r="J59" s="201"/>
      <c r="K59" s="199">
        <v>196.2</v>
      </c>
      <c r="L59" s="199">
        <v>0</v>
      </c>
      <c r="M59" s="200">
        <v>-196.2</v>
      </c>
    </row>
    <row r="60" spans="1:13" s="57" customFormat="1">
      <c r="A60" s="196" t="s">
        <v>940</v>
      </c>
      <c r="B60" s="197">
        <v>120</v>
      </c>
      <c r="C60" s="196" t="s">
        <v>945</v>
      </c>
      <c r="D60" s="196" t="s">
        <v>960</v>
      </c>
      <c r="E60" s="198" t="s">
        <v>1433</v>
      </c>
      <c r="F60" s="143"/>
      <c r="G60" s="199">
        <v>0</v>
      </c>
      <c r="H60" s="199">
        <v>1.3</v>
      </c>
      <c r="I60" s="200">
        <v>-1.3</v>
      </c>
      <c r="J60" s="201"/>
      <c r="K60" s="199">
        <v>1.3</v>
      </c>
      <c r="L60" s="199">
        <v>0</v>
      </c>
      <c r="M60" s="200">
        <v>-1.3</v>
      </c>
    </row>
    <row r="61" spans="1:13" s="57" customFormat="1">
      <c r="A61" s="196" t="s">
        <v>940</v>
      </c>
      <c r="B61" s="197">
        <v>125</v>
      </c>
      <c r="C61" s="196" t="s">
        <v>946</v>
      </c>
      <c r="D61" s="196" t="s">
        <v>961</v>
      </c>
      <c r="E61" s="198" t="s">
        <v>683</v>
      </c>
      <c r="F61" s="143"/>
      <c r="G61" s="199">
        <v>0</v>
      </c>
      <c r="H61" s="199">
        <v>5</v>
      </c>
      <c r="I61" s="200">
        <v>-5</v>
      </c>
      <c r="J61" s="201"/>
      <c r="K61" s="199">
        <v>-3.2</v>
      </c>
      <c r="L61" s="199">
        <v>0</v>
      </c>
      <c r="M61" s="200">
        <v>3.2</v>
      </c>
    </row>
    <row r="62" spans="1:13" s="57" customFormat="1">
      <c r="A62" s="196" t="s">
        <v>940</v>
      </c>
      <c r="B62" s="197">
        <v>126</v>
      </c>
      <c r="C62" s="196" t="s">
        <v>946</v>
      </c>
      <c r="D62" s="196" t="s">
        <v>319</v>
      </c>
      <c r="E62" s="198" t="s">
        <v>320</v>
      </c>
      <c r="F62" s="143"/>
      <c r="G62" s="199">
        <v>0</v>
      </c>
      <c r="H62" s="199">
        <v>1</v>
      </c>
      <c r="I62" s="200">
        <v>-1</v>
      </c>
      <c r="J62" s="201"/>
      <c r="K62" s="199">
        <v>1.9</v>
      </c>
      <c r="L62" s="199">
        <v>0</v>
      </c>
      <c r="M62" s="200">
        <v>-1.9</v>
      </c>
    </row>
    <row r="63" spans="1:13" s="57" customFormat="1">
      <c r="A63" s="196" t="s">
        <v>940</v>
      </c>
      <c r="B63" s="197">
        <v>127</v>
      </c>
      <c r="C63" s="196" t="s">
        <v>945</v>
      </c>
      <c r="D63" s="196" t="s">
        <v>839</v>
      </c>
      <c r="E63" s="198" t="s">
        <v>684</v>
      </c>
      <c r="F63" s="143"/>
      <c r="G63" s="199">
        <v>8474.2999999999993</v>
      </c>
      <c r="H63" s="199">
        <v>3999.9999999999995</v>
      </c>
      <c r="I63" s="200">
        <v>4474.2999999999993</v>
      </c>
      <c r="J63" s="201"/>
      <c r="K63" s="199">
        <v>94</v>
      </c>
      <c r="L63" s="199">
        <v>4951.6000000000004</v>
      </c>
      <c r="M63" s="200">
        <v>4857.6000000000004</v>
      </c>
    </row>
    <row r="64" spans="1:13" s="57" customFormat="1">
      <c r="A64" s="196" t="s">
        <v>940</v>
      </c>
      <c r="B64" s="197">
        <v>127</v>
      </c>
      <c r="C64" s="196" t="s">
        <v>952</v>
      </c>
      <c r="D64" s="196" t="s">
        <v>962</v>
      </c>
      <c r="E64" s="198" t="s">
        <v>685</v>
      </c>
      <c r="F64" s="143"/>
      <c r="G64" s="199">
        <v>0</v>
      </c>
      <c r="H64" s="199">
        <v>775</v>
      </c>
      <c r="I64" s="200">
        <v>-775</v>
      </c>
      <c r="J64" s="201"/>
      <c r="K64" s="199">
        <v>660.9</v>
      </c>
      <c r="L64" s="199">
        <v>0</v>
      </c>
      <c r="M64" s="200">
        <v>-660.9</v>
      </c>
    </row>
    <row r="65" spans="1:13" s="57" customFormat="1">
      <c r="A65" s="196" t="s">
        <v>940</v>
      </c>
      <c r="B65" s="197">
        <v>127</v>
      </c>
      <c r="C65" s="196" t="s">
        <v>953</v>
      </c>
      <c r="D65" s="196" t="s">
        <v>840</v>
      </c>
      <c r="E65" s="198" t="s">
        <v>321</v>
      </c>
      <c r="F65" s="143"/>
      <c r="G65" s="199">
        <v>278.89999999999998</v>
      </c>
      <c r="H65" s="199">
        <v>830</v>
      </c>
      <c r="I65" s="200">
        <v>-551.1</v>
      </c>
      <c r="J65" s="201"/>
      <c r="K65" s="199">
        <v>750.9</v>
      </c>
      <c r="L65" s="199">
        <v>278.89999999999998</v>
      </c>
      <c r="M65" s="200">
        <v>-472</v>
      </c>
    </row>
    <row r="66" spans="1:13" s="57" customFormat="1">
      <c r="A66" s="196" t="s">
        <v>940</v>
      </c>
      <c r="B66" s="197">
        <v>127</v>
      </c>
      <c r="C66" s="196" t="s">
        <v>946</v>
      </c>
      <c r="D66" s="196" t="s">
        <v>963</v>
      </c>
      <c r="E66" s="198" t="s">
        <v>686</v>
      </c>
      <c r="F66" s="143"/>
      <c r="G66" s="199">
        <v>596.6</v>
      </c>
      <c r="H66" s="199">
        <v>1570</v>
      </c>
      <c r="I66" s="200">
        <v>-973.4</v>
      </c>
      <c r="J66" s="201"/>
      <c r="K66" s="199">
        <v>1206.7</v>
      </c>
      <c r="L66" s="199">
        <v>596.6</v>
      </c>
      <c r="M66" s="200">
        <v>-610.1</v>
      </c>
    </row>
    <row r="67" spans="1:13" s="57" customFormat="1">
      <c r="A67" s="196" t="s">
        <v>940</v>
      </c>
      <c r="B67" s="197">
        <v>134</v>
      </c>
      <c r="C67" s="196" t="s">
        <v>281</v>
      </c>
      <c r="D67" s="196" t="s">
        <v>323</v>
      </c>
      <c r="E67" s="198"/>
      <c r="F67" s="143"/>
      <c r="G67" s="199">
        <v>542.9</v>
      </c>
      <c r="H67" s="199">
        <v>0</v>
      </c>
      <c r="I67" s="200">
        <v>542.9</v>
      </c>
      <c r="J67" s="201"/>
      <c r="K67" s="199">
        <v>0</v>
      </c>
      <c r="L67" s="199">
        <v>194.4</v>
      </c>
      <c r="M67" s="200">
        <v>194.4</v>
      </c>
    </row>
    <row r="68" spans="1:13" s="57" customFormat="1">
      <c r="A68" s="196" t="s">
        <v>940</v>
      </c>
      <c r="B68" s="197">
        <v>134</v>
      </c>
      <c r="C68" s="196" t="s">
        <v>829</v>
      </c>
      <c r="D68" s="196" t="s">
        <v>841</v>
      </c>
      <c r="E68" s="198" t="s">
        <v>324</v>
      </c>
      <c r="F68" s="143"/>
      <c r="G68" s="199">
        <v>0</v>
      </c>
      <c r="H68" s="199">
        <v>50</v>
      </c>
      <c r="I68" s="200">
        <v>-50</v>
      </c>
      <c r="J68" s="201"/>
      <c r="K68" s="199">
        <v>18.600000000000001</v>
      </c>
      <c r="L68" s="199">
        <v>0</v>
      </c>
      <c r="M68" s="200">
        <v>-18.600000000000001</v>
      </c>
    </row>
    <row r="69" spans="1:13" s="57" customFormat="1">
      <c r="A69" s="196" t="s">
        <v>940</v>
      </c>
      <c r="B69" s="197">
        <v>150</v>
      </c>
      <c r="C69" s="196" t="s">
        <v>946</v>
      </c>
      <c r="D69" s="196" t="s">
        <v>964</v>
      </c>
      <c r="E69" s="198" t="s">
        <v>687</v>
      </c>
      <c r="F69" s="143"/>
      <c r="G69" s="199">
        <v>0</v>
      </c>
      <c r="H69" s="199">
        <v>2.6</v>
      </c>
      <c r="I69" s="200">
        <v>-2.6</v>
      </c>
      <c r="J69" s="201"/>
      <c r="K69" s="199">
        <v>-5.5</v>
      </c>
      <c r="L69" s="199">
        <v>0</v>
      </c>
      <c r="M69" s="200">
        <v>5.5</v>
      </c>
    </row>
    <row r="70" spans="1:13" s="57" customFormat="1">
      <c r="A70" s="196" t="s">
        <v>940</v>
      </c>
      <c r="B70" s="197">
        <v>167</v>
      </c>
      <c r="C70" s="196" t="s">
        <v>955</v>
      </c>
      <c r="D70" s="196" t="s">
        <v>965</v>
      </c>
      <c r="E70" s="198" t="s">
        <v>688</v>
      </c>
      <c r="F70" s="143"/>
      <c r="G70" s="199">
        <v>0</v>
      </c>
      <c r="H70" s="199">
        <v>13.3</v>
      </c>
      <c r="I70" s="200">
        <v>-13.3</v>
      </c>
      <c r="J70" s="201"/>
      <c r="K70" s="199">
        <v>-3.8</v>
      </c>
      <c r="L70" s="199">
        <v>0</v>
      </c>
      <c r="M70" s="200">
        <v>3.8</v>
      </c>
    </row>
    <row r="71" spans="1:13" s="57" customFormat="1">
      <c r="A71" s="196" t="s">
        <v>940</v>
      </c>
      <c r="B71" s="197">
        <v>172</v>
      </c>
      <c r="C71" s="196" t="s">
        <v>946</v>
      </c>
      <c r="D71" s="196" t="s">
        <v>1133</v>
      </c>
      <c r="E71" s="198" t="s">
        <v>325</v>
      </c>
      <c r="F71" s="143"/>
      <c r="G71" s="199">
        <v>0</v>
      </c>
      <c r="H71" s="199">
        <v>151</v>
      </c>
      <c r="I71" s="200">
        <v>-151</v>
      </c>
      <c r="J71" s="201"/>
      <c r="K71" s="199">
        <v>131.30000000000001</v>
      </c>
      <c r="L71" s="199">
        <v>0</v>
      </c>
      <c r="M71" s="200">
        <v>-131.30000000000001</v>
      </c>
    </row>
    <row r="72" spans="1:13" s="57" customFormat="1">
      <c r="A72" s="196" t="s">
        <v>940</v>
      </c>
      <c r="B72" s="197">
        <v>174</v>
      </c>
      <c r="C72" s="196" t="s">
        <v>946</v>
      </c>
      <c r="D72" s="196" t="s">
        <v>966</v>
      </c>
      <c r="E72" s="198" t="s">
        <v>690</v>
      </c>
      <c r="F72" s="143"/>
      <c r="G72" s="199">
        <v>0</v>
      </c>
      <c r="H72" s="199">
        <v>700</v>
      </c>
      <c r="I72" s="200">
        <v>-700</v>
      </c>
      <c r="J72" s="201"/>
      <c r="K72" s="199">
        <v>426.2</v>
      </c>
      <c r="L72" s="199">
        <v>0</v>
      </c>
      <c r="M72" s="200">
        <v>-426.2</v>
      </c>
    </row>
    <row r="73" spans="1:13" s="57" customFormat="1">
      <c r="A73" s="196" t="s">
        <v>940</v>
      </c>
      <c r="B73" s="197">
        <v>179</v>
      </c>
      <c r="C73" s="196" t="s">
        <v>946</v>
      </c>
      <c r="D73" s="196" t="s">
        <v>967</v>
      </c>
      <c r="E73" s="198" t="s">
        <v>326</v>
      </c>
      <c r="F73" s="143"/>
      <c r="G73" s="199">
        <v>3170.7</v>
      </c>
      <c r="H73" s="199">
        <v>3350</v>
      </c>
      <c r="I73" s="200">
        <v>-179.30000000000018</v>
      </c>
      <c r="J73" s="201"/>
      <c r="K73" s="199">
        <v>3326.6</v>
      </c>
      <c r="L73" s="199">
        <v>3170.7</v>
      </c>
      <c r="M73" s="200">
        <v>-155.90000000000009</v>
      </c>
    </row>
    <row r="74" spans="1:13" s="57" customFormat="1">
      <c r="A74" s="196" t="s">
        <v>940</v>
      </c>
      <c r="B74" s="197">
        <v>182</v>
      </c>
      <c r="C74" s="196" t="s">
        <v>946</v>
      </c>
      <c r="D74" s="196" t="s">
        <v>842</v>
      </c>
      <c r="E74" s="198" t="s">
        <v>691</v>
      </c>
      <c r="F74" s="143"/>
      <c r="G74" s="199">
        <v>0</v>
      </c>
      <c r="H74" s="199">
        <v>10.3</v>
      </c>
      <c r="I74" s="200">
        <v>-10.3</v>
      </c>
      <c r="J74" s="201"/>
      <c r="K74" s="199">
        <v>13.8</v>
      </c>
      <c r="L74" s="199">
        <v>0</v>
      </c>
      <c r="M74" s="200">
        <v>-13.8</v>
      </c>
    </row>
    <row r="75" spans="1:13" s="57" customFormat="1">
      <c r="A75" s="196" t="s">
        <v>940</v>
      </c>
      <c r="B75" s="197">
        <v>184</v>
      </c>
      <c r="C75" s="196" t="s">
        <v>946</v>
      </c>
      <c r="D75" s="196" t="s">
        <v>843</v>
      </c>
      <c r="E75" s="198" t="s">
        <v>327</v>
      </c>
      <c r="F75" s="143"/>
      <c r="G75" s="199">
        <v>0</v>
      </c>
      <c r="H75" s="199">
        <v>318.5</v>
      </c>
      <c r="I75" s="200">
        <v>-318.5</v>
      </c>
      <c r="J75" s="201"/>
      <c r="K75" s="199">
        <v>318.5</v>
      </c>
      <c r="L75" s="199">
        <v>0</v>
      </c>
      <c r="M75" s="200">
        <v>-318.5</v>
      </c>
    </row>
    <row r="76" spans="1:13" s="57" customFormat="1">
      <c r="A76" s="196" t="s">
        <v>940</v>
      </c>
      <c r="B76" s="197">
        <v>186</v>
      </c>
      <c r="C76" s="196" t="s">
        <v>946</v>
      </c>
      <c r="D76" s="196" t="s">
        <v>844</v>
      </c>
      <c r="E76" s="198" t="s">
        <v>328</v>
      </c>
      <c r="F76" s="143"/>
      <c r="G76" s="199">
        <v>836.6</v>
      </c>
      <c r="H76" s="199">
        <v>436.6</v>
      </c>
      <c r="I76" s="200">
        <v>400</v>
      </c>
      <c r="J76" s="201"/>
      <c r="K76" s="199">
        <v>22.5</v>
      </c>
      <c r="L76" s="199">
        <v>530.29999999999995</v>
      </c>
      <c r="M76" s="200">
        <v>507.79999999999995</v>
      </c>
    </row>
    <row r="77" spans="1:13" s="57" customFormat="1">
      <c r="A77" s="196" t="s">
        <v>940</v>
      </c>
      <c r="B77" s="197">
        <v>187</v>
      </c>
      <c r="C77" s="196" t="s">
        <v>946</v>
      </c>
      <c r="D77" s="196" t="s">
        <v>845</v>
      </c>
      <c r="E77" s="198" t="s">
        <v>329</v>
      </c>
      <c r="F77" s="143"/>
      <c r="G77" s="199">
        <v>782.7</v>
      </c>
      <c r="H77" s="199">
        <v>925</v>
      </c>
      <c r="I77" s="200">
        <v>-142.29999999999995</v>
      </c>
      <c r="J77" s="201"/>
      <c r="K77" s="199">
        <v>305.89999999999998</v>
      </c>
      <c r="L77" s="199">
        <v>33</v>
      </c>
      <c r="M77" s="200">
        <v>-272.89999999999998</v>
      </c>
    </row>
    <row r="78" spans="1:13" s="57" customFormat="1">
      <c r="A78" s="196" t="s">
        <v>940</v>
      </c>
      <c r="B78" s="197">
        <v>272</v>
      </c>
      <c r="C78" s="196" t="s">
        <v>946</v>
      </c>
      <c r="D78" s="196" t="s">
        <v>846</v>
      </c>
      <c r="E78" s="198" t="s">
        <v>330</v>
      </c>
      <c r="F78" s="143"/>
      <c r="G78" s="199">
        <v>336</v>
      </c>
      <c r="H78" s="199">
        <v>10</v>
      </c>
      <c r="I78" s="200">
        <v>326</v>
      </c>
      <c r="J78" s="201"/>
      <c r="K78" s="199">
        <v>0.1</v>
      </c>
      <c r="L78" s="199">
        <v>140</v>
      </c>
      <c r="M78" s="200">
        <v>139.9</v>
      </c>
    </row>
    <row r="79" spans="1:13" s="57" customFormat="1">
      <c r="A79" s="196" t="s">
        <v>940</v>
      </c>
      <c r="B79" s="197">
        <v>273</v>
      </c>
      <c r="C79" s="196" t="s">
        <v>946</v>
      </c>
      <c r="D79" s="196" t="s">
        <v>331</v>
      </c>
      <c r="E79" s="198" t="s">
        <v>332</v>
      </c>
      <c r="F79" s="143"/>
      <c r="G79" s="199">
        <v>0</v>
      </c>
      <c r="H79" s="199">
        <v>191.6</v>
      </c>
      <c r="I79" s="200">
        <v>-191.6</v>
      </c>
      <c r="J79" s="201"/>
      <c r="K79" s="199">
        <v>226.5</v>
      </c>
      <c r="L79" s="199">
        <v>0</v>
      </c>
      <c r="M79" s="200">
        <v>-226.5</v>
      </c>
    </row>
    <row r="80" spans="1:13" s="57" customFormat="1">
      <c r="A80" s="196" t="s">
        <v>940</v>
      </c>
      <c r="B80" s="197">
        <v>279</v>
      </c>
      <c r="C80" s="196" t="s">
        <v>945</v>
      </c>
      <c r="D80" s="196" t="s">
        <v>333</v>
      </c>
      <c r="E80" s="198" t="s">
        <v>334</v>
      </c>
      <c r="F80" s="143"/>
      <c r="G80" s="199">
        <v>0</v>
      </c>
      <c r="H80" s="199">
        <v>50</v>
      </c>
      <c r="I80" s="200">
        <v>-50</v>
      </c>
      <c r="J80" s="201"/>
      <c r="K80" s="199">
        <v>0</v>
      </c>
      <c r="L80" s="199">
        <v>0</v>
      </c>
      <c r="M80" s="200">
        <v>0</v>
      </c>
    </row>
    <row r="81" spans="1:13" s="57" customFormat="1">
      <c r="A81" s="196" t="s">
        <v>940</v>
      </c>
      <c r="B81" s="197">
        <v>296</v>
      </c>
      <c r="C81" s="196" t="s">
        <v>945</v>
      </c>
      <c r="D81" s="196" t="s">
        <v>968</v>
      </c>
      <c r="E81" s="198" t="s">
        <v>692</v>
      </c>
      <c r="F81" s="143"/>
      <c r="G81" s="199">
        <v>0</v>
      </c>
      <c r="H81" s="199">
        <v>0.8</v>
      </c>
      <c r="I81" s="200">
        <v>-0.8</v>
      </c>
      <c r="J81" s="201"/>
      <c r="K81" s="199">
        <v>0.9</v>
      </c>
      <c r="L81" s="199">
        <v>0</v>
      </c>
      <c r="M81" s="200">
        <v>-0.9</v>
      </c>
    </row>
    <row r="82" spans="1:13" s="57" customFormat="1">
      <c r="A82" s="196" t="s">
        <v>940</v>
      </c>
      <c r="B82" s="197">
        <v>298</v>
      </c>
      <c r="C82" s="196" t="s">
        <v>946</v>
      </c>
      <c r="D82" s="196" t="s">
        <v>969</v>
      </c>
      <c r="E82" s="198" t="s">
        <v>694</v>
      </c>
      <c r="F82" s="143"/>
      <c r="G82" s="199">
        <v>1004</v>
      </c>
      <c r="H82" s="199">
        <v>100</v>
      </c>
      <c r="I82" s="200">
        <v>904</v>
      </c>
      <c r="J82" s="201"/>
      <c r="K82" s="199">
        <v>66.599999999999994</v>
      </c>
      <c r="L82" s="199">
        <v>1004</v>
      </c>
      <c r="M82" s="200">
        <v>937.4</v>
      </c>
    </row>
    <row r="83" spans="1:13" s="57" customFormat="1">
      <c r="A83" s="196" t="s">
        <v>940</v>
      </c>
      <c r="B83" s="197">
        <v>299</v>
      </c>
      <c r="C83" s="196" t="s">
        <v>946</v>
      </c>
      <c r="D83" s="196" t="s">
        <v>970</v>
      </c>
      <c r="E83" s="198" t="s">
        <v>695</v>
      </c>
      <c r="F83" s="143"/>
      <c r="G83" s="199">
        <v>0</v>
      </c>
      <c r="H83" s="199">
        <v>50</v>
      </c>
      <c r="I83" s="200">
        <v>-50</v>
      </c>
      <c r="J83" s="201"/>
      <c r="K83" s="199">
        <v>28</v>
      </c>
      <c r="L83" s="199">
        <v>0</v>
      </c>
      <c r="M83" s="200">
        <v>-28</v>
      </c>
    </row>
    <row r="84" spans="1:13" s="57" customFormat="1">
      <c r="A84" s="196" t="s">
        <v>940</v>
      </c>
      <c r="B84" s="197">
        <v>473</v>
      </c>
      <c r="C84" s="196" t="s">
        <v>946</v>
      </c>
      <c r="D84" s="196" t="s">
        <v>1134</v>
      </c>
      <c r="E84" s="198" t="s">
        <v>335</v>
      </c>
      <c r="F84" s="143"/>
      <c r="G84" s="199">
        <v>110.9</v>
      </c>
      <c r="H84" s="199">
        <v>120.00000000000001</v>
      </c>
      <c r="I84" s="200">
        <v>-9.1000000000000085</v>
      </c>
      <c r="J84" s="201"/>
      <c r="K84" s="199">
        <v>111.1</v>
      </c>
      <c r="L84" s="199">
        <v>75.8</v>
      </c>
      <c r="M84" s="200">
        <v>-35.299999999999997</v>
      </c>
    </row>
    <row r="85" spans="1:13" s="57" customFormat="1">
      <c r="A85" s="196" t="s">
        <v>940</v>
      </c>
      <c r="B85" s="197">
        <v>504</v>
      </c>
      <c r="C85" s="196" t="s">
        <v>946</v>
      </c>
      <c r="D85" s="196" t="s">
        <v>1135</v>
      </c>
      <c r="E85" s="198" t="s">
        <v>336</v>
      </c>
      <c r="F85" s="143"/>
      <c r="G85" s="199">
        <v>712.4</v>
      </c>
      <c r="H85" s="199">
        <v>712.4</v>
      </c>
      <c r="I85" s="200">
        <v>0</v>
      </c>
      <c r="J85" s="201"/>
      <c r="K85" s="199">
        <v>94.6</v>
      </c>
      <c r="L85" s="199">
        <v>289</v>
      </c>
      <c r="M85" s="200">
        <v>194.4</v>
      </c>
    </row>
    <row r="86" spans="1:13" s="57" customFormat="1">
      <c r="A86" s="196" t="s">
        <v>940</v>
      </c>
      <c r="B86" s="197">
        <v>505</v>
      </c>
      <c r="C86" s="196" t="s">
        <v>946</v>
      </c>
      <c r="D86" s="196" t="s">
        <v>337</v>
      </c>
      <c r="E86" s="198" t="s">
        <v>338</v>
      </c>
      <c r="F86" s="143"/>
      <c r="G86" s="199">
        <v>0</v>
      </c>
      <c r="H86" s="199">
        <v>2.5</v>
      </c>
      <c r="I86" s="200">
        <v>-2.5</v>
      </c>
      <c r="J86" s="201"/>
      <c r="K86" s="199">
        <v>2.5</v>
      </c>
      <c r="L86" s="199">
        <v>0</v>
      </c>
      <c r="M86" s="200">
        <v>-2.5</v>
      </c>
    </row>
    <row r="87" spans="1:13" s="57" customFormat="1">
      <c r="A87" s="196" t="s">
        <v>940</v>
      </c>
      <c r="B87" s="197">
        <v>508</v>
      </c>
      <c r="C87" s="196" t="s">
        <v>946</v>
      </c>
      <c r="D87" s="196" t="s">
        <v>1048</v>
      </c>
      <c r="E87" s="198" t="s">
        <v>339</v>
      </c>
      <c r="F87" s="143"/>
      <c r="G87" s="199">
        <v>1115.2</v>
      </c>
      <c r="H87" s="199">
        <v>1115.2</v>
      </c>
      <c r="I87" s="200">
        <v>0</v>
      </c>
      <c r="J87" s="201"/>
      <c r="K87" s="199">
        <v>348.9</v>
      </c>
      <c r="L87" s="199">
        <v>975.8</v>
      </c>
      <c r="M87" s="200">
        <v>626.9</v>
      </c>
    </row>
    <row r="88" spans="1:13" s="57" customFormat="1">
      <c r="A88" s="196" t="s">
        <v>940</v>
      </c>
      <c r="B88" s="197">
        <v>509</v>
      </c>
      <c r="C88" s="196" t="s">
        <v>946</v>
      </c>
      <c r="D88" s="196" t="s">
        <v>1049</v>
      </c>
      <c r="E88" s="198" t="s">
        <v>340</v>
      </c>
      <c r="F88" s="143"/>
      <c r="G88" s="199">
        <v>0</v>
      </c>
      <c r="H88" s="199">
        <v>4.0999999999999996</v>
      </c>
      <c r="I88" s="200">
        <v>-4.0999999999999996</v>
      </c>
      <c r="J88" s="201"/>
      <c r="K88" s="199">
        <v>6.6</v>
      </c>
      <c r="L88" s="199">
        <v>0</v>
      </c>
      <c r="M88" s="200">
        <v>-6.6</v>
      </c>
    </row>
    <row r="89" spans="1:13" s="57" customFormat="1">
      <c r="A89" s="196" t="s">
        <v>940</v>
      </c>
      <c r="B89" s="197">
        <v>513</v>
      </c>
      <c r="C89" s="196" t="s">
        <v>946</v>
      </c>
      <c r="D89" s="196" t="s">
        <v>847</v>
      </c>
      <c r="E89" s="198" t="s">
        <v>341</v>
      </c>
      <c r="F89" s="143"/>
      <c r="G89" s="199">
        <v>275</v>
      </c>
      <c r="H89" s="199">
        <v>275</v>
      </c>
      <c r="I89" s="200">
        <v>0</v>
      </c>
      <c r="J89" s="201"/>
      <c r="K89" s="199">
        <v>10.199999999999999</v>
      </c>
      <c r="L89" s="199">
        <v>163.80000000000001</v>
      </c>
      <c r="M89" s="200">
        <v>153.60000000000002</v>
      </c>
    </row>
    <row r="90" spans="1:13" s="57" customFormat="1">
      <c r="A90" s="196" t="s">
        <v>940</v>
      </c>
      <c r="B90" s="197">
        <v>514</v>
      </c>
      <c r="C90" s="196" t="s">
        <v>946</v>
      </c>
      <c r="D90" s="196" t="s">
        <v>848</v>
      </c>
      <c r="E90" s="198" t="s">
        <v>342</v>
      </c>
      <c r="F90" s="143"/>
      <c r="G90" s="199">
        <v>345</v>
      </c>
      <c r="H90" s="199">
        <v>345</v>
      </c>
      <c r="I90" s="200">
        <v>0</v>
      </c>
      <c r="J90" s="201"/>
      <c r="K90" s="199">
        <v>10.8</v>
      </c>
      <c r="L90" s="199">
        <v>345</v>
      </c>
      <c r="M90" s="200">
        <v>334.2</v>
      </c>
    </row>
    <row r="91" spans="1:13" s="57" customFormat="1">
      <c r="A91" s="196" t="s">
        <v>940</v>
      </c>
      <c r="B91" s="197">
        <v>515</v>
      </c>
      <c r="C91" s="196" t="s">
        <v>946</v>
      </c>
      <c r="D91" s="196" t="s">
        <v>849</v>
      </c>
      <c r="E91" s="198" t="s">
        <v>343</v>
      </c>
      <c r="F91" s="143"/>
      <c r="G91" s="199">
        <v>275</v>
      </c>
      <c r="H91" s="199">
        <v>275</v>
      </c>
      <c r="I91" s="200">
        <v>0</v>
      </c>
      <c r="J91" s="201"/>
      <c r="K91" s="199">
        <v>3.6</v>
      </c>
      <c r="L91" s="199">
        <v>163.80000000000001</v>
      </c>
      <c r="M91" s="200">
        <v>160.20000000000002</v>
      </c>
    </row>
    <row r="92" spans="1:13" s="57" customFormat="1">
      <c r="A92" s="196" t="s">
        <v>940</v>
      </c>
      <c r="B92" s="197">
        <v>517</v>
      </c>
      <c r="C92" s="196" t="s">
        <v>946</v>
      </c>
      <c r="D92" s="196" t="s">
        <v>850</v>
      </c>
      <c r="E92" s="198" t="s">
        <v>344</v>
      </c>
      <c r="F92" s="143"/>
      <c r="G92" s="199">
        <v>0</v>
      </c>
      <c r="H92" s="199">
        <v>12.799999999999999</v>
      </c>
      <c r="I92" s="200">
        <v>-12.799999999999999</v>
      </c>
      <c r="J92" s="201"/>
      <c r="K92" s="199">
        <v>12.8</v>
      </c>
      <c r="L92" s="199">
        <v>0</v>
      </c>
      <c r="M92" s="200">
        <v>-12.8</v>
      </c>
    </row>
    <row r="93" spans="1:13" s="57" customFormat="1">
      <c r="A93" s="196" t="s">
        <v>940</v>
      </c>
      <c r="B93" s="197">
        <v>518</v>
      </c>
      <c r="C93" s="196" t="s">
        <v>946</v>
      </c>
      <c r="D93" s="196" t="s">
        <v>851</v>
      </c>
      <c r="E93" s="198" t="s">
        <v>345</v>
      </c>
      <c r="F93" s="143"/>
      <c r="G93" s="199">
        <v>0</v>
      </c>
      <c r="H93" s="199">
        <v>883</v>
      </c>
      <c r="I93" s="200">
        <v>-883</v>
      </c>
      <c r="J93" s="201"/>
      <c r="K93" s="199">
        <v>195.3</v>
      </c>
      <c r="L93" s="199">
        <v>0</v>
      </c>
      <c r="M93" s="200">
        <v>-195.3</v>
      </c>
    </row>
    <row r="94" spans="1:13" s="57" customFormat="1">
      <c r="A94" s="196" t="s">
        <v>940</v>
      </c>
      <c r="B94" s="197">
        <v>520</v>
      </c>
      <c r="C94" s="196" t="s">
        <v>946</v>
      </c>
      <c r="D94" s="196" t="s">
        <v>346</v>
      </c>
      <c r="E94" s="198" t="s">
        <v>347</v>
      </c>
      <c r="F94" s="143"/>
      <c r="G94" s="199">
        <v>222.5</v>
      </c>
      <c r="H94" s="199">
        <v>261.89999999999998</v>
      </c>
      <c r="I94" s="200">
        <v>-39.399999999999977</v>
      </c>
      <c r="J94" s="201"/>
      <c r="K94" s="199">
        <v>0</v>
      </c>
      <c r="L94" s="199">
        <v>105.4</v>
      </c>
      <c r="M94" s="200">
        <v>105.4</v>
      </c>
    </row>
    <row r="95" spans="1:13" s="57" customFormat="1">
      <c r="A95" s="196" t="s">
        <v>940</v>
      </c>
      <c r="B95" s="197">
        <v>521</v>
      </c>
      <c r="C95" s="196" t="s">
        <v>946</v>
      </c>
      <c r="D95" s="196" t="s">
        <v>852</v>
      </c>
      <c r="E95" s="198" t="s">
        <v>348</v>
      </c>
      <c r="F95" s="143"/>
      <c r="G95" s="199">
        <v>0</v>
      </c>
      <c r="H95" s="199">
        <v>5</v>
      </c>
      <c r="I95" s="200">
        <v>-5</v>
      </c>
      <c r="J95" s="201"/>
      <c r="K95" s="199">
        <v>0</v>
      </c>
      <c r="L95" s="199">
        <v>0</v>
      </c>
      <c r="M95" s="200">
        <v>0</v>
      </c>
    </row>
    <row r="96" spans="1:13" s="57" customFormat="1">
      <c r="A96" s="196" t="s">
        <v>940</v>
      </c>
      <c r="B96" s="197">
        <v>522</v>
      </c>
      <c r="C96" s="196" t="s">
        <v>946</v>
      </c>
      <c r="D96" s="196" t="s">
        <v>349</v>
      </c>
      <c r="E96" s="198" t="s">
        <v>350</v>
      </c>
      <c r="F96" s="143"/>
      <c r="G96" s="199">
        <v>0</v>
      </c>
      <c r="H96" s="199">
        <v>700</v>
      </c>
      <c r="I96" s="200">
        <v>-700</v>
      </c>
      <c r="J96" s="201"/>
      <c r="K96" s="199">
        <v>41.4</v>
      </c>
      <c r="L96" s="199">
        <v>0</v>
      </c>
      <c r="M96" s="200">
        <v>-41.4</v>
      </c>
    </row>
    <row r="97" spans="1:13" s="57" customFormat="1">
      <c r="A97" s="196" t="s">
        <v>940</v>
      </c>
      <c r="B97" s="197">
        <v>523</v>
      </c>
      <c r="C97" s="196" t="s">
        <v>946</v>
      </c>
      <c r="D97" s="196" t="s">
        <v>351</v>
      </c>
      <c r="E97" s="198" t="s">
        <v>352</v>
      </c>
      <c r="F97" s="143"/>
      <c r="G97" s="199">
        <v>0</v>
      </c>
      <c r="H97" s="199">
        <v>300</v>
      </c>
      <c r="I97" s="200">
        <v>-300</v>
      </c>
      <c r="J97" s="201"/>
      <c r="K97" s="199">
        <v>199.7</v>
      </c>
      <c r="L97" s="199">
        <v>0</v>
      </c>
      <c r="M97" s="200">
        <v>-199.7</v>
      </c>
    </row>
    <row r="98" spans="1:13" s="57" customFormat="1">
      <c r="A98" s="196" t="s">
        <v>940</v>
      </c>
      <c r="B98" s="197">
        <v>524</v>
      </c>
      <c r="C98" s="196" t="s">
        <v>946</v>
      </c>
      <c r="D98" s="196" t="s">
        <v>353</v>
      </c>
      <c r="E98" s="198" t="s">
        <v>354</v>
      </c>
      <c r="F98" s="143"/>
      <c r="G98" s="199">
        <v>0</v>
      </c>
      <c r="H98" s="199">
        <v>6.1999999999999993</v>
      </c>
      <c r="I98" s="200">
        <v>-6.1999999999999993</v>
      </c>
      <c r="J98" s="201"/>
      <c r="K98" s="199">
        <v>6.2</v>
      </c>
      <c r="L98" s="199">
        <v>0</v>
      </c>
      <c r="M98" s="200">
        <v>-6.2</v>
      </c>
    </row>
    <row r="99" spans="1:13" s="57" customFormat="1">
      <c r="A99" s="196" t="s">
        <v>940</v>
      </c>
      <c r="B99" s="197">
        <v>525</v>
      </c>
      <c r="C99" s="196" t="s">
        <v>946</v>
      </c>
      <c r="D99" s="196" t="s">
        <v>355</v>
      </c>
      <c r="E99" s="198" t="s">
        <v>356</v>
      </c>
      <c r="F99" s="143"/>
      <c r="G99" s="199">
        <v>0</v>
      </c>
      <c r="H99" s="199">
        <v>5.2</v>
      </c>
      <c r="I99" s="200">
        <v>-5.2</v>
      </c>
      <c r="J99" s="201"/>
      <c r="K99" s="199">
        <v>5.2</v>
      </c>
      <c r="L99" s="199">
        <v>0</v>
      </c>
      <c r="M99" s="200">
        <v>-5.2</v>
      </c>
    </row>
    <row r="100" spans="1:13" s="57" customFormat="1">
      <c r="A100" s="196" t="s">
        <v>940</v>
      </c>
      <c r="B100" s="197">
        <v>526</v>
      </c>
      <c r="C100" s="196" t="s">
        <v>946</v>
      </c>
      <c r="D100" s="196" t="s">
        <v>357</v>
      </c>
      <c r="E100" s="198" t="s">
        <v>358</v>
      </c>
      <c r="F100" s="143"/>
      <c r="G100" s="199">
        <v>0</v>
      </c>
      <c r="H100" s="199">
        <v>10.1</v>
      </c>
      <c r="I100" s="200">
        <v>-10.1</v>
      </c>
      <c r="J100" s="201"/>
      <c r="K100" s="199">
        <v>10.1</v>
      </c>
      <c r="L100" s="199">
        <v>0</v>
      </c>
      <c r="M100" s="200">
        <v>-10.1</v>
      </c>
    </row>
    <row r="101" spans="1:13" s="57" customFormat="1">
      <c r="A101" s="196" t="s">
        <v>940</v>
      </c>
      <c r="B101" s="197">
        <v>527</v>
      </c>
      <c r="C101" s="196" t="s">
        <v>946</v>
      </c>
      <c r="D101" s="196" t="s">
        <v>359</v>
      </c>
      <c r="E101" s="198" t="s">
        <v>360</v>
      </c>
      <c r="F101" s="143"/>
      <c r="G101" s="199">
        <v>0</v>
      </c>
      <c r="H101" s="199">
        <v>25</v>
      </c>
      <c r="I101" s="200">
        <v>-25</v>
      </c>
      <c r="J101" s="201"/>
      <c r="K101" s="199">
        <v>13</v>
      </c>
      <c r="L101" s="199">
        <v>0</v>
      </c>
      <c r="M101" s="200">
        <v>-13</v>
      </c>
    </row>
    <row r="102" spans="1:13" s="57" customFormat="1">
      <c r="A102" s="196" t="s">
        <v>940</v>
      </c>
      <c r="B102" s="197">
        <v>529</v>
      </c>
      <c r="C102" s="196" t="s">
        <v>946</v>
      </c>
      <c r="D102" s="196" t="s">
        <v>361</v>
      </c>
      <c r="E102" s="198" t="s">
        <v>362</v>
      </c>
      <c r="F102" s="143"/>
      <c r="G102" s="199">
        <v>0</v>
      </c>
      <c r="H102" s="199">
        <v>75</v>
      </c>
      <c r="I102" s="200">
        <v>-75</v>
      </c>
      <c r="J102" s="201"/>
      <c r="K102" s="199">
        <v>0</v>
      </c>
      <c r="L102" s="199">
        <v>0</v>
      </c>
      <c r="M102" s="200">
        <v>0</v>
      </c>
    </row>
    <row r="103" spans="1:13" s="57" customFormat="1">
      <c r="A103" s="196" t="s">
        <v>940</v>
      </c>
      <c r="B103" s="197">
        <v>530</v>
      </c>
      <c r="C103" s="196" t="s">
        <v>946</v>
      </c>
      <c r="D103" s="196" t="s">
        <v>363</v>
      </c>
      <c r="E103" s="198" t="s">
        <v>364</v>
      </c>
      <c r="F103" s="143"/>
      <c r="G103" s="199">
        <v>0</v>
      </c>
      <c r="H103" s="199">
        <v>75</v>
      </c>
      <c r="I103" s="200">
        <v>-75</v>
      </c>
      <c r="J103" s="201"/>
      <c r="K103" s="199">
        <v>0</v>
      </c>
      <c r="L103" s="199">
        <v>0</v>
      </c>
      <c r="M103" s="200">
        <v>0</v>
      </c>
    </row>
    <row r="104" spans="1:13" s="57" customFormat="1">
      <c r="A104" s="196" t="s">
        <v>940</v>
      </c>
      <c r="B104" s="197">
        <v>531</v>
      </c>
      <c r="C104" s="196" t="s">
        <v>946</v>
      </c>
      <c r="D104" s="196" t="s">
        <v>365</v>
      </c>
      <c r="E104" s="198" t="s">
        <v>366</v>
      </c>
      <c r="F104" s="143"/>
      <c r="G104" s="199">
        <v>0</v>
      </c>
      <c r="H104" s="199">
        <v>129.5</v>
      </c>
      <c r="I104" s="200">
        <v>-129.5</v>
      </c>
      <c r="J104" s="201"/>
      <c r="K104" s="199">
        <v>0</v>
      </c>
      <c r="L104" s="199">
        <v>0</v>
      </c>
      <c r="M104" s="200">
        <v>0</v>
      </c>
    </row>
    <row r="105" spans="1:13" s="7" customFormat="1">
      <c r="A105" s="13"/>
      <c r="B105" s="207"/>
      <c r="C105" s="13"/>
      <c r="D105" s="13"/>
      <c r="E105" s="209"/>
      <c r="F105" s="143"/>
      <c r="G105" s="201"/>
      <c r="H105" s="201"/>
      <c r="I105" s="211"/>
      <c r="J105" s="201"/>
      <c r="K105" s="201"/>
      <c r="L105" s="201"/>
      <c r="M105" s="211"/>
    </row>
    <row r="106" spans="1:13" s="7" customFormat="1" ht="15.95" customHeight="1">
      <c r="A106" s="13"/>
      <c r="B106" s="207"/>
      <c r="C106" s="13"/>
      <c r="D106" s="208" t="s">
        <v>971</v>
      </c>
      <c r="E106" s="209"/>
      <c r="F106" s="143"/>
      <c r="G106" s="210">
        <f>SUM(G20:G105)</f>
        <v>34350.300000000003</v>
      </c>
      <c r="H106" s="210">
        <f>SUM(H20:H105)</f>
        <v>30362.599999999995</v>
      </c>
      <c r="I106" s="210">
        <f>SUM(I20:I105)</f>
        <v>3987.6999999999953</v>
      </c>
      <c r="J106" s="201"/>
      <c r="K106" s="210">
        <f>SUM(K20:K105)</f>
        <v>13450</v>
      </c>
      <c r="L106" s="210">
        <f>SUM(L20:L105)</f>
        <v>20325.599999999995</v>
      </c>
      <c r="M106" s="210">
        <f>SUM(M20:M105)</f>
        <v>6875.5999999999967</v>
      </c>
    </row>
    <row r="107" spans="1:13" s="7" customFormat="1">
      <c r="A107" s="13"/>
      <c r="B107" s="207"/>
      <c r="C107" s="13"/>
      <c r="D107" s="215"/>
      <c r="E107" s="209"/>
      <c r="F107" s="143"/>
      <c r="G107" s="144"/>
      <c r="H107" s="156"/>
      <c r="I107" s="144"/>
      <c r="J107" s="201"/>
      <c r="K107" s="144"/>
      <c r="L107" s="144"/>
    </row>
    <row r="108" spans="1:13" s="7" customFormat="1" ht="12.75" customHeight="1">
      <c r="A108" s="13"/>
      <c r="B108" s="207"/>
      <c r="C108" s="13"/>
      <c r="D108" s="186" t="s">
        <v>972</v>
      </c>
      <c r="E108" s="209"/>
      <c r="F108" s="143"/>
      <c r="G108" s="144"/>
      <c r="H108" s="156"/>
      <c r="J108" s="201"/>
      <c r="K108" s="156"/>
      <c r="L108" s="144"/>
    </row>
    <row r="109" spans="1:13" s="7" customFormat="1" ht="12.75" customHeight="1">
      <c r="A109" s="194" t="s">
        <v>1471</v>
      </c>
      <c r="B109" s="213"/>
      <c r="C109" s="13"/>
      <c r="D109" s="186"/>
      <c r="E109" s="209"/>
      <c r="F109" s="143"/>
      <c r="G109" s="144"/>
      <c r="H109" s="156"/>
      <c r="J109" s="201"/>
      <c r="K109" s="156"/>
      <c r="L109" s="144"/>
    </row>
    <row r="110" spans="1:13" s="57" customFormat="1" ht="13.5" customHeight="1">
      <c r="A110" s="196" t="s">
        <v>944</v>
      </c>
      <c r="B110" s="197">
        <v>134</v>
      </c>
      <c r="C110" s="196" t="s">
        <v>974</v>
      </c>
      <c r="D110" s="196" t="s">
        <v>853</v>
      </c>
      <c r="E110" s="198" t="s">
        <v>621</v>
      </c>
      <c r="F110" s="143"/>
      <c r="G110" s="199">
        <v>-179.1</v>
      </c>
      <c r="H110" s="199">
        <v>100</v>
      </c>
      <c r="I110" s="200">
        <v>-279.10000000000002</v>
      </c>
      <c r="J110" s="201"/>
      <c r="K110" s="199">
        <v>9.6999999999999993</v>
      </c>
      <c r="L110" s="199">
        <v>-63.3</v>
      </c>
      <c r="M110" s="200">
        <v>-73</v>
      </c>
    </row>
    <row r="111" spans="1:13" s="57" customFormat="1" ht="13.5" customHeight="1">
      <c r="A111" s="196" t="s">
        <v>944</v>
      </c>
      <c r="B111" s="197">
        <v>153</v>
      </c>
      <c r="C111" s="196" t="s">
        <v>973</v>
      </c>
      <c r="D111" s="196" t="s">
        <v>854</v>
      </c>
      <c r="E111" s="198" t="s">
        <v>367</v>
      </c>
      <c r="F111" s="143"/>
      <c r="G111" s="199">
        <v>112</v>
      </c>
      <c r="H111" s="199">
        <v>112</v>
      </c>
      <c r="I111" s="200">
        <v>0</v>
      </c>
      <c r="J111" s="201"/>
      <c r="K111" s="199">
        <v>49.9</v>
      </c>
      <c r="L111" s="199">
        <v>0</v>
      </c>
      <c r="M111" s="200">
        <v>-49.9</v>
      </c>
    </row>
    <row r="112" spans="1:13" s="57" customFormat="1" ht="13.5" customHeight="1">
      <c r="A112" s="196" t="s">
        <v>944</v>
      </c>
      <c r="B112" s="197">
        <v>167</v>
      </c>
      <c r="C112" s="196" t="s">
        <v>975</v>
      </c>
      <c r="D112" s="196" t="s">
        <v>368</v>
      </c>
      <c r="E112" s="198" t="s">
        <v>369</v>
      </c>
      <c r="F112" s="143"/>
      <c r="G112" s="199">
        <v>0</v>
      </c>
      <c r="H112" s="199">
        <v>435</v>
      </c>
      <c r="I112" s="200">
        <v>-435</v>
      </c>
      <c r="J112" s="201"/>
      <c r="K112" s="199">
        <v>0</v>
      </c>
      <c r="L112" s="199">
        <v>0</v>
      </c>
      <c r="M112" s="200">
        <v>0</v>
      </c>
    </row>
    <row r="113" spans="1:13" s="57" customFormat="1" ht="13.5" customHeight="1">
      <c r="A113" s="196" t="s">
        <v>944</v>
      </c>
      <c r="B113" s="197">
        <v>181</v>
      </c>
      <c r="C113" s="196" t="s">
        <v>973</v>
      </c>
      <c r="D113" s="196" t="s">
        <v>855</v>
      </c>
      <c r="E113" s="198" t="s">
        <v>370</v>
      </c>
      <c r="F113" s="143"/>
      <c r="G113" s="199">
        <v>786.1</v>
      </c>
      <c r="H113" s="199">
        <v>1000</v>
      </c>
      <c r="I113" s="200">
        <v>-213.89999999999998</v>
      </c>
      <c r="J113" s="201"/>
      <c r="K113" s="199">
        <v>77.3</v>
      </c>
      <c r="L113" s="199">
        <v>201</v>
      </c>
      <c r="M113" s="200">
        <v>123.7</v>
      </c>
    </row>
    <row r="114" spans="1:13" s="57" customFormat="1" ht="13.5" customHeight="1">
      <c r="A114" s="196" t="s">
        <v>944</v>
      </c>
      <c r="B114" s="197">
        <v>195</v>
      </c>
      <c r="C114" s="196" t="s">
        <v>973</v>
      </c>
      <c r="D114" s="196" t="s">
        <v>1050</v>
      </c>
      <c r="E114" s="198" t="s">
        <v>371</v>
      </c>
      <c r="F114" s="143"/>
      <c r="G114" s="199">
        <v>0</v>
      </c>
      <c r="H114" s="199">
        <v>150</v>
      </c>
      <c r="I114" s="200">
        <v>-150</v>
      </c>
      <c r="J114" s="201"/>
      <c r="K114" s="199">
        <v>135.30000000000001</v>
      </c>
      <c r="L114" s="199">
        <v>0</v>
      </c>
      <c r="M114" s="200">
        <v>-135.30000000000001</v>
      </c>
    </row>
    <row r="115" spans="1:13" s="57" customFormat="1" ht="13.5" customHeight="1">
      <c r="A115" s="196" t="s">
        <v>944</v>
      </c>
      <c r="B115" s="197">
        <v>197</v>
      </c>
      <c r="C115" s="196" t="s">
        <v>973</v>
      </c>
      <c r="D115" s="196" t="s">
        <v>1051</v>
      </c>
      <c r="E115" s="198" t="s">
        <v>372</v>
      </c>
      <c r="F115" s="143"/>
      <c r="G115" s="199">
        <v>0</v>
      </c>
      <c r="H115" s="199">
        <v>26.5</v>
      </c>
      <c r="I115" s="200">
        <v>-26.5</v>
      </c>
      <c r="J115" s="201"/>
      <c r="K115" s="199">
        <v>26.5</v>
      </c>
      <c r="L115" s="199">
        <v>0</v>
      </c>
      <c r="M115" s="200">
        <v>-26.5</v>
      </c>
    </row>
    <row r="116" spans="1:13" s="57" customFormat="1" ht="13.5" customHeight="1">
      <c r="A116" s="196" t="s">
        <v>944</v>
      </c>
      <c r="B116" s="197">
        <v>199</v>
      </c>
      <c r="C116" s="196" t="s">
        <v>973</v>
      </c>
      <c r="D116" s="196" t="s">
        <v>1052</v>
      </c>
      <c r="E116" s="198" t="s">
        <v>373</v>
      </c>
      <c r="F116" s="143"/>
      <c r="G116" s="199">
        <v>0</v>
      </c>
      <c r="H116" s="199">
        <v>1.1000000000000001</v>
      </c>
      <c r="I116" s="200">
        <v>-1.1000000000000001</v>
      </c>
      <c r="J116" s="201"/>
      <c r="K116" s="199">
        <v>1.1000000000000001</v>
      </c>
      <c r="L116" s="199">
        <v>0</v>
      </c>
      <c r="M116" s="200">
        <v>-1.1000000000000001</v>
      </c>
    </row>
    <row r="117" spans="1:13" s="57" customFormat="1" ht="13.5" customHeight="1">
      <c r="A117" s="196" t="s">
        <v>944</v>
      </c>
      <c r="B117" s="197">
        <v>201</v>
      </c>
      <c r="C117" s="196" t="s">
        <v>374</v>
      </c>
      <c r="D117" s="196" t="s">
        <v>375</v>
      </c>
      <c r="E117" s="198" t="s">
        <v>376</v>
      </c>
      <c r="F117" s="143"/>
      <c r="G117" s="199">
        <v>115.6</v>
      </c>
      <c r="H117" s="199">
        <v>115.6</v>
      </c>
      <c r="I117" s="200">
        <v>0</v>
      </c>
      <c r="J117" s="201"/>
      <c r="K117" s="199">
        <v>0</v>
      </c>
      <c r="L117" s="199">
        <v>67.099999999999994</v>
      </c>
      <c r="M117" s="200">
        <v>67.099999999999994</v>
      </c>
    </row>
    <row r="118" spans="1:13" s="57" customFormat="1" ht="13.5" customHeight="1">
      <c r="A118" s="196" t="s">
        <v>944</v>
      </c>
      <c r="B118" s="197">
        <v>201</v>
      </c>
      <c r="C118" s="196" t="s">
        <v>1136</v>
      </c>
      <c r="D118" s="196" t="s">
        <v>1137</v>
      </c>
      <c r="E118" s="198" t="s">
        <v>377</v>
      </c>
      <c r="F118" s="143"/>
      <c r="G118" s="199">
        <v>0</v>
      </c>
      <c r="H118" s="199">
        <v>0</v>
      </c>
      <c r="I118" s="200">
        <v>0</v>
      </c>
      <c r="J118" s="201"/>
      <c r="K118" s="199">
        <v>6.6</v>
      </c>
      <c r="L118" s="199">
        <v>0</v>
      </c>
      <c r="M118" s="200">
        <v>-6.6</v>
      </c>
    </row>
    <row r="119" spans="1:13" s="57" customFormat="1" ht="13.5" customHeight="1">
      <c r="A119" s="196" t="s">
        <v>944</v>
      </c>
      <c r="B119" s="197">
        <v>201</v>
      </c>
      <c r="C119" s="196" t="s">
        <v>856</v>
      </c>
      <c r="D119" s="196" t="s">
        <v>857</v>
      </c>
      <c r="E119" s="198" t="s">
        <v>378</v>
      </c>
      <c r="F119" s="143"/>
      <c r="G119" s="199">
        <v>0</v>
      </c>
      <c r="H119" s="199">
        <v>0</v>
      </c>
      <c r="I119" s="200">
        <v>0</v>
      </c>
      <c r="J119" s="201"/>
      <c r="K119" s="199">
        <v>6.2</v>
      </c>
      <c r="L119" s="199">
        <v>0</v>
      </c>
      <c r="M119" s="200">
        <v>-6.2</v>
      </c>
    </row>
    <row r="120" spans="1:13" s="57" customFormat="1" ht="13.5" customHeight="1">
      <c r="A120" s="196" t="s">
        <v>944</v>
      </c>
      <c r="B120" s="197">
        <v>203</v>
      </c>
      <c r="C120" s="196" t="s">
        <v>374</v>
      </c>
      <c r="D120" s="196" t="s">
        <v>379</v>
      </c>
      <c r="E120" s="198"/>
      <c r="F120" s="143"/>
      <c r="G120" s="199">
        <v>115.6</v>
      </c>
      <c r="H120" s="199">
        <v>115.6</v>
      </c>
      <c r="I120" s="200">
        <v>0</v>
      </c>
      <c r="J120" s="201"/>
      <c r="K120" s="199">
        <v>0</v>
      </c>
      <c r="L120" s="199">
        <v>84.1</v>
      </c>
      <c r="M120" s="200">
        <v>84.1</v>
      </c>
    </row>
    <row r="121" spans="1:13" s="57" customFormat="1" ht="13.5" customHeight="1">
      <c r="A121" s="196" t="s">
        <v>944</v>
      </c>
      <c r="B121" s="197">
        <v>203</v>
      </c>
      <c r="C121" s="196" t="s">
        <v>856</v>
      </c>
      <c r="D121" s="196" t="s">
        <v>858</v>
      </c>
      <c r="E121" s="198" t="s">
        <v>380</v>
      </c>
      <c r="F121" s="143"/>
      <c r="G121" s="199">
        <v>0</v>
      </c>
      <c r="H121" s="199">
        <v>-16.899999999999999</v>
      </c>
      <c r="I121" s="200">
        <v>16.899999999999999</v>
      </c>
      <c r="J121" s="201"/>
      <c r="K121" s="199">
        <v>-16.899999999999999</v>
      </c>
      <c r="L121" s="199">
        <v>0</v>
      </c>
      <c r="M121" s="200">
        <v>16.899999999999999</v>
      </c>
    </row>
    <row r="122" spans="1:13" s="57" customFormat="1" ht="13.5" customHeight="1">
      <c r="A122" s="196" t="s">
        <v>944</v>
      </c>
      <c r="B122" s="197">
        <v>236</v>
      </c>
      <c r="C122" s="196" t="s">
        <v>374</v>
      </c>
      <c r="D122" s="196" t="s">
        <v>381</v>
      </c>
      <c r="E122" s="198"/>
      <c r="F122" s="143"/>
      <c r="G122" s="199">
        <v>52.5</v>
      </c>
      <c r="H122" s="199">
        <v>52.5</v>
      </c>
      <c r="I122" s="200">
        <v>0</v>
      </c>
      <c r="J122" s="201"/>
      <c r="K122" s="199">
        <v>0</v>
      </c>
      <c r="L122" s="199">
        <v>17.5</v>
      </c>
      <c r="M122" s="200">
        <v>17.5</v>
      </c>
    </row>
    <row r="123" spans="1:13" s="57" customFormat="1" ht="13.5" customHeight="1">
      <c r="A123" s="196" t="s">
        <v>944</v>
      </c>
      <c r="B123" s="197">
        <v>236</v>
      </c>
      <c r="C123" s="196" t="s">
        <v>1136</v>
      </c>
      <c r="D123" s="196" t="s">
        <v>859</v>
      </c>
      <c r="E123" s="198" t="s">
        <v>382</v>
      </c>
      <c r="F123" s="143"/>
      <c r="G123" s="199">
        <v>0</v>
      </c>
      <c r="H123" s="199">
        <v>50.1</v>
      </c>
      <c r="I123" s="200">
        <v>-50.1</v>
      </c>
      <c r="J123" s="201"/>
      <c r="K123" s="199">
        <v>50.1</v>
      </c>
      <c r="L123" s="199">
        <v>0</v>
      </c>
      <c r="M123" s="200">
        <v>-50.1</v>
      </c>
    </row>
    <row r="124" spans="1:13" s="57" customFormat="1" ht="13.5" customHeight="1">
      <c r="A124" s="196" t="s">
        <v>944</v>
      </c>
      <c r="B124" s="197">
        <v>240</v>
      </c>
      <c r="C124" s="196" t="s">
        <v>374</v>
      </c>
      <c r="D124" s="196" t="s">
        <v>383</v>
      </c>
      <c r="E124" s="198" t="s">
        <v>384</v>
      </c>
      <c r="F124" s="143"/>
      <c r="G124" s="199">
        <v>553.20000000000005</v>
      </c>
      <c r="H124" s="199">
        <v>933.2</v>
      </c>
      <c r="I124" s="200">
        <v>-380</v>
      </c>
      <c r="J124" s="201"/>
      <c r="K124" s="199">
        <v>321.5</v>
      </c>
      <c r="L124" s="199">
        <v>292.60000000000002</v>
      </c>
      <c r="M124" s="200">
        <v>-28.899999999999977</v>
      </c>
    </row>
    <row r="125" spans="1:13" s="57" customFormat="1" ht="13.5" customHeight="1">
      <c r="A125" s="196" t="s">
        <v>944</v>
      </c>
      <c r="B125" s="197">
        <v>240</v>
      </c>
      <c r="C125" s="196" t="s">
        <v>1136</v>
      </c>
      <c r="D125" s="196" t="s">
        <v>1138</v>
      </c>
      <c r="E125" s="198" t="s">
        <v>385</v>
      </c>
      <c r="F125" s="143"/>
      <c r="G125" s="199">
        <v>0</v>
      </c>
      <c r="H125" s="199">
        <v>-1.9</v>
      </c>
      <c r="I125" s="200">
        <v>1.9</v>
      </c>
      <c r="J125" s="201"/>
      <c r="K125" s="199">
        <v>-1.9</v>
      </c>
      <c r="L125" s="199">
        <v>0</v>
      </c>
      <c r="M125" s="200">
        <v>1.9</v>
      </c>
    </row>
    <row r="126" spans="1:13" s="57" customFormat="1" ht="13.5" customHeight="1">
      <c r="A126" s="196" t="s">
        <v>944</v>
      </c>
      <c r="B126" s="197">
        <v>240</v>
      </c>
      <c r="C126" s="196" t="s">
        <v>856</v>
      </c>
      <c r="D126" s="196" t="s">
        <v>860</v>
      </c>
      <c r="E126" s="216" t="s">
        <v>386</v>
      </c>
      <c r="F126" s="143"/>
      <c r="G126" s="199">
        <v>0</v>
      </c>
      <c r="H126" s="199">
        <v>-78.399999999999991</v>
      </c>
      <c r="I126" s="200">
        <v>78.399999999999991</v>
      </c>
      <c r="J126" s="201"/>
      <c r="K126" s="199">
        <v>-78.400000000000006</v>
      </c>
      <c r="L126" s="199">
        <v>0</v>
      </c>
      <c r="M126" s="200">
        <v>78.400000000000006</v>
      </c>
    </row>
    <row r="127" spans="1:13" s="57" customFormat="1" ht="13.5" customHeight="1">
      <c r="A127" s="196" t="s">
        <v>944</v>
      </c>
      <c r="B127" s="197">
        <v>243</v>
      </c>
      <c r="C127" s="196" t="s">
        <v>374</v>
      </c>
      <c r="D127" s="196" t="s">
        <v>387</v>
      </c>
      <c r="E127" s="198" t="s">
        <v>388</v>
      </c>
      <c r="F127" s="143"/>
      <c r="G127" s="199">
        <v>57.2</v>
      </c>
      <c r="H127" s="199">
        <v>57.2</v>
      </c>
      <c r="I127" s="200">
        <v>0</v>
      </c>
      <c r="J127" s="201"/>
      <c r="K127" s="199">
        <v>0</v>
      </c>
      <c r="L127" s="199">
        <v>33.299999999999997</v>
      </c>
      <c r="M127" s="200">
        <v>33.299999999999997</v>
      </c>
    </row>
    <row r="128" spans="1:13" s="57" customFormat="1" ht="13.5" customHeight="1">
      <c r="A128" s="196" t="s">
        <v>944</v>
      </c>
      <c r="B128" s="197">
        <v>253</v>
      </c>
      <c r="C128" s="196" t="s">
        <v>975</v>
      </c>
      <c r="D128" s="196" t="s">
        <v>978</v>
      </c>
      <c r="E128" s="217"/>
      <c r="F128" s="143"/>
      <c r="G128" s="199">
        <v>65</v>
      </c>
      <c r="H128" s="199">
        <v>0</v>
      </c>
      <c r="I128" s="200">
        <v>65</v>
      </c>
      <c r="J128" s="201"/>
      <c r="K128" s="199">
        <v>0</v>
      </c>
      <c r="L128" s="199">
        <v>-135.9</v>
      </c>
      <c r="M128" s="200">
        <v>-135.9</v>
      </c>
    </row>
    <row r="129" spans="1:13" s="57" customFormat="1" ht="13.5" customHeight="1">
      <c r="A129" s="196" t="s">
        <v>944</v>
      </c>
      <c r="B129" s="197">
        <v>258</v>
      </c>
      <c r="C129" s="196" t="s">
        <v>975</v>
      </c>
      <c r="D129" s="196" t="s">
        <v>861</v>
      </c>
      <c r="E129" s="198" t="s">
        <v>389</v>
      </c>
      <c r="F129" s="143"/>
      <c r="G129" s="199">
        <v>529.1</v>
      </c>
      <c r="H129" s="199">
        <v>915</v>
      </c>
      <c r="I129" s="200">
        <v>-385.9</v>
      </c>
      <c r="J129" s="201"/>
      <c r="K129" s="199">
        <v>51.4</v>
      </c>
      <c r="L129" s="199">
        <v>275.10000000000002</v>
      </c>
      <c r="M129" s="200">
        <v>223.70000000000002</v>
      </c>
    </row>
    <row r="130" spans="1:13" s="57" customFormat="1" ht="13.5" customHeight="1">
      <c r="A130" s="196" t="s">
        <v>944</v>
      </c>
      <c r="B130" s="197">
        <v>263</v>
      </c>
      <c r="C130" s="196" t="s">
        <v>975</v>
      </c>
      <c r="D130" s="196" t="s">
        <v>390</v>
      </c>
      <c r="E130" s="217"/>
      <c r="F130" s="143"/>
      <c r="G130" s="199">
        <v>246.9</v>
      </c>
      <c r="H130" s="199">
        <v>0</v>
      </c>
      <c r="I130" s="200">
        <v>246.9</v>
      </c>
      <c r="J130" s="201"/>
      <c r="K130" s="199">
        <v>0</v>
      </c>
      <c r="L130" s="199">
        <v>89.3</v>
      </c>
      <c r="M130" s="200">
        <v>89.3</v>
      </c>
    </row>
    <row r="131" spans="1:13" s="57" customFormat="1" ht="13.5" customHeight="1">
      <c r="A131" s="196" t="s">
        <v>944</v>
      </c>
      <c r="B131" s="197">
        <v>277</v>
      </c>
      <c r="C131" s="196" t="s">
        <v>374</v>
      </c>
      <c r="D131" s="196" t="s">
        <v>391</v>
      </c>
      <c r="E131" s="198"/>
      <c r="F131" s="143"/>
      <c r="G131" s="199">
        <v>45.6</v>
      </c>
      <c r="H131" s="199">
        <v>45.6</v>
      </c>
      <c r="I131" s="200">
        <v>0</v>
      </c>
      <c r="J131" s="201"/>
      <c r="K131" s="199">
        <v>0</v>
      </c>
      <c r="L131" s="199">
        <v>27.7</v>
      </c>
      <c r="M131" s="200">
        <v>27.7</v>
      </c>
    </row>
    <row r="132" spans="1:13" s="57" customFormat="1" ht="13.5" customHeight="1">
      <c r="A132" s="196" t="s">
        <v>944</v>
      </c>
      <c r="B132" s="197">
        <v>293</v>
      </c>
      <c r="C132" s="196" t="s">
        <v>975</v>
      </c>
      <c r="D132" s="196" t="s">
        <v>862</v>
      </c>
      <c r="E132" s="198" t="s">
        <v>392</v>
      </c>
      <c r="F132" s="143"/>
      <c r="G132" s="199">
        <v>338.3</v>
      </c>
      <c r="H132" s="199">
        <v>240</v>
      </c>
      <c r="I132" s="200">
        <v>98.300000000000011</v>
      </c>
      <c r="J132" s="201"/>
      <c r="K132" s="199">
        <v>220.6</v>
      </c>
      <c r="L132" s="199">
        <v>332.9</v>
      </c>
      <c r="M132" s="200">
        <v>112.29999999999998</v>
      </c>
    </row>
    <row r="133" spans="1:13" s="57" customFormat="1" ht="13.5" customHeight="1">
      <c r="A133" s="196" t="s">
        <v>944</v>
      </c>
      <c r="B133" s="197">
        <v>293</v>
      </c>
      <c r="C133" s="196" t="s">
        <v>976</v>
      </c>
      <c r="D133" s="196" t="s">
        <v>1141</v>
      </c>
      <c r="E133" s="198" t="s">
        <v>706</v>
      </c>
      <c r="F133" s="143"/>
      <c r="G133" s="199">
        <v>3331.4</v>
      </c>
      <c r="H133" s="199">
        <v>4075</v>
      </c>
      <c r="I133" s="200">
        <v>-743.59999999999991</v>
      </c>
      <c r="J133" s="201"/>
      <c r="K133" s="199">
        <v>3343.7</v>
      </c>
      <c r="L133" s="199">
        <v>3331.4</v>
      </c>
      <c r="M133" s="200">
        <v>-12.299999999999727</v>
      </c>
    </row>
    <row r="134" spans="1:13" s="57" customFormat="1" ht="13.5" customHeight="1">
      <c r="A134" s="196" t="s">
        <v>944</v>
      </c>
      <c r="B134" s="197">
        <v>296</v>
      </c>
      <c r="C134" s="196" t="s">
        <v>973</v>
      </c>
      <c r="D134" s="196" t="s">
        <v>863</v>
      </c>
      <c r="E134" s="198" t="s">
        <v>393</v>
      </c>
      <c r="F134" s="143"/>
      <c r="G134" s="199">
        <v>0</v>
      </c>
      <c r="H134" s="199">
        <v>0.1</v>
      </c>
      <c r="I134" s="200">
        <v>-0.1</v>
      </c>
      <c r="J134" s="201"/>
      <c r="K134" s="199">
        <v>0.1</v>
      </c>
      <c r="L134" s="199">
        <v>0</v>
      </c>
      <c r="M134" s="200">
        <v>-0.1</v>
      </c>
    </row>
    <row r="135" spans="1:13" s="57" customFormat="1" ht="13.5" customHeight="1">
      <c r="A135" s="196" t="s">
        <v>944</v>
      </c>
      <c r="B135" s="197">
        <v>317</v>
      </c>
      <c r="C135" s="196" t="s">
        <v>974</v>
      </c>
      <c r="D135" s="196" t="s">
        <v>394</v>
      </c>
      <c r="E135" s="198" t="s">
        <v>395</v>
      </c>
      <c r="F135" s="143"/>
      <c r="G135" s="199">
        <v>225.2</v>
      </c>
      <c r="H135" s="199">
        <v>225.2</v>
      </c>
      <c r="I135" s="200">
        <v>0</v>
      </c>
      <c r="J135" s="201"/>
      <c r="K135" s="199">
        <v>0</v>
      </c>
      <c r="L135" s="199">
        <v>131.4</v>
      </c>
      <c r="M135" s="200">
        <v>131.4</v>
      </c>
    </row>
    <row r="136" spans="1:13" s="57" customFormat="1" ht="13.5" customHeight="1">
      <c r="A136" s="196" t="s">
        <v>944</v>
      </c>
      <c r="B136" s="197">
        <v>333</v>
      </c>
      <c r="C136" s="196" t="s">
        <v>973</v>
      </c>
      <c r="D136" s="196" t="s">
        <v>396</v>
      </c>
      <c r="E136" s="198" t="s">
        <v>397</v>
      </c>
      <c r="F136" s="143"/>
      <c r="G136" s="199">
        <v>0</v>
      </c>
      <c r="H136" s="199">
        <v>375</v>
      </c>
      <c r="I136" s="200">
        <v>-375</v>
      </c>
      <c r="J136" s="201"/>
      <c r="K136" s="199">
        <v>356</v>
      </c>
      <c r="L136" s="199">
        <v>0</v>
      </c>
      <c r="M136" s="200">
        <v>-356</v>
      </c>
    </row>
    <row r="137" spans="1:13" s="57" customFormat="1" ht="13.5" customHeight="1">
      <c r="A137" s="196" t="s">
        <v>944</v>
      </c>
      <c r="B137" s="197">
        <v>374</v>
      </c>
      <c r="C137" s="196" t="s">
        <v>973</v>
      </c>
      <c r="D137" s="196" t="s">
        <v>979</v>
      </c>
      <c r="E137" s="198" t="s">
        <v>398</v>
      </c>
      <c r="F137" s="143"/>
      <c r="G137" s="199">
        <v>1650</v>
      </c>
      <c r="H137" s="199">
        <v>1240.5</v>
      </c>
      <c r="I137" s="200">
        <v>409.5</v>
      </c>
      <c r="J137" s="201"/>
      <c r="K137" s="199">
        <v>234.5</v>
      </c>
      <c r="L137" s="199">
        <v>1020.6</v>
      </c>
      <c r="M137" s="200">
        <v>786.1</v>
      </c>
    </row>
    <row r="138" spans="1:13" s="57" customFormat="1" ht="13.5" customHeight="1">
      <c r="A138" s="196" t="s">
        <v>944</v>
      </c>
      <c r="B138" s="197">
        <v>387</v>
      </c>
      <c r="C138" s="196" t="s">
        <v>975</v>
      </c>
      <c r="D138" s="196" t="s">
        <v>980</v>
      </c>
      <c r="E138" s="205"/>
      <c r="F138" s="143"/>
      <c r="G138" s="199">
        <v>393.3</v>
      </c>
      <c r="H138" s="199">
        <v>0</v>
      </c>
      <c r="I138" s="200">
        <v>393.3</v>
      </c>
      <c r="J138" s="201"/>
      <c r="K138" s="199">
        <v>0</v>
      </c>
      <c r="L138" s="199">
        <v>14</v>
      </c>
      <c r="M138" s="200">
        <v>14</v>
      </c>
    </row>
    <row r="139" spans="1:13" s="57" customFormat="1" ht="13.5" customHeight="1">
      <c r="A139" s="196" t="s">
        <v>944</v>
      </c>
      <c r="B139" s="197">
        <v>404</v>
      </c>
      <c r="C139" s="196" t="s">
        <v>973</v>
      </c>
      <c r="D139" s="196" t="s">
        <v>399</v>
      </c>
      <c r="E139" s="198" t="s">
        <v>400</v>
      </c>
      <c r="F139" s="143"/>
      <c r="G139" s="199">
        <v>0</v>
      </c>
      <c r="H139" s="199">
        <v>-2.5</v>
      </c>
      <c r="I139" s="200">
        <v>2.5</v>
      </c>
      <c r="J139" s="201"/>
      <c r="K139" s="199">
        <v>-2.5</v>
      </c>
      <c r="L139" s="199">
        <v>0</v>
      </c>
      <c r="M139" s="200">
        <v>2.5</v>
      </c>
    </row>
    <row r="140" spans="1:13" s="57" customFormat="1" ht="13.5" customHeight="1">
      <c r="A140" s="196" t="s">
        <v>944</v>
      </c>
      <c r="B140" s="197">
        <v>474</v>
      </c>
      <c r="C140" s="196" t="s">
        <v>975</v>
      </c>
      <c r="D140" s="196" t="s">
        <v>401</v>
      </c>
      <c r="E140" s="198"/>
      <c r="F140" s="143"/>
      <c r="G140" s="199">
        <v>54.8</v>
      </c>
      <c r="H140" s="199">
        <v>0</v>
      </c>
      <c r="I140" s="200">
        <v>54.8</v>
      </c>
      <c r="J140" s="201"/>
      <c r="K140" s="199">
        <v>0</v>
      </c>
      <c r="L140" s="199">
        <v>0</v>
      </c>
      <c r="M140" s="200">
        <v>0</v>
      </c>
    </row>
    <row r="141" spans="1:13" s="57" customFormat="1" ht="13.5" customHeight="1">
      <c r="A141" s="196" t="s">
        <v>944</v>
      </c>
      <c r="B141" s="197">
        <v>492</v>
      </c>
      <c r="C141" s="196" t="s">
        <v>973</v>
      </c>
      <c r="D141" s="196" t="s">
        <v>1142</v>
      </c>
      <c r="E141" s="198" t="s">
        <v>402</v>
      </c>
      <c r="F141" s="143"/>
      <c r="G141" s="199">
        <v>347.3</v>
      </c>
      <c r="H141" s="199">
        <v>347.3</v>
      </c>
      <c r="I141" s="200">
        <v>0</v>
      </c>
      <c r="J141" s="201"/>
      <c r="K141" s="199">
        <v>17.3</v>
      </c>
      <c r="L141" s="199">
        <v>0</v>
      </c>
      <c r="M141" s="200">
        <v>-17.3</v>
      </c>
    </row>
    <row r="142" spans="1:13" s="57" customFormat="1" ht="13.5" customHeight="1">
      <c r="A142" s="196" t="s">
        <v>944</v>
      </c>
      <c r="B142" s="197">
        <v>494</v>
      </c>
      <c r="C142" s="196" t="s">
        <v>1663</v>
      </c>
      <c r="D142" s="196" t="s">
        <v>403</v>
      </c>
      <c r="E142" s="198" t="s">
        <v>404</v>
      </c>
      <c r="F142" s="143"/>
      <c r="G142" s="199">
        <v>225.4</v>
      </c>
      <c r="H142" s="199">
        <v>50</v>
      </c>
      <c r="I142" s="200">
        <v>175.4</v>
      </c>
      <c r="J142" s="201"/>
      <c r="K142" s="199">
        <v>0</v>
      </c>
      <c r="L142" s="199">
        <v>131.30000000000001</v>
      </c>
      <c r="M142" s="200">
        <v>131.30000000000001</v>
      </c>
    </row>
    <row r="143" spans="1:13" s="57" customFormat="1" ht="13.5" customHeight="1">
      <c r="A143" s="218"/>
      <c r="B143" s="219"/>
      <c r="C143" s="218"/>
      <c r="D143" s="218"/>
      <c r="E143" s="220"/>
      <c r="F143" s="143"/>
      <c r="G143" s="201"/>
      <c r="H143" s="201"/>
      <c r="I143" s="211"/>
      <c r="J143" s="201"/>
      <c r="K143" s="201"/>
      <c r="L143" s="201"/>
      <c r="M143" s="211"/>
    </row>
    <row r="144" spans="1:13" s="7" customFormat="1" ht="15.95" customHeight="1">
      <c r="A144" s="13"/>
      <c r="B144" s="207"/>
      <c r="C144" s="13"/>
      <c r="D144" s="208" t="s">
        <v>981</v>
      </c>
      <c r="E144" s="209"/>
      <c r="F144" s="143"/>
      <c r="G144" s="210">
        <f>SUM(G110:G143)</f>
        <v>9065.3999999999978</v>
      </c>
      <c r="H144" s="210">
        <f>SUM(H110:H143)</f>
        <v>10562.8</v>
      </c>
      <c r="I144" s="210">
        <f>SUM(I110:I143)</f>
        <v>-1497.3999999999992</v>
      </c>
      <c r="J144" s="201"/>
      <c r="K144" s="210">
        <f>SUM(K110:K143)</f>
        <v>4808.1000000000004</v>
      </c>
      <c r="L144" s="210">
        <f>SUM(L110:L143)</f>
        <v>5850.1</v>
      </c>
      <c r="M144" s="210">
        <f>SUM(M110:M143)</f>
        <v>1042.0000000000002</v>
      </c>
    </row>
    <row r="145" spans="1:224" s="7" customFormat="1" ht="13.5" customHeight="1">
      <c r="A145" s="13"/>
      <c r="B145" s="207"/>
      <c r="C145" s="13"/>
      <c r="D145" s="223"/>
      <c r="E145" s="209"/>
      <c r="F145" s="143"/>
      <c r="G145" s="221"/>
      <c r="H145" s="224" t="s">
        <v>1053</v>
      </c>
      <c r="I145" s="225">
        <v>2174</v>
      </c>
      <c r="J145" s="201"/>
      <c r="K145" s="221"/>
      <c r="L145" s="221"/>
      <c r="M145" s="221"/>
    </row>
    <row r="146" spans="1:224" s="7" customFormat="1" ht="13.5" customHeight="1">
      <c r="A146" s="13"/>
      <c r="B146" s="207"/>
      <c r="C146" s="13"/>
      <c r="D146" s="223"/>
      <c r="E146" s="209"/>
      <c r="F146" s="143"/>
      <c r="G146" s="221"/>
      <c r="H146" s="201"/>
      <c r="I146" s="221"/>
      <c r="J146" s="201"/>
      <c r="K146" s="221"/>
      <c r="L146" s="221"/>
      <c r="M146" s="221"/>
    </row>
    <row r="147" spans="1:224" s="7" customFormat="1" ht="13.5" customHeight="1">
      <c r="A147" s="13"/>
      <c r="B147" s="207"/>
      <c r="C147" s="13"/>
      <c r="D147" s="186" t="s">
        <v>586</v>
      </c>
      <c r="E147" s="231"/>
      <c r="F147" s="143"/>
      <c r="G147" s="156"/>
      <c r="H147" s="156"/>
      <c r="I147" s="230"/>
      <c r="J147" s="201"/>
      <c r="K147" s="157"/>
      <c r="L147" s="157"/>
      <c r="M147" s="157"/>
    </row>
    <row r="148" spans="1:224" s="7" customFormat="1" ht="13.5" customHeight="1">
      <c r="A148" s="194" t="s">
        <v>1471</v>
      </c>
      <c r="B148" s="213"/>
      <c r="C148" s="13"/>
      <c r="D148" s="186"/>
      <c r="E148" s="231"/>
      <c r="F148" s="143"/>
      <c r="G148" s="230"/>
      <c r="H148" s="156"/>
      <c r="I148" s="230"/>
      <c r="J148" s="201"/>
      <c r="K148" s="157"/>
      <c r="L148" s="230"/>
      <c r="M148" s="230"/>
    </row>
    <row r="149" spans="1:224" s="57" customFormat="1" ht="13.5" customHeight="1">
      <c r="A149" s="196" t="s">
        <v>944</v>
      </c>
      <c r="B149" s="227"/>
      <c r="C149" s="196" t="s">
        <v>982</v>
      </c>
      <c r="D149" s="196" t="s">
        <v>983</v>
      </c>
      <c r="E149" s="229" t="s">
        <v>405</v>
      </c>
      <c r="F149" s="143"/>
      <c r="G149" s="199">
        <v>11392.2</v>
      </c>
      <c r="H149" s="199">
        <v>11580.4</v>
      </c>
      <c r="I149" s="200">
        <v>-188.19999999999891</v>
      </c>
      <c r="J149" s="201"/>
      <c r="K149" s="199">
        <v>5148</v>
      </c>
      <c r="L149" s="199">
        <v>7658.5</v>
      </c>
      <c r="M149" s="200">
        <v>2510.5</v>
      </c>
    </row>
    <row r="150" spans="1:224" s="57" customFormat="1" ht="13.5" customHeight="1">
      <c r="A150" s="196" t="s">
        <v>944</v>
      </c>
      <c r="B150" s="227" t="s">
        <v>984</v>
      </c>
      <c r="C150" s="196" t="s">
        <v>982</v>
      </c>
      <c r="D150" s="196" t="s">
        <v>985</v>
      </c>
      <c r="E150" s="229" t="s">
        <v>405</v>
      </c>
      <c r="F150" s="143"/>
      <c r="G150" s="199">
        <v>3264.2</v>
      </c>
      <c r="H150" s="199">
        <v>3264.2</v>
      </c>
      <c r="I150" s="200">
        <v>0</v>
      </c>
      <c r="J150" s="201"/>
      <c r="K150" s="199">
        <v>1013.8</v>
      </c>
      <c r="L150" s="199">
        <v>648.6</v>
      </c>
      <c r="M150" s="200">
        <v>-365.19999999999993</v>
      </c>
    </row>
    <row r="151" spans="1:224" s="57" customFormat="1" ht="13.5" customHeight="1">
      <c r="A151" s="196" t="s">
        <v>944</v>
      </c>
      <c r="B151" s="227" t="s">
        <v>986</v>
      </c>
      <c r="C151" s="196" t="s">
        <v>406</v>
      </c>
      <c r="D151" s="196" t="s">
        <v>407</v>
      </c>
      <c r="E151" s="198" t="s">
        <v>408</v>
      </c>
      <c r="F151" s="143"/>
      <c r="G151" s="199">
        <v>1939.3</v>
      </c>
      <c r="H151" s="199">
        <v>1939.3</v>
      </c>
      <c r="I151" s="200">
        <v>0</v>
      </c>
      <c r="J151" s="201"/>
      <c r="K151" s="199">
        <v>1461.6</v>
      </c>
      <c r="L151" s="199">
        <v>1172.0999999999999</v>
      </c>
      <c r="M151" s="200">
        <v>-289.5</v>
      </c>
    </row>
    <row r="152" spans="1:224" s="57" customFormat="1" ht="13.5" customHeight="1">
      <c r="A152" s="196" t="s">
        <v>944</v>
      </c>
      <c r="B152" s="227" t="s">
        <v>986</v>
      </c>
      <c r="C152" s="196" t="s">
        <v>864</v>
      </c>
      <c r="D152" s="196" t="s">
        <v>865</v>
      </c>
      <c r="E152" s="198" t="s">
        <v>409</v>
      </c>
      <c r="F152" s="143"/>
      <c r="G152" s="199">
        <v>0</v>
      </c>
      <c r="H152" s="199">
        <v>-394.6</v>
      </c>
      <c r="I152" s="200">
        <v>394.6</v>
      </c>
      <c r="J152" s="201"/>
      <c r="K152" s="199">
        <v>-394.6</v>
      </c>
      <c r="L152" s="199">
        <v>0</v>
      </c>
      <c r="M152" s="200">
        <v>394.6</v>
      </c>
    </row>
    <row r="153" spans="1:224" s="57" customFormat="1" ht="13.5" customHeight="1">
      <c r="A153" s="196" t="s">
        <v>944</v>
      </c>
      <c r="B153" s="227" t="s">
        <v>990</v>
      </c>
      <c r="C153" s="196" t="s">
        <v>406</v>
      </c>
      <c r="D153" s="196" t="s">
        <v>410</v>
      </c>
      <c r="E153" s="198" t="s">
        <v>411</v>
      </c>
      <c r="F153" s="143"/>
      <c r="G153" s="199">
        <v>91.7</v>
      </c>
      <c r="H153" s="199">
        <v>81.800000000000011</v>
      </c>
      <c r="I153" s="200">
        <v>9.8999999999999915</v>
      </c>
      <c r="J153" s="201"/>
      <c r="K153" s="199">
        <v>14.3</v>
      </c>
      <c r="L153" s="199">
        <v>55.1</v>
      </c>
      <c r="M153" s="200">
        <v>40.799999999999997</v>
      </c>
    </row>
    <row r="154" spans="1:224" s="57" customFormat="1" ht="13.5" customHeight="1">
      <c r="A154" s="196" t="s">
        <v>944</v>
      </c>
      <c r="B154" s="197" t="s">
        <v>990</v>
      </c>
      <c r="C154" s="196" t="s">
        <v>988</v>
      </c>
      <c r="D154" s="196" t="s">
        <v>1143</v>
      </c>
      <c r="E154" s="198" t="s">
        <v>412</v>
      </c>
      <c r="F154" s="143"/>
      <c r="G154" s="199">
        <v>0</v>
      </c>
      <c r="H154" s="199">
        <v>-1</v>
      </c>
      <c r="I154" s="200">
        <v>1</v>
      </c>
      <c r="J154" s="201"/>
      <c r="K154" s="199">
        <v>-1</v>
      </c>
      <c r="L154" s="199">
        <v>0</v>
      </c>
      <c r="M154" s="200">
        <v>1</v>
      </c>
    </row>
    <row r="155" spans="1:224" s="57" customFormat="1" ht="13.5" customHeight="1">
      <c r="A155" s="196" t="s">
        <v>944</v>
      </c>
      <c r="B155" s="227" t="s">
        <v>990</v>
      </c>
      <c r="C155" s="196" t="s">
        <v>864</v>
      </c>
      <c r="D155" s="196" t="s">
        <v>866</v>
      </c>
      <c r="E155" s="198" t="s">
        <v>413</v>
      </c>
      <c r="F155" s="143"/>
      <c r="G155" s="199">
        <v>0</v>
      </c>
      <c r="H155" s="199">
        <v>16.2</v>
      </c>
      <c r="I155" s="200">
        <v>-16.2</v>
      </c>
      <c r="J155" s="201"/>
      <c r="K155" s="199">
        <v>6.8</v>
      </c>
      <c r="L155" s="199">
        <v>0</v>
      </c>
      <c r="M155" s="200">
        <v>-6.8</v>
      </c>
    </row>
    <row r="156" spans="1:224" s="57" customFormat="1" ht="13.5" customHeight="1">
      <c r="A156" s="196" t="s">
        <v>944</v>
      </c>
      <c r="B156" s="197">
        <v>110</v>
      </c>
      <c r="C156" s="196" t="s">
        <v>991</v>
      </c>
      <c r="D156" s="196" t="s">
        <v>1144</v>
      </c>
      <c r="E156" s="198"/>
      <c r="F156" s="143"/>
      <c r="G156" s="199">
        <v>378.5</v>
      </c>
      <c r="H156" s="199">
        <v>0</v>
      </c>
      <c r="I156" s="200">
        <v>378.5</v>
      </c>
      <c r="J156" s="201"/>
      <c r="K156" s="199">
        <v>0</v>
      </c>
      <c r="L156" s="199">
        <v>378.5</v>
      </c>
      <c r="M156" s="200">
        <v>378.5</v>
      </c>
    </row>
    <row r="157" spans="1:224" s="57" customFormat="1" ht="13.5" customHeight="1">
      <c r="A157" s="196" t="s">
        <v>944</v>
      </c>
      <c r="B157" s="197">
        <v>110</v>
      </c>
      <c r="C157" s="196" t="s">
        <v>992</v>
      </c>
      <c r="D157" s="196" t="s">
        <v>414</v>
      </c>
      <c r="E157" s="198"/>
      <c r="F157" s="143"/>
      <c r="G157" s="199">
        <v>472.9</v>
      </c>
      <c r="H157" s="199">
        <v>0</v>
      </c>
      <c r="I157" s="200">
        <v>472.9</v>
      </c>
      <c r="J157" s="201"/>
      <c r="K157" s="199">
        <v>0</v>
      </c>
      <c r="L157" s="199">
        <v>472.9</v>
      </c>
      <c r="M157" s="200">
        <v>472.9</v>
      </c>
    </row>
    <row r="158" spans="1:224" s="232" customFormat="1" ht="13.5" customHeight="1">
      <c r="A158" s="196" t="s">
        <v>944</v>
      </c>
      <c r="B158" s="197">
        <v>110</v>
      </c>
      <c r="C158" s="196" t="s">
        <v>982</v>
      </c>
      <c r="D158" s="196" t="s">
        <v>995</v>
      </c>
      <c r="E158" s="198" t="s">
        <v>1859</v>
      </c>
      <c r="F158" s="143"/>
      <c r="G158" s="199">
        <v>0</v>
      </c>
      <c r="H158" s="199">
        <v>45.2</v>
      </c>
      <c r="I158" s="200">
        <v>-45.2</v>
      </c>
      <c r="J158" s="201"/>
      <c r="K158" s="199">
        <v>45.2</v>
      </c>
      <c r="L158" s="199">
        <v>0</v>
      </c>
      <c r="M158" s="200">
        <v>-45.2</v>
      </c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</row>
    <row r="159" spans="1:224" s="57" customFormat="1" ht="13.5" customHeight="1">
      <c r="A159" s="196" t="s">
        <v>944</v>
      </c>
      <c r="B159" s="197">
        <v>120</v>
      </c>
      <c r="C159" s="196" t="s">
        <v>982</v>
      </c>
      <c r="D159" s="196" t="s">
        <v>415</v>
      </c>
      <c r="E159" s="198" t="s">
        <v>1865</v>
      </c>
      <c r="F159" s="143"/>
      <c r="G159" s="199">
        <v>287.3</v>
      </c>
      <c r="H159" s="199">
        <v>287.3</v>
      </c>
      <c r="I159" s="200">
        <v>0</v>
      </c>
      <c r="J159" s="201"/>
      <c r="K159" s="199">
        <v>77.599999999999994</v>
      </c>
      <c r="L159" s="199">
        <v>135.5</v>
      </c>
      <c r="M159" s="200">
        <v>57.900000000000006</v>
      </c>
    </row>
    <row r="160" spans="1:224" s="57" customFormat="1" ht="13.5" customHeight="1">
      <c r="A160" s="196" t="s">
        <v>944</v>
      </c>
      <c r="B160" s="197">
        <v>152</v>
      </c>
      <c r="C160" s="196" t="s">
        <v>991</v>
      </c>
      <c r="D160" s="196" t="s">
        <v>867</v>
      </c>
      <c r="E160" s="198" t="s">
        <v>416</v>
      </c>
      <c r="F160" s="143"/>
      <c r="G160" s="199">
        <v>0</v>
      </c>
      <c r="H160" s="199">
        <v>88.2</v>
      </c>
      <c r="I160" s="200">
        <v>-88.2</v>
      </c>
      <c r="J160" s="201"/>
      <c r="K160" s="199">
        <v>88.2</v>
      </c>
      <c r="L160" s="199">
        <v>0</v>
      </c>
      <c r="M160" s="200">
        <v>-88.2</v>
      </c>
    </row>
    <row r="161" spans="1:13" s="57" customFormat="1" ht="13.5" customHeight="1">
      <c r="A161" s="196" t="s">
        <v>944</v>
      </c>
      <c r="B161" s="197">
        <v>174</v>
      </c>
      <c r="C161" s="196" t="s">
        <v>982</v>
      </c>
      <c r="D161" s="196" t="s">
        <v>1145</v>
      </c>
      <c r="E161" s="198" t="s">
        <v>417</v>
      </c>
      <c r="F161" s="143"/>
      <c r="G161" s="199">
        <v>0</v>
      </c>
      <c r="H161" s="199">
        <v>50</v>
      </c>
      <c r="I161" s="200">
        <v>-50</v>
      </c>
      <c r="J161" s="201"/>
      <c r="K161" s="199">
        <v>31.8</v>
      </c>
      <c r="L161" s="199">
        <v>0</v>
      </c>
      <c r="M161" s="200">
        <v>-31.8</v>
      </c>
    </row>
    <row r="162" spans="1:13" s="57" customFormat="1" ht="13.5" customHeight="1">
      <c r="A162" s="196" t="s">
        <v>944</v>
      </c>
      <c r="B162" s="197">
        <v>180</v>
      </c>
      <c r="C162" s="196" t="s">
        <v>406</v>
      </c>
      <c r="D162" s="196" t="s">
        <v>418</v>
      </c>
      <c r="E162" s="198" t="s">
        <v>419</v>
      </c>
      <c r="F162" s="143"/>
      <c r="G162" s="199">
        <v>0</v>
      </c>
      <c r="H162" s="199">
        <v>949</v>
      </c>
      <c r="I162" s="200">
        <v>-949</v>
      </c>
      <c r="J162" s="201"/>
      <c r="K162" s="199">
        <v>568.29999999999995</v>
      </c>
      <c r="L162" s="199">
        <v>0</v>
      </c>
      <c r="M162" s="200">
        <v>-568.29999999999995</v>
      </c>
    </row>
    <row r="163" spans="1:13" s="57" customFormat="1" ht="13.5" customHeight="1">
      <c r="A163" s="196" t="s">
        <v>944</v>
      </c>
      <c r="B163" s="197">
        <v>180</v>
      </c>
      <c r="C163" s="196" t="s">
        <v>982</v>
      </c>
      <c r="D163" s="196" t="s">
        <v>1054</v>
      </c>
      <c r="E163" s="198" t="s">
        <v>420</v>
      </c>
      <c r="F163" s="143"/>
      <c r="G163" s="199">
        <v>0</v>
      </c>
      <c r="H163" s="199">
        <v>6.3000000000000016</v>
      </c>
      <c r="I163" s="200">
        <v>-6.3000000000000016</v>
      </c>
      <c r="J163" s="201"/>
      <c r="K163" s="199">
        <v>6.3</v>
      </c>
      <c r="L163" s="199">
        <v>0</v>
      </c>
      <c r="M163" s="200">
        <v>-6.3</v>
      </c>
    </row>
    <row r="164" spans="1:13" s="57" customFormat="1" ht="13.5" customHeight="1">
      <c r="A164" s="196" t="s">
        <v>944</v>
      </c>
      <c r="B164" s="197">
        <v>217</v>
      </c>
      <c r="C164" s="196" t="s">
        <v>982</v>
      </c>
      <c r="D164" s="196" t="s">
        <v>1055</v>
      </c>
      <c r="E164" s="198" t="s">
        <v>421</v>
      </c>
      <c r="F164" s="143"/>
      <c r="G164" s="199">
        <v>0</v>
      </c>
      <c r="H164" s="199">
        <v>11.7</v>
      </c>
      <c r="I164" s="200">
        <v>-11.7</v>
      </c>
      <c r="J164" s="201"/>
      <c r="K164" s="199">
        <v>11.7</v>
      </c>
      <c r="L164" s="199">
        <v>0</v>
      </c>
      <c r="M164" s="200">
        <v>-11.7</v>
      </c>
    </row>
    <row r="165" spans="1:13" s="57" customFormat="1" ht="13.5" customHeight="1">
      <c r="A165" s="196" t="s">
        <v>944</v>
      </c>
      <c r="B165" s="197">
        <v>229</v>
      </c>
      <c r="C165" s="196" t="s">
        <v>992</v>
      </c>
      <c r="D165" s="196" t="s">
        <v>1147</v>
      </c>
      <c r="E165" s="198" t="s">
        <v>422</v>
      </c>
      <c r="F165" s="143"/>
      <c r="G165" s="199">
        <v>0</v>
      </c>
      <c r="H165" s="199">
        <v>278.3</v>
      </c>
      <c r="I165" s="200">
        <v>-278.3</v>
      </c>
      <c r="J165" s="201"/>
      <c r="K165" s="199">
        <v>266</v>
      </c>
      <c r="L165" s="199">
        <v>0</v>
      </c>
      <c r="M165" s="200">
        <v>-266</v>
      </c>
    </row>
    <row r="166" spans="1:13" s="57" customFormat="1" ht="13.5" customHeight="1">
      <c r="A166" s="196" t="s">
        <v>944</v>
      </c>
      <c r="B166" s="197">
        <v>231</v>
      </c>
      <c r="C166" s="196" t="s">
        <v>991</v>
      </c>
      <c r="D166" s="196" t="s">
        <v>423</v>
      </c>
      <c r="E166" s="198"/>
      <c r="F166" s="143"/>
      <c r="G166" s="199">
        <v>154.6</v>
      </c>
      <c r="H166" s="199">
        <v>154.6</v>
      </c>
      <c r="I166" s="200">
        <v>0</v>
      </c>
      <c r="J166" s="201"/>
      <c r="K166" s="199">
        <v>0</v>
      </c>
      <c r="L166" s="199">
        <v>0</v>
      </c>
      <c r="M166" s="200">
        <v>0</v>
      </c>
    </row>
    <row r="167" spans="1:13" s="57" customFormat="1" ht="13.5" customHeight="1">
      <c r="A167" s="196" t="s">
        <v>944</v>
      </c>
      <c r="B167" s="197">
        <v>250</v>
      </c>
      <c r="C167" s="196" t="s">
        <v>982</v>
      </c>
      <c r="D167" s="196" t="s">
        <v>868</v>
      </c>
      <c r="E167" s="198" t="s">
        <v>424</v>
      </c>
      <c r="F167" s="143"/>
      <c r="G167" s="199">
        <v>0</v>
      </c>
      <c r="H167" s="199">
        <v>40</v>
      </c>
      <c r="I167" s="200">
        <v>-40</v>
      </c>
      <c r="J167" s="201"/>
      <c r="K167" s="199">
        <v>14.5</v>
      </c>
      <c r="L167" s="199">
        <v>0</v>
      </c>
      <c r="M167" s="200">
        <v>-14.5</v>
      </c>
    </row>
    <row r="168" spans="1:13" s="57" customFormat="1" ht="13.5" customHeight="1">
      <c r="A168" s="196" t="s">
        <v>944</v>
      </c>
      <c r="B168" s="197">
        <v>252</v>
      </c>
      <c r="C168" s="196" t="s">
        <v>982</v>
      </c>
      <c r="D168" s="196" t="s">
        <v>869</v>
      </c>
      <c r="E168" s="198" t="s">
        <v>425</v>
      </c>
      <c r="F168" s="143"/>
      <c r="G168" s="199">
        <v>0</v>
      </c>
      <c r="H168" s="199">
        <v>269</v>
      </c>
      <c r="I168" s="200">
        <v>-269</v>
      </c>
      <c r="J168" s="201"/>
      <c r="K168" s="199">
        <v>0</v>
      </c>
      <c r="L168" s="199">
        <v>0</v>
      </c>
      <c r="M168" s="200">
        <v>0</v>
      </c>
    </row>
    <row r="169" spans="1:13" s="57" customFormat="1" ht="13.5" customHeight="1">
      <c r="A169" s="196" t="s">
        <v>944</v>
      </c>
      <c r="B169" s="197">
        <v>255</v>
      </c>
      <c r="C169" s="196" t="s">
        <v>982</v>
      </c>
      <c r="D169" s="196" t="s">
        <v>870</v>
      </c>
      <c r="E169" s="198" t="s">
        <v>426</v>
      </c>
      <c r="F169" s="143"/>
      <c r="G169" s="199">
        <v>0</v>
      </c>
      <c r="H169" s="199">
        <v>65.7</v>
      </c>
      <c r="I169" s="200">
        <v>-65.7</v>
      </c>
      <c r="J169" s="201"/>
      <c r="K169" s="199">
        <v>62.2</v>
      </c>
      <c r="L169" s="199">
        <v>0</v>
      </c>
      <c r="M169" s="200">
        <v>-62.2</v>
      </c>
    </row>
    <row r="170" spans="1:13" s="57" customFormat="1" ht="13.5" customHeight="1">
      <c r="A170" s="196" t="s">
        <v>944</v>
      </c>
      <c r="B170" s="227" t="s">
        <v>871</v>
      </c>
      <c r="C170" s="196" t="s">
        <v>994</v>
      </c>
      <c r="D170" s="196" t="s">
        <v>1148</v>
      </c>
      <c r="E170" s="198" t="s">
        <v>427</v>
      </c>
      <c r="F170" s="143"/>
      <c r="G170" s="199">
        <v>399.9</v>
      </c>
      <c r="H170" s="199">
        <v>0</v>
      </c>
      <c r="I170" s="200">
        <v>399.9</v>
      </c>
      <c r="J170" s="201"/>
      <c r="K170" s="199">
        <v>0</v>
      </c>
      <c r="L170" s="199">
        <v>0</v>
      </c>
      <c r="M170" s="200">
        <v>0</v>
      </c>
    </row>
    <row r="171" spans="1:13" s="57" customFormat="1" ht="13.5" customHeight="1">
      <c r="A171" s="196" t="s">
        <v>944</v>
      </c>
      <c r="B171" s="227" t="s">
        <v>872</v>
      </c>
      <c r="C171" s="196" t="s">
        <v>406</v>
      </c>
      <c r="D171" s="196" t="s">
        <v>428</v>
      </c>
      <c r="E171" s="198" t="s">
        <v>429</v>
      </c>
      <c r="F171" s="143"/>
      <c r="G171" s="199">
        <v>104.4</v>
      </c>
      <c r="H171" s="199">
        <v>104.4</v>
      </c>
      <c r="I171" s="200">
        <v>0</v>
      </c>
      <c r="J171" s="201"/>
      <c r="K171" s="199">
        <v>66.5</v>
      </c>
      <c r="L171" s="199">
        <v>13.2</v>
      </c>
      <c r="M171" s="200">
        <v>-53.3</v>
      </c>
    </row>
    <row r="172" spans="1:13" s="57" customFormat="1" ht="13.5" customHeight="1">
      <c r="A172" s="196" t="s">
        <v>944</v>
      </c>
      <c r="B172" s="227" t="s">
        <v>872</v>
      </c>
      <c r="C172" s="196" t="s">
        <v>864</v>
      </c>
      <c r="D172" s="196" t="s">
        <v>430</v>
      </c>
      <c r="E172" s="198" t="s">
        <v>431</v>
      </c>
      <c r="F172" s="143"/>
      <c r="G172" s="199">
        <v>0</v>
      </c>
      <c r="H172" s="199">
        <v>-0.39999999999999991</v>
      </c>
      <c r="I172" s="200">
        <v>0.39999999999999991</v>
      </c>
      <c r="J172" s="201"/>
      <c r="K172" s="199">
        <v>-0.4</v>
      </c>
      <c r="L172" s="199">
        <v>87.3</v>
      </c>
      <c r="M172" s="200">
        <v>87.7</v>
      </c>
    </row>
    <row r="173" spans="1:13" s="57" customFormat="1" ht="13.5" customHeight="1">
      <c r="A173" s="196" t="s">
        <v>944</v>
      </c>
      <c r="B173" s="227" t="s">
        <v>873</v>
      </c>
      <c r="C173" s="196" t="s">
        <v>991</v>
      </c>
      <c r="D173" s="196" t="s">
        <v>1043</v>
      </c>
      <c r="E173" s="217"/>
      <c r="F173" s="143"/>
      <c r="G173" s="199">
        <v>336.8</v>
      </c>
      <c r="H173" s="199">
        <v>0</v>
      </c>
      <c r="I173" s="200">
        <v>336.8</v>
      </c>
      <c r="J173" s="201"/>
      <c r="K173" s="199">
        <v>0</v>
      </c>
      <c r="L173" s="199">
        <v>275.60000000000002</v>
      </c>
      <c r="M173" s="200">
        <v>275.60000000000002</v>
      </c>
    </row>
    <row r="174" spans="1:13" s="57" customFormat="1" ht="13.5" customHeight="1">
      <c r="A174" s="196" t="s">
        <v>944</v>
      </c>
      <c r="B174" s="227" t="s">
        <v>873</v>
      </c>
      <c r="C174" s="196" t="s">
        <v>992</v>
      </c>
      <c r="D174" s="196" t="s">
        <v>1044</v>
      </c>
      <c r="E174" s="217"/>
      <c r="F174" s="143"/>
      <c r="G174" s="199">
        <v>275.60000000000002</v>
      </c>
      <c r="H174" s="199">
        <v>0</v>
      </c>
      <c r="I174" s="200">
        <v>275.60000000000002</v>
      </c>
      <c r="J174" s="201"/>
      <c r="K174" s="199">
        <v>0</v>
      </c>
      <c r="L174" s="199">
        <v>0</v>
      </c>
      <c r="M174" s="200">
        <v>0</v>
      </c>
    </row>
    <row r="175" spans="1:13" s="57" customFormat="1" ht="13.5" customHeight="1">
      <c r="A175" s="196" t="s">
        <v>944</v>
      </c>
      <c r="B175" s="227" t="s">
        <v>874</v>
      </c>
      <c r="C175" s="196" t="s">
        <v>982</v>
      </c>
      <c r="D175" s="196" t="s">
        <v>875</v>
      </c>
      <c r="E175" s="198"/>
      <c r="F175" s="143"/>
      <c r="G175" s="199">
        <v>157.4</v>
      </c>
      <c r="H175" s="199">
        <v>157.4</v>
      </c>
      <c r="I175" s="200">
        <v>0</v>
      </c>
      <c r="J175" s="201"/>
      <c r="K175" s="199">
        <v>0</v>
      </c>
      <c r="L175" s="199">
        <v>0</v>
      </c>
      <c r="M175" s="200">
        <v>0</v>
      </c>
    </row>
    <row r="176" spans="1:13" s="57" customFormat="1" ht="13.5" customHeight="1">
      <c r="A176" s="196" t="s">
        <v>944</v>
      </c>
      <c r="B176" s="227" t="s">
        <v>876</v>
      </c>
      <c r="C176" s="196" t="s">
        <v>982</v>
      </c>
      <c r="D176" s="196" t="s">
        <v>877</v>
      </c>
      <c r="E176" s="198"/>
      <c r="F176" s="143"/>
      <c r="G176" s="199">
        <v>77.7</v>
      </c>
      <c r="H176" s="199">
        <v>0</v>
      </c>
      <c r="I176" s="200">
        <v>77.7</v>
      </c>
      <c r="J176" s="201"/>
      <c r="K176" s="199">
        <v>0</v>
      </c>
      <c r="L176" s="199">
        <v>0</v>
      </c>
      <c r="M176" s="200">
        <v>0</v>
      </c>
    </row>
    <row r="177" spans="1:224" s="57" customFormat="1" ht="13.5" customHeight="1">
      <c r="A177" s="196" t="s">
        <v>944</v>
      </c>
      <c r="B177" s="227" t="s">
        <v>878</v>
      </c>
      <c r="C177" s="196" t="s">
        <v>982</v>
      </c>
      <c r="D177" s="196" t="s">
        <v>879</v>
      </c>
      <c r="E177" s="198" t="s">
        <v>432</v>
      </c>
      <c r="F177" s="143"/>
      <c r="G177" s="199">
        <v>0</v>
      </c>
      <c r="H177" s="199">
        <v>1.6</v>
      </c>
      <c r="I177" s="200">
        <v>-1.6</v>
      </c>
      <c r="J177" s="201"/>
      <c r="K177" s="199">
        <v>1.6</v>
      </c>
      <c r="L177" s="199">
        <v>0</v>
      </c>
      <c r="M177" s="200">
        <v>-1.6</v>
      </c>
    </row>
    <row r="178" spans="1:224" s="57" customFormat="1" ht="13.5" customHeight="1">
      <c r="A178" s="196" t="s">
        <v>944</v>
      </c>
      <c r="B178" s="227" t="s">
        <v>880</v>
      </c>
      <c r="C178" s="196" t="s">
        <v>982</v>
      </c>
      <c r="D178" s="196" t="s">
        <v>881</v>
      </c>
      <c r="E178" s="198"/>
      <c r="F178" s="143"/>
      <c r="G178" s="199">
        <v>79.900000000000006</v>
      </c>
      <c r="H178" s="199">
        <v>79.900000000000006</v>
      </c>
      <c r="I178" s="200">
        <v>0</v>
      </c>
      <c r="J178" s="201"/>
      <c r="K178" s="199">
        <v>0</v>
      </c>
      <c r="L178" s="199">
        <v>0</v>
      </c>
      <c r="M178" s="200">
        <v>0</v>
      </c>
    </row>
    <row r="179" spans="1:224" s="57" customFormat="1" ht="13.5" customHeight="1">
      <c r="A179" s="196" t="s">
        <v>944</v>
      </c>
      <c r="B179" s="227" t="s">
        <v>433</v>
      </c>
      <c r="C179" s="196" t="s">
        <v>982</v>
      </c>
      <c r="D179" s="196" t="s">
        <v>434</v>
      </c>
      <c r="E179" s="198" t="s">
        <v>435</v>
      </c>
      <c r="F179" s="143"/>
      <c r="G179" s="199">
        <v>0</v>
      </c>
      <c r="H179" s="199">
        <v>199.3</v>
      </c>
      <c r="I179" s="200">
        <v>-199.3</v>
      </c>
      <c r="J179" s="201"/>
      <c r="K179" s="199">
        <v>199.3</v>
      </c>
      <c r="L179" s="199">
        <v>0</v>
      </c>
      <c r="M179" s="200">
        <v>-199.3</v>
      </c>
    </row>
    <row r="180" spans="1:224" s="57" customFormat="1" ht="13.5" customHeight="1">
      <c r="A180" s="196" t="s">
        <v>944</v>
      </c>
      <c r="B180" s="227" t="s">
        <v>433</v>
      </c>
      <c r="C180" s="196" t="s">
        <v>993</v>
      </c>
      <c r="D180" s="196" t="s">
        <v>436</v>
      </c>
      <c r="E180" s="198" t="s">
        <v>437</v>
      </c>
      <c r="F180" s="143"/>
      <c r="G180" s="199">
        <v>0</v>
      </c>
      <c r="H180" s="199">
        <v>223.5</v>
      </c>
      <c r="I180" s="200">
        <v>-223.5</v>
      </c>
      <c r="J180" s="201"/>
      <c r="K180" s="199">
        <v>0</v>
      </c>
      <c r="L180" s="199">
        <v>0</v>
      </c>
      <c r="M180" s="200">
        <v>0</v>
      </c>
    </row>
    <row r="181" spans="1:224" s="57" customFormat="1" ht="13.5" customHeight="1">
      <c r="A181" s="196" t="s">
        <v>944</v>
      </c>
      <c r="B181" s="227" t="s">
        <v>438</v>
      </c>
      <c r="C181" s="196" t="s">
        <v>982</v>
      </c>
      <c r="D181" s="196" t="s">
        <v>439</v>
      </c>
      <c r="E181" s="198" t="s">
        <v>440</v>
      </c>
      <c r="F181" s="143"/>
      <c r="G181" s="199">
        <v>0</v>
      </c>
      <c r="H181" s="199">
        <v>163.60000000000002</v>
      </c>
      <c r="I181" s="200">
        <v>-163.60000000000002</v>
      </c>
      <c r="J181" s="201"/>
      <c r="K181" s="199">
        <v>163.6</v>
      </c>
      <c r="L181" s="199">
        <v>0</v>
      </c>
      <c r="M181" s="200">
        <v>-163.6</v>
      </c>
    </row>
    <row r="182" spans="1:224" s="57" customFormat="1" ht="13.5" customHeight="1">
      <c r="A182" s="196" t="s">
        <v>944</v>
      </c>
      <c r="B182" s="227" t="s">
        <v>441</v>
      </c>
      <c r="C182" s="196" t="s">
        <v>982</v>
      </c>
      <c r="D182" s="196" t="s">
        <v>442</v>
      </c>
      <c r="E182" s="198" t="s">
        <v>443</v>
      </c>
      <c r="F182" s="143"/>
      <c r="G182" s="199">
        <v>0</v>
      </c>
      <c r="H182" s="199">
        <v>83.8</v>
      </c>
      <c r="I182" s="200">
        <v>-83.8</v>
      </c>
      <c r="J182" s="201"/>
      <c r="K182" s="199">
        <v>0</v>
      </c>
      <c r="L182" s="199">
        <v>0</v>
      </c>
      <c r="M182" s="200">
        <v>0</v>
      </c>
    </row>
    <row r="183" spans="1:224" s="57" customFormat="1" ht="13.5" customHeight="1">
      <c r="A183" s="196" t="s">
        <v>944</v>
      </c>
      <c r="B183" s="227" t="s">
        <v>882</v>
      </c>
      <c r="C183" s="196" t="s">
        <v>982</v>
      </c>
      <c r="D183" s="196" t="s">
        <v>883</v>
      </c>
      <c r="E183" s="198" t="s">
        <v>444</v>
      </c>
      <c r="F183" s="143"/>
      <c r="G183" s="199">
        <v>675.2</v>
      </c>
      <c r="H183" s="199">
        <v>625.1</v>
      </c>
      <c r="I183" s="200">
        <v>50.100000000000023</v>
      </c>
      <c r="J183" s="201"/>
      <c r="K183" s="199">
        <v>625.1</v>
      </c>
      <c r="L183" s="199">
        <v>675.2</v>
      </c>
      <c r="M183" s="200">
        <v>50.100000000000023</v>
      </c>
    </row>
    <row r="184" spans="1:224" s="57" customFormat="1" ht="13.5" customHeight="1">
      <c r="A184" s="196" t="s">
        <v>944</v>
      </c>
      <c r="B184" s="227" t="s">
        <v>884</v>
      </c>
      <c r="C184" s="196" t="s">
        <v>992</v>
      </c>
      <c r="D184" s="196" t="s">
        <v>885</v>
      </c>
      <c r="E184" s="198" t="s">
        <v>445</v>
      </c>
      <c r="F184" s="143"/>
      <c r="G184" s="199">
        <v>0</v>
      </c>
      <c r="H184" s="199">
        <v>-3.3</v>
      </c>
      <c r="I184" s="200">
        <v>3.3</v>
      </c>
      <c r="J184" s="201"/>
      <c r="K184" s="199">
        <v>-3.3</v>
      </c>
      <c r="L184" s="199">
        <v>0</v>
      </c>
      <c r="M184" s="200">
        <v>3.3</v>
      </c>
    </row>
    <row r="185" spans="1:224" s="57" customFormat="1" ht="13.5" customHeight="1">
      <c r="A185" s="196" t="s">
        <v>944</v>
      </c>
      <c r="B185" s="197">
        <v>351</v>
      </c>
      <c r="C185" s="196" t="s">
        <v>982</v>
      </c>
      <c r="D185" s="196" t="s">
        <v>446</v>
      </c>
      <c r="E185" s="198" t="s">
        <v>447</v>
      </c>
      <c r="F185" s="143"/>
      <c r="G185" s="199">
        <v>328.8</v>
      </c>
      <c r="H185" s="199">
        <v>328.8</v>
      </c>
      <c r="I185" s="200">
        <v>0</v>
      </c>
      <c r="J185" s="201"/>
      <c r="K185" s="199">
        <v>88.1</v>
      </c>
      <c r="L185" s="199">
        <v>328.8</v>
      </c>
      <c r="M185" s="200">
        <v>240.70000000000002</v>
      </c>
    </row>
    <row r="186" spans="1:224" s="57" customFormat="1" ht="13.5" customHeight="1">
      <c r="A186" s="196" t="s">
        <v>944</v>
      </c>
      <c r="B186" s="227" t="s">
        <v>448</v>
      </c>
      <c r="C186" s="196" t="s">
        <v>982</v>
      </c>
      <c r="D186" s="196" t="s">
        <v>449</v>
      </c>
      <c r="E186" s="198"/>
      <c r="F186" s="143"/>
      <c r="G186" s="199">
        <v>561.79999999999995</v>
      </c>
      <c r="H186" s="199">
        <v>0</v>
      </c>
      <c r="I186" s="200">
        <v>561.79999999999995</v>
      </c>
      <c r="J186" s="201"/>
      <c r="K186" s="199">
        <v>0</v>
      </c>
      <c r="L186" s="199">
        <v>492.7</v>
      </c>
      <c r="M186" s="200">
        <v>492.7</v>
      </c>
    </row>
    <row r="187" spans="1:224" s="232" customFormat="1" ht="13.5" customHeight="1">
      <c r="A187" s="196" t="s">
        <v>944</v>
      </c>
      <c r="B187" s="197">
        <v>358</v>
      </c>
      <c r="C187" s="196" t="s">
        <v>991</v>
      </c>
      <c r="D187" s="196" t="s">
        <v>450</v>
      </c>
      <c r="E187" s="198"/>
      <c r="F187" s="143"/>
      <c r="G187" s="199">
        <v>290.7</v>
      </c>
      <c r="H187" s="199">
        <v>0</v>
      </c>
      <c r="I187" s="200">
        <v>290.7</v>
      </c>
      <c r="J187" s="201"/>
      <c r="K187" s="199">
        <v>0</v>
      </c>
      <c r="L187" s="199">
        <v>0</v>
      </c>
      <c r="M187" s="200">
        <v>0</v>
      </c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</row>
    <row r="188" spans="1:224" s="57" customFormat="1" ht="13.5" customHeight="1">
      <c r="A188" s="196" t="s">
        <v>944</v>
      </c>
      <c r="B188" s="227" t="s">
        <v>886</v>
      </c>
      <c r="C188" s="196" t="s">
        <v>993</v>
      </c>
      <c r="D188" s="196" t="s">
        <v>451</v>
      </c>
      <c r="E188" s="198"/>
      <c r="F188" s="143"/>
      <c r="G188" s="199">
        <v>462.1</v>
      </c>
      <c r="H188" s="199">
        <v>0</v>
      </c>
      <c r="I188" s="200">
        <v>462.1</v>
      </c>
      <c r="J188" s="201"/>
      <c r="K188" s="199">
        <v>0</v>
      </c>
      <c r="L188" s="199">
        <v>462.1</v>
      </c>
      <c r="M188" s="200">
        <v>462.1</v>
      </c>
    </row>
    <row r="189" spans="1:224" s="57" customFormat="1" ht="13.5" customHeight="1">
      <c r="A189" s="196" t="s">
        <v>944</v>
      </c>
      <c r="B189" s="227" t="s">
        <v>887</v>
      </c>
      <c r="C189" s="196" t="s">
        <v>991</v>
      </c>
      <c r="D189" s="196" t="s">
        <v>996</v>
      </c>
      <c r="E189" s="198" t="s">
        <v>452</v>
      </c>
      <c r="F189" s="143"/>
      <c r="G189" s="199">
        <v>0</v>
      </c>
      <c r="H189" s="199">
        <v>33.1</v>
      </c>
      <c r="I189" s="200">
        <v>-33.1</v>
      </c>
      <c r="J189" s="201"/>
      <c r="K189" s="199">
        <v>33.1</v>
      </c>
      <c r="L189" s="199">
        <v>0</v>
      </c>
      <c r="M189" s="200">
        <v>-33.1</v>
      </c>
    </row>
    <row r="190" spans="1:224" s="57" customFormat="1" ht="13.5" customHeight="1">
      <c r="A190" s="196" t="s">
        <v>944</v>
      </c>
      <c r="B190" s="227" t="s">
        <v>887</v>
      </c>
      <c r="C190" s="196" t="s">
        <v>888</v>
      </c>
      <c r="D190" s="196" t="s">
        <v>889</v>
      </c>
      <c r="E190" s="198" t="s">
        <v>453</v>
      </c>
      <c r="F190" s="143"/>
      <c r="G190" s="199">
        <v>209.6</v>
      </c>
      <c r="H190" s="199">
        <v>239.9</v>
      </c>
      <c r="I190" s="200">
        <v>-30.300000000000011</v>
      </c>
      <c r="J190" s="201"/>
      <c r="K190" s="199">
        <v>134.9</v>
      </c>
      <c r="L190" s="199">
        <v>209.6</v>
      </c>
      <c r="M190" s="200">
        <v>74.699999999999989</v>
      </c>
    </row>
    <row r="191" spans="1:224" s="57" customFormat="1" ht="13.5" customHeight="1">
      <c r="A191" s="196" t="s">
        <v>944</v>
      </c>
      <c r="B191" s="227" t="s">
        <v>890</v>
      </c>
      <c r="C191" s="196" t="s">
        <v>982</v>
      </c>
      <c r="D191" s="196" t="s">
        <v>454</v>
      </c>
      <c r="E191" s="198" t="s">
        <v>455</v>
      </c>
      <c r="F191" s="143"/>
      <c r="G191" s="199">
        <v>0</v>
      </c>
      <c r="H191" s="199">
        <v>350.5</v>
      </c>
      <c r="I191" s="200">
        <v>-350.5</v>
      </c>
      <c r="J191" s="201"/>
      <c r="K191" s="199">
        <v>0</v>
      </c>
      <c r="L191" s="199">
        <v>0</v>
      </c>
      <c r="M191" s="200">
        <v>0</v>
      </c>
    </row>
    <row r="192" spans="1:224" s="57" customFormat="1" ht="13.5" customHeight="1">
      <c r="A192" s="196" t="s">
        <v>944</v>
      </c>
      <c r="B192" s="227" t="s">
        <v>456</v>
      </c>
      <c r="C192" s="196" t="s">
        <v>982</v>
      </c>
      <c r="D192" s="196" t="s">
        <v>457</v>
      </c>
      <c r="E192" s="198" t="s">
        <v>458</v>
      </c>
      <c r="F192" s="143"/>
      <c r="G192" s="199">
        <v>147.80000000000001</v>
      </c>
      <c r="H192" s="199">
        <v>210.3</v>
      </c>
      <c r="I192" s="200">
        <v>-62.5</v>
      </c>
      <c r="J192" s="201"/>
      <c r="K192" s="199">
        <v>68.7</v>
      </c>
      <c r="L192" s="199">
        <v>147.80000000000001</v>
      </c>
      <c r="M192" s="200">
        <v>79.100000000000009</v>
      </c>
    </row>
    <row r="193" spans="1:13" s="57" customFormat="1" ht="13.5" customHeight="1">
      <c r="A193" s="196" t="s">
        <v>944</v>
      </c>
      <c r="B193" s="227" t="s">
        <v>459</v>
      </c>
      <c r="C193" s="196" t="s">
        <v>982</v>
      </c>
      <c r="D193" s="196" t="s">
        <v>460</v>
      </c>
      <c r="E193" s="198"/>
      <c r="F193" s="143"/>
      <c r="G193" s="199">
        <v>238</v>
      </c>
      <c r="H193" s="199">
        <v>0</v>
      </c>
      <c r="I193" s="200">
        <v>238</v>
      </c>
      <c r="J193" s="201"/>
      <c r="K193" s="199">
        <v>0</v>
      </c>
      <c r="L193" s="199">
        <v>168.1</v>
      </c>
      <c r="M193" s="200">
        <v>168.1</v>
      </c>
    </row>
    <row r="194" spans="1:13" s="57" customFormat="1" ht="13.5" customHeight="1">
      <c r="A194" s="196" t="s">
        <v>944</v>
      </c>
      <c r="B194" s="227" t="s">
        <v>461</v>
      </c>
      <c r="C194" s="196" t="s">
        <v>982</v>
      </c>
      <c r="D194" s="196" t="s">
        <v>462</v>
      </c>
      <c r="E194" s="198"/>
      <c r="F194" s="143"/>
      <c r="G194" s="199">
        <v>93.7</v>
      </c>
      <c r="H194" s="199">
        <v>0</v>
      </c>
      <c r="I194" s="200">
        <v>93.7</v>
      </c>
      <c r="J194" s="201"/>
      <c r="K194" s="199">
        <v>0</v>
      </c>
      <c r="L194" s="199">
        <v>0</v>
      </c>
      <c r="M194" s="200">
        <v>0</v>
      </c>
    </row>
    <row r="195" spans="1:13" s="57" customFormat="1" ht="13.5" customHeight="1">
      <c r="A195" s="196" t="s">
        <v>944</v>
      </c>
      <c r="B195" s="227" t="s">
        <v>463</v>
      </c>
      <c r="C195" s="196" t="s">
        <v>982</v>
      </c>
      <c r="D195" s="196" t="s">
        <v>464</v>
      </c>
      <c r="E195" s="198" t="s">
        <v>465</v>
      </c>
      <c r="F195" s="143"/>
      <c r="G195" s="199">
        <v>0</v>
      </c>
      <c r="H195" s="199">
        <v>730.1</v>
      </c>
      <c r="I195" s="200">
        <v>-730.1</v>
      </c>
      <c r="J195" s="201"/>
      <c r="K195" s="199">
        <v>137.30000000000001</v>
      </c>
      <c r="L195" s="199">
        <v>0</v>
      </c>
      <c r="M195" s="200">
        <v>-137.30000000000001</v>
      </c>
    </row>
    <row r="196" spans="1:13" s="57" customFormat="1" ht="13.5" customHeight="1">
      <c r="A196" s="196" t="s">
        <v>944</v>
      </c>
      <c r="B196" s="227" t="s">
        <v>891</v>
      </c>
      <c r="C196" s="196" t="s">
        <v>993</v>
      </c>
      <c r="D196" s="196" t="s">
        <v>892</v>
      </c>
      <c r="E196" s="198" t="s">
        <v>466</v>
      </c>
      <c r="F196" s="143"/>
      <c r="G196" s="199">
        <v>0</v>
      </c>
      <c r="H196" s="199">
        <v>-117.30000000000001</v>
      </c>
      <c r="I196" s="200">
        <v>117.30000000000001</v>
      </c>
      <c r="J196" s="201"/>
      <c r="K196" s="199">
        <v>-117.3</v>
      </c>
      <c r="L196" s="199">
        <v>0</v>
      </c>
      <c r="M196" s="200">
        <v>117.3</v>
      </c>
    </row>
    <row r="197" spans="1:13" s="57" customFormat="1" ht="13.5" customHeight="1">
      <c r="A197" s="196" t="s">
        <v>944</v>
      </c>
      <c r="B197" s="227" t="s">
        <v>891</v>
      </c>
      <c r="C197" s="196" t="s">
        <v>982</v>
      </c>
      <c r="D197" s="196" t="s">
        <v>893</v>
      </c>
      <c r="E197" s="198" t="s">
        <v>467</v>
      </c>
      <c r="F197" s="143"/>
      <c r="G197" s="199">
        <v>0</v>
      </c>
      <c r="H197" s="199">
        <v>-2.8000000000000003</v>
      </c>
      <c r="I197" s="200">
        <v>2.8000000000000003</v>
      </c>
      <c r="J197" s="201"/>
      <c r="K197" s="199">
        <v>-2.8</v>
      </c>
      <c r="L197" s="199">
        <v>0</v>
      </c>
      <c r="M197" s="200">
        <v>2.8</v>
      </c>
    </row>
    <row r="198" spans="1:13" s="57" customFormat="1" ht="13.5" customHeight="1">
      <c r="A198" s="196" t="s">
        <v>944</v>
      </c>
      <c r="B198" s="227" t="s">
        <v>894</v>
      </c>
      <c r="C198" s="196" t="s">
        <v>993</v>
      </c>
      <c r="D198" s="196" t="s">
        <v>895</v>
      </c>
      <c r="E198" s="198" t="s">
        <v>468</v>
      </c>
      <c r="F198" s="143"/>
      <c r="G198" s="199">
        <v>0</v>
      </c>
      <c r="H198" s="199">
        <v>242.1</v>
      </c>
      <c r="I198" s="200">
        <v>-242.1</v>
      </c>
      <c r="J198" s="201"/>
      <c r="K198" s="199">
        <v>0</v>
      </c>
      <c r="L198" s="199">
        <v>0</v>
      </c>
      <c r="M198" s="200">
        <v>0</v>
      </c>
    </row>
    <row r="199" spans="1:13" s="57" customFormat="1" ht="13.5" customHeight="1">
      <c r="A199" s="196" t="s">
        <v>944</v>
      </c>
      <c r="B199" s="227" t="s">
        <v>896</v>
      </c>
      <c r="C199" s="196" t="s">
        <v>993</v>
      </c>
      <c r="D199" s="196" t="s">
        <v>897</v>
      </c>
      <c r="E199" s="198" t="s">
        <v>469</v>
      </c>
      <c r="F199" s="143"/>
      <c r="G199" s="199">
        <v>0</v>
      </c>
      <c r="H199" s="199">
        <v>15</v>
      </c>
      <c r="I199" s="200">
        <v>-15</v>
      </c>
      <c r="J199" s="201"/>
      <c r="K199" s="199">
        <v>7.3</v>
      </c>
      <c r="L199" s="199">
        <v>0</v>
      </c>
      <c r="M199" s="200">
        <v>-7.3</v>
      </c>
    </row>
    <row r="200" spans="1:13" s="57" customFormat="1" ht="13.5" customHeight="1">
      <c r="A200" s="196" t="s">
        <v>944</v>
      </c>
      <c r="B200" s="227" t="s">
        <v>898</v>
      </c>
      <c r="C200" s="196" t="s">
        <v>982</v>
      </c>
      <c r="D200" s="196" t="s">
        <v>899</v>
      </c>
      <c r="E200" s="198"/>
      <c r="F200" s="143"/>
      <c r="G200" s="199">
        <v>272.3</v>
      </c>
      <c r="H200" s="199">
        <v>272.3</v>
      </c>
      <c r="I200" s="200">
        <v>0</v>
      </c>
      <c r="J200" s="201"/>
      <c r="K200" s="199">
        <v>0</v>
      </c>
      <c r="L200" s="199">
        <v>81.599999999999994</v>
      </c>
      <c r="M200" s="200">
        <v>81.599999999999994</v>
      </c>
    </row>
    <row r="201" spans="1:13" s="57" customFormat="1" ht="13.5" customHeight="1">
      <c r="A201" s="196" t="s">
        <v>944</v>
      </c>
      <c r="B201" s="227" t="s">
        <v>900</v>
      </c>
      <c r="C201" s="196" t="s">
        <v>993</v>
      </c>
      <c r="D201" s="196" t="s">
        <v>901</v>
      </c>
      <c r="E201" s="198" t="s">
        <v>470</v>
      </c>
      <c r="F201" s="143"/>
      <c r="G201" s="199">
        <v>0</v>
      </c>
      <c r="H201" s="199">
        <v>21.9</v>
      </c>
      <c r="I201" s="200">
        <v>-21.9</v>
      </c>
      <c r="J201" s="201"/>
      <c r="K201" s="199">
        <v>21.9</v>
      </c>
      <c r="L201" s="199">
        <v>0</v>
      </c>
      <c r="M201" s="200">
        <v>-21.9</v>
      </c>
    </row>
    <row r="202" spans="1:13" s="57" customFormat="1" ht="13.5" customHeight="1">
      <c r="A202" s="196" t="s">
        <v>944</v>
      </c>
      <c r="B202" s="227" t="s">
        <v>471</v>
      </c>
      <c r="C202" s="196" t="s">
        <v>982</v>
      </c>
      <c r="D202" s="196" t="s">
        <v>472</v>
      </c>
      <c r="E202" s="198" t="s">
        <v>473</v>
      </c>
      <c r="F202" s="143"/>
      <c r="G202" s="199">
        <v>104.2</v>
      </c>
      <c r="H202" s="199">
        <v>104.2</v>
      </c>
      <c r="I202" s="200">
        <v>0</v>
      </c>
      <c r="J202" s="201"/>
      <c r="K202" s="199">
        <v>77.8</v>
      </c>
      <c r="L202" s="199">
        <v>104.2</v>
      </c>
      <c r="M202" s="200">
        <v>26.400000000000006</v>
      </c>
    </row>
    <row r="203" spans="1:13" s="57" customFormat="1" ht="13.5" customHeight="1">
      <c r="A203" s="196" t="s">
        <v>944</v>
      </c>
      <c r="B203" s="197">
        <v>470</v>
      </c>
      <c r="C203" s="196" t="s">
        <v>982</v>
      </c>
      <c r="D203" s="196" t="s">
        <v>474</v>
      </c>
      <c r="E203" s="198" t="s">
        <v>475</v>
      </c>
      <c r="F203" s="143"/>
      <c r="G203" s="199">
        <v>167.8</v>
      </c>
      <c r="H203" s="199">
        <v>240</v>
      </c>
      <c r="I203" s="200">
        <v>-72.199999999999989</v>
      </c>
      <c r="J203" s="201"/>
      <c r="K203" s="199">
        <v>228.1</v>
      </c>
      <c r="L203" s="199">
        <v>167.8</v>
      </c>
      <c r="M203" s="200">
        <v>-60.299999999999983</v>
      </c>
    </row>
    <row r="204" spans="1:13" s="57" customFormat="1" ht="13.5" customHeight="1">
      <c r="A204" s="196" t="s">
        <v>944</v>
      </c>
      <c r="B204" s="227" t="s">
        <v>902</v>
      </c>
      <c r="C204" s="196" t="s">
        <v>982</v>
      </c>
      <c r="D204" s="196" t="s">
        <v>903</v>
      </c>
      <c r="E204" s="198" t="s">
        <v>476</v>
      </c>
      <c r="F204" s="143"/>
      <c r="G204" s="199">
        <v>51.4</v>
      </c>
      <c r="H204" s="199">
        <v>135</v>
      </c>
      <c r="I204" s="200">
        <v>-83.6</v>
      </c>
      <c r="J204" s="201"/>
      <c r="K204" s="199">
        <v>135</v>
      </c>
      <c r="L204" s="199">
        <v>51.4</v>
      </c>
      <c r="M204" s="200">
        <v>-83.6</v>
      </c>
    </row>
    <row r="205" spans="1:13" s="57" customFormat="1" ht="13.5" customHeight="1">
      <c r="A205" s="196" t="s">
        <v>944</v>
      </c>
      <c r="B205" s="227" t="s">
        <v>904</v>
      </c>
      <c r="C205" s="196" t="s">
        <v>982</v>
      </c>
      <c r="D205" s="196" t="s">
        <v>905</v>
      </c>
      <c r="E205" s="198" t="s">
        <v>477</v>
      </c>
      <c r="F205" s="143"/>
      <c r="G205" s="199">
        <v>0</v>
      </c>
      <c r="H205" s="199">
        <v>249.3</v>
      </c>
      <c r="I205" s="200">
        <v>-249.3</v>
      </c>
      <c r="J205" s="201"/>
      <c r="K205" s="199">
        <v>223.2</v>
      </c>
      <c r="L205" s="199">
        <v>0</v>
      </c>
      <c r="M205" s="200">
        <v>-223.2</v>
      </c>
    </row>
    <row r="206" spans="1:13" s="57" customFormat="1" ht="13.5" customHeight="1">
      <c r="A206" s="196" t="s">
        <v>944</v>
      </c>
      <c r="B206" s="197">
        <v>532</v>
      </c>
      <c r="C206" s="196" t="s">
        <v>991</v>
      </c>
      <c r="D206" s="196" t="s">
        <v>997</v>
      </c>
      <c r="E206" s="198" t="s">
        <v>662</v>
      </c>
      <c r="F206" s="143"/>
      <c r="G206" s="199">
        <v>307.8</v>
      </c>
      <c r="H206" s="199">
        <v>0</v>
      </c>
      <c r="I206" s="200">
        <v>307.8</v>
      </c>
      <c r="J206" s="201"/>
      <c r="K206" s="199">
        <v>0</v>
      </c>
      <c r="L206" s="199">
        <v>307.8</v>
      </c>
      <c r="M206" s="200">
        <v>307.8</v>
      </c>
    </row>
    <row r="207" spans="1:13" s="57" customFormat="1" ht="13.5" customHeight="1">
      <c r="A207" s="196" t="s">
        <v>944</v>
      </c>
      <c r="B207" s="197">
        <v>532</v>
      </c>
      <c r="C207" s="196" t="s">
        <v>993</v>
      </c>
      <c r="D207" s="196" t="s">
        <v>478</v>
      </c>
      <c r="E207" s="198" t="s">
        <v>479</v>
      </c>
      <c r="F207" s="143"/>
      <c r="G207" s="199">
        <v>0</v>
      </c>
      <c r="H207" s="199">
        <v>310.10000000000002</v>
      </c>
      <c r="I207" s="200">
        <v>-310.10000000000002</v>
      </c>
      <c r="J207" s="201"/>
      <c r="K207" s="199">
        <v>0</v>
      </c>
      <c r="L207" s="199">
        <v>0</v>
      </c>
      <c r="M207" s="200">
        <v>0</v>
      </c>
    </row>
    <row r="208" spans="1:13" s="57" customFormat="1" ht="13.5" customHeight="1">
      <c r="A208" s="196" t="s">
        <v>944</v>
      </c>
      <c r="B208" s="197">
        <v>562</v>
      </c>
      <c r="C208" s="196" t="s">
        <v>982</v>
      </c>
      <c r="D208" s="196" t="s">
        <v>480</v>
      </c>
      <c r="E208" s="198" t="s">
        <v>481</v>
      </c>
      <c r="F208" s="143"/>
      <c r="G208" s="199">
        <v>0</v>
      </c>
      <c r="H208" s="199">
        <v>238.9</v>
      </c>
      <c r="I208" s="200">
        <v>-238.9</v>
      </c>
      <c r="J208" s="201"/>
      <c r="K208" s="199">
        <v>0</v>
      </c>
      <c r="L208" s="199">
        <v>0</v>
      </c>
      <c r="M208" s="200">
        <v>0</v>
      </c>
    </row>
    <row r="209" spans="1:13" s="57" customFormat="1" ht="13.5" customHeight="1">
      <c r="A209" s="196" t="s">
        <v>944</v>
      </c>
      <c r="B209" s="197">
        <v>576</v>
      </c>
      <c r="C209" s="196" t="s">
        <v>982</v>
      </c>
      <c r="D209" s="196" t="s">
        <v>482</v>
      </c>
      <c r="E209" s="198" t="s">
        <v>665</v>
      </c>
      <c r="F209" s="143"/>
      <c r="G209" s="199">
        <v>0</v>
      </c>
      <c r="H209" s="199">
        <v>46.8</v>
      </c>
      <c r="I209" s="200">
        <v>-46.8</v>
      </c>
      <c r="J209" s="201"/>
      <c r="K209" s="199">
        <v>46.8</v>
      </c>
      <c r="L209" s="199">
        <v>0</v>
      </c>
      <c r="M209" s="200">
        <v>-46.8</v>
      </c>
    </row>
    <row r="210" spans="1:13" s="57" customFormat="1" ht="13.5" customHeight="1">
      <c r="A210" s="196" t="s">
        <v>944</v>
      </c>
      <c r="B210" s="197">
        <v>582</v>
      </c>
      <c r="C210" s="196" t="s">
        <v>991</v>
      </c>
      <c r="D210" s="196" t="s">
        <v>483</v>
      </c>
      <c r="E210" s="198" t="s">
        <v>484</v>
      </c>
      <c r="F210" s="143"/>
      <c r="G210" s="199">
        <v>45.3</v>
      </c>
      <c r="H210" s="199">
        <v>122.8</v>
      </c>
      <c r="I210" s="200">
        <v>-77.5</v>
      </c>
      <c r="J210" s="201"/>
      <c r="K210" s="199">
        <v>0</v>
      </c>
      <c r="L210" s="199">
        <v>45.3</v>
      </c>
      <c r="M210" s="200">
        <v>45.3</v>
      </c>
    </row>
    <row r="211" spans="1:13" s="57" customFormat="1" ht="13.5" customHeight="1">
      <c r="A211" s="196" t="s">
        <v>944</v>
      </c>
      <c r="B211" s="197">
        <v>582</v>
      </c>
      <c r="C211" s="196" t="s">
        <v>982</v>
      </c>
      <c r="D211" s="196" t="s">
        <v>1150</v>
      </c>
      <c r="E211" s="198" t="s">
        <v>670</v>
      </c>
      <c r="F211" s="143"/>
      <c r="G211" s="199">
        <v>0</v>
      </c>
      <c r="H211" s="199">
        <v>79.3</v>
      </c>
      <c r="I211" s="200">
        <v>-79.3</v>
      </c>
      <c r="J211" s="201"/>
      <c r="K211" s="199">
        <v>79.3</v>
      </c>
      <c r="L211" s="199">
        <v>0</v>
      </c>
      <c r="M211" s="200">
        <v>-79.3</v>
      </c>
    </row>
    <row r="212" spans="1:13" s="57" customFormat="1" ht="13.5" customHeight="1">
      <c r="A212" s="196" t="s">
        <v>944</v>
      </c>
      <c r="B212" s="197">
        <v>583</v>
      </c>
      <c r="C212" s="196" t="s">
        <v>987</v>
      </c>
      <c r="D212" s="196" t="s">
        <v>1056</v>
      </c>
      <c r="E212" s="198" t="s">
        <v>1261</v>
      </c>
      <c r="F212" s="143"/>
      <c r="G212" s="199">
        <v>0</v>
      </c>
      <c r="H212" s="199">
        <v>-5.9</v>
      </c>
      <c r="I212" s="200">
        <v>5.9</v>
      </c>
      <c r="J212" s="201"/>
      <c r="K212" s="199">
        <v>-5.9</v>
      </c>
      <c r="L212" s="199">
        <v>0</v>
      </c>
      <c r="M212" s="200">
        <v>5.9</v>
      </c>
    </row>
    <row r="213" spans="1:13" s="57" customFormat="1" ht="13.5" customHeight="1">
      <c r="A213" s="196" t="s">
        <v>944</v>
      </c>
      <c r="B213" s="197">
        <v>598</v>
      </c>
      <c r="C213" s="196" t="s">
        <v>982</v>
      </c>
      <c r="D213" s="196" t="s">
        <v>485</v>
      </c>
      <c r="E213" s="198" t="s">
        <v>486</v>
      </c>
      <c r="F213" s="143"/>
      <c r="G213" s="199">
        <v>0</v>
      </c>
      <c r="H213" s="199">
        <v>167.1</v>
      </c>
      <c r="I213" s="200">
        <v>-167.1</v>
      </c>
      <c r="J213" s="201"/>
      <c r="K213" s="199">
        <v>0</v>
      </c>
      <c r="L213" s="199">
        <v>0</v>
      </c>
      <c r="M213" s="200">
        <v>0</v>
      </c>
    </row>
    <row r="214" spans="1:13" s="57" customFormat="1" ht="13.5" customHeight="1">
      <c r="A214" s="196" t="s">
        <v>940</v>
      </c>
      <c r="B214" s="197">
        <v>528</v>
      </c>
      <c r="C214" s="196" t="s">
        <v>406</v>
      </c>
      <c r="D214" s="196" t="s">
        <v>487</v>
      </c>
      <c r="E214" s="198" t="s">
        <v>488</v>
      </c>
      <c r="F214" s="143"/>
      <c r="G214" s="199">
        <v>0</v>
      </c>
      <c r="H214" s="199">
        <v>450</v>
      </c>
      <c r="I214" s="200">
        <v>-450</v>
      </c>
      <c r="J214" s="201"/>
      <c r="K214" s="199">
        <v>44.1</v>
      </c>
      <c r="L214" s="199">
        <v>0</v>
      </c>
      <c r="M214" s="200">
        <v>-44.1</v>
      </c>
    </row>
    <row r="215" spans="1:13" s="57" customFormat="1" ht="13.5" customHeight="1">
      <c r="A215" s="196" t="s">
        <v>944</v>
      </c>
      <c r="B215" s="197"/>
      <c r="C215" s="196" t="s">
        <v>982</v>
      </c>
      <c r="D215" s="196" t="s">
        <v>983</v>
      </c>
      <c r="E215" s="229" t="s">
        <v>489</v>
      </c>
      <c r="F215" s="143"/>
      <c r="G215" s="199">
        <v>838.90000000000009</v>
      </c>
      <c r="H215" s="199">
        <v>1441.3000000000002</v>
      </c>
      <c r="I215" s="200">
        <v>-602.40000000000009</v>
      </c>
      <c r="J215" s="201"/>
      <c r="K215" s="199">
        <v>949.7000000000005</v>
      </c>
      <c r="L215" s="199">
        <v>1602.3000000000002</v>
      </c>
      <c r="M215" s="200">
        <v>652.59999999999968</v>
      </c>
    </row>
    <row r="216" spans="1:13" s="57" customFormat="1" ht="13.5" customHeight="1">
      <c r="A216" s="196" t="s">
        <v>944</v>
      </c>
      <c r="B216" s="197" t="s">
        <v>984</v>
      </c>
      <c r="C216" s="196" t="s">
        <v>982</v>
      </c>
      <c r="D216" s="196" t="s">
        <v>985</v>
      </c>
      <c r="E216" s="229" t="s">
        <v>489</v>
      </c>
      <c r="F216" s="143"/>
      <c r="G216" s="199">
        <v>2601.4</v>
      </c>
      <c r="H216" s="199">
        <v>1851.4</v>
      </c>
      <c r="I216" s="200">
        <v>750</v>
      </c>
      <c r="J216" s="201"/>
      <c r="K216" s="199">
        <v>1150.2</v>
      </c>
      <c r="L216" s="199">
        <v>450.9</v>
      </c>
      <c r="M216" s="200">
        <v>-699.30000000000007</v>
      </c>
    </row>
    <row r="217" spans="1:13" s="57" customFormat="1" ht="13.5" customHeight="1">
      <c r="A217" s="196" t="s">
        <v>944</v>
      </c>
      <c r="B217" s="197" t="s">
        <v>986</v>
      </c>
      <c r="C217" s="196" t="s">
        <v>406</v>
      </c>
      <c r="D217" s="196" t="s">
        <v>490</v>
      </c>
      <c r="E217" s="198" t="s">
        <v>491</v>
      </c>
      <c r="F217" s="143"/>
      <c r="G217" s="199">
        <v>3666.2</v>
      </c>
      <c r="H217" s="199">
        <v>3321.2999999999997</v>
      </c>
      <c r="I217" s="200">
        <v>344.90000000000009</v>
      </c>
      <c r="J217" s="201"/>
      <c r="K217" s="199">
        <v>241</v>
      </c>
      <c r="L217" s="199">
        <v>2449.6999999999998</v>
      </c>
      <c r="M217" s="200">
        <v>2208.6999999999998</v>
      </c>
    </row>
    <row r="218" spans="1:13" s="57" customFormat="1" ht="13.5" customHeight="1">
      <c r="A218" s="196" t="s">
        <v>944</v>
      </c>
      <c r="B218" s="197" t="s">
        <v>986</v>
      </c>
      <c r="C218" s="196" t="s">
        <v>864</v>
      </c>
      <c r="D218" s="196" t="s">
        <v>906</v>
      </c>
      <c r="E218" s="198" t="s">
        <v>492</v>
      </c>
      <c r="F218" s="143"/>
      <c r="G218" s="199">
        <v>0</v>
      </c>
      <c r="H218" s="199">
        <v>208.19999999999996</v>
      </c>
      <c r="I218" s="200">
        <v>-208.19999999999996</v>
      </c>
      <c r="J218" s="201"/>
      <c r="K218" s="199">
        <v>208.2</v>
      </c>
      <c r="L218" s="199">
        <v>0</v>
      </c>
      <c r="M218" s="200">
        <v>-208.2</v>
      </c>
    </row>
    <row r="219" spans="1:13" s="57" customFormat="1" ht="13.5" customHeight="1">
      <c r="A219" s="196" t="s">
        <v>944</v>
      </c>
      <c r="B219" s="197">
        <v>104</v>
      </c>
      <c r="C219" s="196" t="s">
        <v>982</v>
      </c>
      <c r="D219" s="196" t="s">
        <v>1085</v>
      </c>
      <c r="E219" s="198" t="s">
        <v>493</v>
      </c>
      <c r="F219" s="143"/>
      <c r="G219" s="199">
        <v>0</v>
      </c>
      <c r="H219" s="199">
        <v>2.1</v>
      </c>
      <c r="I219" s="200">
        <v>-2.1</v>
      </c>
      <c r="J219" s="201"/>
      <c r="K219" s="199">
        <v>1</v>
      </c>
      <c r="L219" s="199">
        <v>0</v>
      </c>
      <c r="M219" s="200">
        <v>-1</v>
      </c>
    </row>
    <row r="220" spans="1:13" s="57" customFormat="1" ht="13.5" customHeight="1">
      <c r="A220" s="196" t="s">
        <v>944</v>
      </c>
      <c r="B220" s="197">
        <v>118</v>
      </c>
      <c r="C220" s="196" t="s">
        <v>992</v>
      </c>
      <c r="D220" s="196" t="s">
        <v>907</v>
      </c>
      <c r="E220" s="198" t="s">
        <v>494</v>
      </c>
      <c r="F220" s="143"/>
      <c r="G220" s="199">
        <v>0</v>
      </c>
      <c r="H220" s="199">
        <v>-18.2</v>
      </c>
      <c r="I220" s="200">
        <v>18.2</v>
      </c>
      <c r="J220" s="201"/>
      <c r="K220" s="199">
        <v>-18.2</v>
      </c>
      <c r="L220" s="199">
        <v>0</v>
      </c>
      <c r="M220" s="200">
        <v>18.2</v>
      </c>
    </row>
    <row r="221" spans="1:13" s="57" customFormat="1" ht="13.5" customHeight="1">
      <c r="A221" s="196" t="s">
        <v>944</v>
      </c>
      <c r="B221" s="197">
        <v>171</v>
      </c>
      <c r="C221" s="196" t="s">
        <v>406</v>
      </c>
      <c r="D221" s="196" t="s">
        <v>495</v>
      </c>
      <c r="E221" s="198" t="s">
        <v>496</v>
      </c>
      <c r="F221" s="143"/>
      <c r="G221" s="199">
        <v>1548.6</v>
      </c>
      <c r="H221" s="199">
        <v>356.29999999999995</v>
      </c>
      <c r="I221" s="200">
        <v>1192.3</v>
      </c>
      <c r="J221" s="201"/>
      <c r="K221" s="199">
        <v>247.9</v>
      </c>
      <c r="L221" s="199">
        <v>832.7</v>
      </c>
      <c r="M221" s="200">
        <v>584.80000000000007</v>
      </c>
    </row>
    <row r="222" spans="1:13" s="57" customFormat="1" ht="13.5" customHeight="1">
      <c r="A222" s="196" t="s">
        <v>944</v>
      </c>
      <c r="B222" s="197">
        <v>171</v>
      </c>
      <c r="C222" s="196" t="s">
        <v>864</v>
      </c>
      <c r="D222" s="196" t="s">
        <v>908</v>
      </c>
      <c r="E222" s="198" t="s">
        <v>497</v>
      </c>
      <c r="F222" s="143"/>
      <c r="G222" s="199">
        <v>0</v>
      </c>
      <c r="H222" s="199">
        <v>37.4</v>
      </c>
      <c r="I222" s="200">
        <v>-37.4</v>
      </c>
      <c r="J222" s="201"/>
      <c r="K222" s="199">
        <v>26.9</v>
      </c>
      <c r="L222" s="199">
        <v>0</v>
      </c>
      <c r="M222" s="200">
        <v>-26.9</v>
      </c>
    </row>
    <row r="223" spans="1:13" s="57" customFormat="1" ht="13.5" customHeight="1">
      <c r="A223" s="196" t="s">
        <v>944</v>
      </c>
      <c r="B223" s="197">
        <v>172</v>
      </c>
      <c r="C223" s="196" t="s">
        <v>406</v>
      </c>
      <c r="D223" s="196" t="s">
        <v>498</v>
      </c>
      <c r="E223" s="198" t="s">
        <v>1192</v>
      </c>
      <c r="F223" s="143"/>
      <c r="G223" s="199">
        <v>232.3</v>
      </c>
      <c r="H223" s="199">
        <v>232.3</v>
      </c>
      <c r="I223" s="200">
        <v>0</v>
      </c>
      <c r="J223" s="201"/>
      <c r="K223" s="199">
        <v>156.69999999999999</v>
      </c>
      <c r="L223" s="199">
        <v>165.4</v>
      </c>
      <c r="M223" s="200">
        <v>8.7000000000000171</v>
      </c>
    </row>
    <row r="224" spans="1:13" s="57" customFormat="1" ht="13.5" customHeight="1">
      <c r="A224" s="196" t="s">
        <v>944</v>
      </c>
      <c r="B224" s="197">
        <v>266</v>
      </c>
      <c r="C224" s="196" t="s">
        <v>982</v>
      </c>
      <c r="D224" s="196" t="s">
        <v>499</v>
      </c>
      <c r="E224" s="198" t="s">
        <v>500</v>
      </c>
      <c r="F224" s="143"/>
      <c r="G224" s="199">
        <v>0</v>
      </c>
      <c r="H224" s="199">
        <v>4.2</v>
      </c>
      <c r="I224" s="200">
        <v>-4.2</v>
      </c>
      <c r="J224" s="201"/>
      <c r="K224" s="199">
        <v>4.2</v>
      </c>
      <c r="L224" s="199">
        <v>0</v>
      </c>
      <c r="M224" s="200">
        <v>-4.2</v>
      </c>
    </row>
    <row r="225" spans="1:224" s="57" customFormat="1" ht="13.5" customHeight="1">
      <c r="A225" s="196" t="s">
        <v>944</v>
      </c>
      <c r="B225" s="197">
        <v>273</v>
      </c>
      <c r="C225" s="196" t="s">
        <v>982</v>
      </c>
      <c r="D225" s="196" t="s">
        <v>501</v>
      </c>
      <c r="E225" s="198" t="s">
        <v>502</v>
      </c>
      <c r="F225" s="143"/>
      <c r="G225" s="199">
        <v>0</v>
      </c>
      <c r="H225" s="199">
        <v>15.700000000000003</v>
      </c>
      <c r="I225" s="200">
        <v>-15.700000000000003</v>
      </c>
      <c r="J225" s="201"/>
      <c r="K225" s="199">
        <v>15.7</v>
      </c>
      <c r="L225" s="199">
        <v>0</v>
      </c>
      <c r="M225" s="200">
        <v>-15.7</v>
      </c>
    </row>
    <row r="226" spans="1:224" s="57" customFormat="1" ht="13.5" customHeight="1">
      <c r="A226" s="196" t="s">
        <v>944</v>
      </c>
      <c r="B226" s="197">
        <v>274</v>
      </c>
      <c r="C226" s="196" t="s">
        <v>982</v>
      </c>
      <c r="D226" s="196" t="s">
        <v>503</v>
      </c>
      <c r="E226" s="198" t="s">
        <v>504</v>
      </c>
      <c r="F226" s="143"/>
      <c r="G226" s="199">
        <v>0</v>
      </c>
      <c r="H226" s="199">
        <v>21.699999999999996</v>
      </c>
      <c r="I226" s="200">
        <v>-21.699999999999996</v>
      </c>
      <c r="J226" s="201"/>
      <c r="K226" s="199">
        <v>21.7</v>
      </c>
      <c r="L226" s="199">
        <v>0</v>
      </c>
      <c r="M226" s="200">
        <v>-21.7</v>
      </c>
    </row>
    <row r="227" spans="1:224" s="57" customFormat="1" ht="13.5" customHeight="1">
      <c r="A227" s="196" t="s">
        <v>944</v>
      </c>
      <c r="B227" s="197">
        <v>275</v>
      </c>
      <c r="C227" s="196" t="s">
        <v>982</v>
      </c>
      <c r="D227" s="196" t="s">
        <v>505</v>
      </c>
      <c r="E227" s="198" t="s">
        <v>506</v>
      </c>
      <c r="F227" s="143"/>
      <c r="G227" s="199">
        <v>0</v>
      </c>
      <c r="H227" s="199">
        <v>16.399999999999999</v>
      </c>
      <c r="I227" s="200">
        <v>-16.399999999999999</v>
      </c>
      <c r="J227" s="201"/>
      <c r="K227" s="199">
        <v>16.399999999999999</v>
      </c>
      <c r="L227" s="199">
        <v>0</v>
      </c>
      <c r="M227" s="200">
        <v>-16.399999999999999</v>
      </c>
    </row>
    <row r="228" spans="1:224" s="57" customFormat="1" ht="13.5" customHeight="1">
      <c r="A228" s="196" t="s">
        <v>944</v>
      </c>
      <c r="B228" s="227" t="s">
        <v>910</v>
      </c>
      <c r="C228" s="196" t="s">
        <v>982</v>
      </c>
      <c r="D228" s="196" t="s">
        <v>507</v>
      </c>
      <c r="E228" s="198" t="s">
        <v>508</v>
      </c>
      <c r="F228" s="143"/>
      <c r="G228" s="199">
        <v>0</v>
      </c>
      <c r="H228" s="199">
        <v>42.7</v>
      </c>
      <c r="I228" s="200">
        <v>-42.7</v>
      </c>
      <c r="J228" s="201"/>
      <c r="K228" s="199">
        <v>42.7</v>
      </c>
      <c r="L228" s="199">
        <v>0</v>
      </c>
      <c r="M228" s="200">
        <v>-42.7</v>
      </c>
    </row>
    <row r="229" spans="1:224" s="57" customFormat="1" ht="13.5" customHeight="1">
      <c r="A229" s="196" t="s">
        <v>944</v>
      </c>
      <c r="B229" s="227" t="s">
        <v>509</v>
      </c>
      <c r="C229" s="196" t="s">
        <v>991</v>
      </c>
      <c r="D229" s="196" t="s">
        <v>510</v>
      </c>
      <c r="E229" s="198" t="s">
        <v>511</v>
      </c>
      <c r="F229" s="143"/>
      <c r="G229" s="199">
        <v>0</v>
      </c>
      <c r="H229" s="199">
        <v>127.10000000000001</v>
      </c>
      <c r="I229" s="200">
        <v>-127.10000000000001</v>
      </c>
      <c r="J229" s="201"/>
      <c r="K229" s="199">
        <v>127.1</v>
      </c>
      <c r="L229" s="199">
        <v>0</v>
      </c>
      <c r="M229" s="200">
        <v>-127.1</v>
      </c>
    </row>
    <row r="230" spans="1:224" s="57" customFormat="1" ht="13.5" customHeight="1">
      <c r="A230" s="196" t="s">
        <v>944</v>
      </c>
      <c r="B230" s="227" t="s">
        <v>509</v>
      </c>
      <c r="C230" s="196" t="s">
        <v>992</v>
      </c>
      <c r="D230" s="196" t="s">
        <v>512</v>
      </c>
      <c r="E230" s="198" t="s">
        <v>513</v>
      </c>
      <c r="F230" s="143"/>
      <c r="G230" s="199">
        <v>0</v>
      </c>
      <c r="H230" s="199">
        <v>133.19999999999999</v>
      </c>
      <c r="I230" s="200">
        <v>-133.19999999999999</v>
      </c>
      <c r="J230" s="201"/>
      <c r="K230" s="199">
        <v>0</v>
      </c>
      <c r="L230" s="199">
        <v>0</v>
      </c>
      <c r="M230" s="200">
        <v>0</v>
      </c>
    </row>
    <row r="231" spans="1:224" s="57" customFormat="1" ht="13.5" customHeight="1">
      <c r="A231" s="196" t="s">
        <v>944</v>
      </c>
      <c r="B231" s="227" t="s">
        <v>509</v>
      </c>
      <c r="C231" s="196" t="s">
        <v>993</v>
      </c>
      <c r="D231" s="196" t="s">
        <v>514</v>
      </c>
      <c r="E231" s="198" t="s">
        <v>515</v>
      </c>
      <c r="F231" s="143"/>
      <c r="G231" s="199">
        <v>0</v>
      </c>
      <c r="H231" s="199">
        <v>191.6</v>
      </c>
      <c r="I231" s="200">
        <v>-191.6</v>
      </c>
      <c r="J231" s="201"/>
      <c r="K231" s="199">
        <v>103.7</v>
      </c>
      <c r="L231" s="199">
        <v>0</v>
      </c>
      <c r="M231" s="200">
        <v>-103.7</v>
      </c>
    </row>
    <row r="232" spans="1:224" s="57" customFormat="1" ht="13.5" customHeight="1">
      <c r="A232" s="196" t="s">
        <v>944</v>
      </c>
      <c r="B232" s="227" t="s">
        <v>509</v>
      </c>
      <c r="C232" s="196" t="s">
        <v>994</v>
      </c>
      <c r="D232" s="196" t="s">
        <v>516</v>
      </c>
      <c r="E232" s="198" t="s">
        <v>517</v>
      </c>
      <c r="F232" s="143"/>
      <c r="G232" s="199">
        <v>0</v>
      </c>
      <c r="H232" s="199">
        <v>233.3</v>
      </c>
      <c r="I232" s="200">
        <v>-233.3</v>
      </c>
      <c r="J232" s="201"/>
      <c r="K232" s="199">
        <v>0</v>
      </c>
      <c r="L232" s="199">
        <v>0</v>
      </c>
      <c r="M232" s="200">
        <v>0</v>
      </c>
    </row>
    <row r="233" spans="1:224" s="57" customFormat="1" ht="13.5" customHeight="1">
      <c r="A233" s="196" t="s">
        <v>944</v>
      </c>
      <c r="B233" s="227" t="s">
        <v>509</v>
      </c>
      <c r="C233" s="196" t="s">
        <v>406</v>
      </c>
      <c r="D233" s="196" t="s">
        <v>518</v>
      </c>
      <c r="E233" s="198" t="s">
        <v>519</v>
      </c>
      <c r="F233" s="143"/>
      <c r="G233" s="199">
        <v>0</v>
      </c>
      <c r="H233" s="199">
        <v>145.30000000000001</v>
      </c>
      <c r="I233" s="200">
        <v>-145.30000000000001</v>
      </c>
      <c r="J233" s="201"/>
      <c r="K233" s="199">
        <v>10.4</v>
      </c>
      <c r="L233" s="199">
        <v>0</v>
      </c>
      <c r="M233" s="200">
        <v>-10.4</v>
      </c>
    </row>
    <row r="234" spans="1:224" s="57" customFormat="1" ht="13.5" customHeight="1">
      <c r="A234" s="196" t="s">
        <v>944</v>
      </c>
      <c r="B234" s="227" t="s">
        <v>509</v>
      </c>
      <c r="C234" s="196" t="s">
        <v>1149</v>
      </c>
      <c r="D234" s="196" t="s">
        <v>520</v>
      </c>
      <c r="E234" s="198" t="s">
        <v>521</v>
      </c>
      <c r="F234" s="143"/>
      <c r="G234" s="199">
        <v>0</v>
      </c>
      <c r="H234" s="199">
        <v>146.69999999999999</v>
      </c>
      <c r="I234" s="200">
        <v>-146.69999999999999</v>
      </c>
      <c r="J234" s="201"/>
      <c r="K234" s="199">
        <v>25.7</v>
      </c>
      <c r="L234" s="199">
        <v>0</v>
      </c>
      <c r="M234" s="200">
        <v>-25.7</v>
      </c>
    </row>
    <row r="235" spans="1:224" s="57" customFormat="1" ht="13.5" customHeight="1">
      <c r="A235" s="196" t="s">
        <v>944</v>
      </c>
      <c r="B235" s="227" t="s">
        <v>509</v>
      </c>
      <c r="C235" s="196" t="s">
        <v>522</v>
      </c>
      <c r="D235" s="196" t="s">
        <v>523</v>
      </c>
      <c r="E235" s="198" t="s">
        <v>524</v>
      </c>
      <c r="F235" s="143"/>
      <c r="G235" s="199">
        <v>0</v>
      </c>
      <c r="H235" s="199">
        <v>202.9</v>
      </c>
      <c r="I235" s="200">
        <v>-202.9</v>
      </c>
      <c r="J235" s="201"/>
      <c r="K235" s="199">
        <v>22.6</v>
      </c>
      <c r="L235" s="199">
        <v>0</v>
      </c>
      <c r="M235" s="200">
        <v>-22.6</v>
      </c>
    </row>
    <row r="236" spans="1:224" s="57" customFormat="1" ht="13.5" customHeight="1">
      <c r="A236" s="196" t="s">
        <v>944</v>
      </c>
      <c r="B236" s="227" t="s">
        <v>525</v>
      </c>
      <c r="C236" s="196" t="s">
        <v>982</v>
      </c>
      <c r="D236" s="196" t="s">
        <v>526</v>
      </c>
      <c r="E236" s="198" t="s">
        <v>527</v>
      </c>
      <c r="F236" s="143"/>
      <c r="G236" s="199">
        <v>0</v>
      </c>
      <c r="H236" s="199">
        <v>167</v>
      </c>
      <c r="I236" s="200">
        <v>-167</v>
      </c>
      <c r="J236" s="201"/>
      <c r="K236" s="199">
        <v>0</v>
      </c>
      <c r="L236" s="199">
        <v>0</v>
      </c>
      <c r="M236" s="200">
        <v>0</v>
      </c>
    </row>
    <row r="237" spans="1:224" s="57" customFormat="1" ht="13.5" customHeight="1">
      <c r="A237" s="196" t="s">
        <v>944</v>
      </c>
      <c r="B237" s="197">
        <v>565</v>
      </c>
      <c r="C237" s="196" t="s">
        <v>406</v>
      </c>
      <c r="D237" s="196" t="s">
        <v>528</v>
      </c>
      <c r="E237" s="198" t="s">
        <v>529</v>
      </c>
      <c r="F237" s="143"/>
      <c r="G237" s="199">
        <v>57.8</v>
      </c>
      <c r="H237" s="199">
        <v>57.8</v>
      </c>
      <c r="I237" s="200">
        <v>0</v>
      </c>
      <c r="J237" s="201"/>
      <c r="K237" s="199">
        <v>4</v>
      </c>
      <c r="L237" s="199">
        <v>38.5</v>
      </c>
      <c r="M237" s="200">
        <v>34.5</v>
      </c>
    </row>
    <row r="238" spans="1:224" s="57" customFormat="1" ht="13.5" customHeight="1">
      <c r="A238" s="196" t="s">
        <v>944</v>
      </c>
      <c r="B238" s="197">
        <v>565</v>
      </c>
      <c r="C238" s="196" t="s">
        <v>864</v>
      </c>
      <c r="D238" s="196" t="s">
        <v>909</v>
      </c>
      <c r="E238" s="198" t="s">
        <v>530</v>
      </c>
      <c r="F238" s="143"/>
      <c r="G238" s="199">
        <v>0</v>
      </c>
      <c r="H238" s="199">
        <v>7.5</v>
      </c>
      <c r="I238" s="200">
        <v>-7.5</v>
      </c>
      <c r="J238" s="201"/>
      <c r="K238" s="199">
        <v>7.5</v>
      </c>
      <c r="L238" s="199">
        <v>0</v>
      </c>
      <c r="M238" s="200">
        <v>-7.5</v>
      </c>
    </row>
    <row r="239" spans="1:224" s="233" customFormat="1" ht="13.5" customHeight="1">
      <c r="A239" s="13"/>
      <c r="B239" s="207"/>
      <c r="C239" s="13"/>
      <c r="D239" s="13"/>
      <c r="E239" s="209"/>
      <c r="F239" s="143"/>
      <c r="G239" s="201"/>
      <c r="H239" s="201"/>
      <c r="I239" s="211"/>
      <c r="J239" s="201"/>
      <c r="L239" s="201"/>
      <c r="M239" s="211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</row>
    <row r="240" spans="1:224" s="7" customFormat="1" ht="15.95" customHeight="1">
      <c r="A240" s="13"/>
      <c r="B240" s="207"/>
      <c r="C240" s="13"/>
      <c r="D240" s="223" t="s">
        <v>1057</v>
      </c>
      <c r="E240" s="209"/>
      <c r="F240" s="143"/>
      <c r="G240" s="210">
        <f>SUM(G149:G239)</f>
        <v>32314.100000000002</v>
      </c>
      <c r="H240" s="210">
        <f>SUM(H149:H239)</f>
        <v>33773.199999999997</v>
      </c>
      <c r="I240" s="210">
        <f>SUM(I149:I239)</f>
        <v>-1459.0999999999995</v>
      </c>
      <c r="J240" s="201"/>
      <c r="K240" s="210">
        <f>SUM(K149:K239)</f>
        <v>14037.800000000008</v>
      </c>
      <c r="L240" s="210">
        <f>SUM(L149:L239)</f>
        <v>19679.2</v>
      </c>
      <c r="M240" s="210">
        <f>SUM(M149:M239)</f>
        <v>5641.4000000000015</v>
      </c>
    </row>
    <row r="241" spans="1:224" s="7" customFormat="1" ht="13.5" customHeight="1">
      <c r="A241" s="13"/>
      <c r="B241" s="207"/>
      <c r="C241" s="13"/>
      <c r="D241" s="223"/>
      <c r="E241" s="209"/>
      <c r="F241" s="143"/>
      <c r="G241" s="225"/>
      <c r="H241" s="225"/>
      <c r="I241" s="225"/>
      <c r="J241" s="201"/>
      <c r="K241" s="201"/>
      <c r="L241" s="201"/>
      <c r="M241" s="222"/>
    </row>
    <row r="242" spans="1:224" s="7" customFormat="1" ht="13.5" customHeight="1">
      <c r="A242" s="13"/>
      <c r="B242" s="207"/>
      <c r="C242" s="13"/>
      <c r="D242" s="186" t="s">
        <v>1088</v>
      </c>
      <c r="E242" s="231"/>
      <c r="F242" s="143"/>
      <c r="G242" s="221"/>
      <c r="H242" s="156"/>
      <c r="J242" s="201"/>
      <c r="K242" s="221"/>
      <c r="L242" s="144"/>
      <c r="M242" s="144"/>
    </row>
    <row r="243" spans="1:224" s="7" customFormat="1" ht="13.5" customHeight="1">
      <c r="A243" s="194" t="s">
        <v>1471</v>
      </c>
      <c r="B243" s="213"/>
      <c r="C243" s="13"/>
      <c r="D243" s="186"/>
      <c r="E243" s="231"/>
      <c r="F243" s="143"/>
      <c r="G243" s="230"/>
      <c r="H243" s="230"/>
      <c r="I243" s="230"/>
      <c r="J243" s="201"/>
      <c r="K243" s="157"/>
      <c r="L243" s="230"/>
      <c r="M243" s="157"/>
    </row>
    <row r="244" spans="1:224" s="57" customFormat="1" ht="13.5" customHeight="1">
      <c r="A244" s="196" t="s">
        <v>940</v>
      </c>
      <c r="B244" s="227" t="s">
        <v>1089</v>
      </c>
      <c r="C244" s="196" t="s">
        <v>531</v>
      </c>
      <c r="D244" s="196" t="s">
        <v>532</v>
      </c>
      <c r="E244" s="198" t="s">
        <v>533</v>
      </c>
      <c r="F244" s="143"/>
      <c r="G244" s="199">
        <v>65.3</v>
      </c>
      <c r="H244" s="199">
        <v>65.3</v>
      </c>
      <c r="I244" s="200">
        <v>0</v>
      </c>
      <c r="J244" s="201"/>
      <c r="K244" s="199">
        <v>20.2</v>
      </c>
      <c r="L244" s="199">
        <v>37.200000000000003</v>
      </c>
      <c r="M244" s="200">
        <v>17.000000000000004</v>
      </c>
    </row>
    <row r="245" spans="1:224" s="57" customFormat="1" ht="13.5" customHeight="1">
      <c r="A245" s="196" t="s">
        <v>940</v>
      </c>
      <c r="B245" s="227" t="s">
        <v>1089</v>
      </c>
      <c r="C245" s="196" t="s">
        <v>911</v>
      </c>
      <c r="D245" s="196" t="s">
        <v>912</v>
      </c>
      <c r="E245" s="198" t="s">
        <v>534</v>
      </c>
      <c r="F245" s="143"/>
      <c r="G245" s="199">
        <v>0</v>
      </c>
      <c r="H245" s="199">
        <v>0</v>
      </c>
      <c r="I245" s="200">
        <v>0</v>
      </c>
      <c r="J245" s="201"/>
      <c r="K245" s="199">
        <v>-12</v>
      </c>
      <c r="L245" s="199">
        <v>0</v>
      </c>
      <c r="M245" s="200">
        <v>12</v>
      </c>
    </row>
    <row r="246" spans="1:224" s="57" customFormat="1" ht="13.5" customHeight="1">
      <c r="A246" s="196" t="s">
        <v>940</v>
      </c>
      <c r="B246" s="227" t="s">
        <v>1090</v>
      </c>
      <c r="C246" s="196" t="s">
        <v>531</v>
      </c>
      <c r="D246" s="196" t="s">
        <v>535</v>
      </c>
      <c r="E246" s="198" t="s">
        <v>536</v>
      </c>
      <c r="F246" s="143"/>
      <c r="G246" s="199">
        <v>28.4</v>
      </c>
      <c r="H246" s="199">
        <v>28.4</v>
      </c>
      <c r="I246" s="200">
        <v>0</v>
      </c>
      <c r="J246" s="201"/>
      <c r="K246" s="199">
        <v>10.8</v>
      </c>
      <c r="L246" s="199">
        <v>28.4</v>
      </c>
      <c r="M246" s="200">
        <v>17.599999999999998</v>
      </c>
    </row>
    <row r="247" spans="1:224" s="57" customFormat="1" ht="13.5" customHeight="1">
      <c r="A247" s="196" t="s">
        <v>940</v>
      </c>
      <c r="B247" s="197" t="s">
        <v>1090</v>
      </c>
      <c r="C247" s="196" t="s">
        <v>1151</v>
      </c>
      <c r="D247" s="196" t="s">
        <v>1152</v>
      </c>
      <c r="E247" s="198" t="s">
        <v>537</v>
      </c>
      <c r="F247" s="143"/>
      <c r="G247" s="199">
        <v>0</v>
      </c>
      <c r="H247" s="199">
        <v>0</v>
      </c>
      <c r="I247" s="200">
        <v>0</v>
      </c>
      <c r="J247" s="201"/>
      <c r="K247" s="199">
        <v>-2.2000000000000002</v>
      </c>
      <c r="L247" s="199">
        <v>0</v>
      </c>
      <c r="M247" s="200">
        <v>2.2000000000000002</v>
      </c>
    </row>
    <row r="248" spans="1:224" s="57" customFormat="1" ht="13.5" customHeight="1">
      <c r="A248" s="196" t="s">
        <v>940</v>
      </c>
      <c r="B248" s="227" t="s">
        <v>1090</v>
      </c>
      <c r="C248" s="196" t="s">
        <v>911</v>
      </c>
      <c r="D248" s="196" t="s">
        <v>913</v>
      </c>
      <c r="E248" s="198" t="s">
        <v>538</v>
      </c>
      <c r="F248" s="143"/>
      <c r="G248" s="199">
        <v>0</v>
      </c>
      <c r="H248" s="199">
        <v>0</v>
      </c>
      <c r="I248" s="200">
        <v>0</v>
      </c>
      <c r="J248" s="201"/>
      <c r="K248" s="199">
        <v>1.9</v>
      </c>
      <c r="L248" s="199">
        <v>0</v>
      </c>
      <c r="M248" s="200">
        <v>-1.9</v>
      </c>
    </row>
    <row r="249" spans="1:224" s="57" customFormat="1" ht="13.5" customHeight="1">
      <c r="A249" s="196" t="s">
        <v>940</v>
      </c>
      <c r="B249" s="227" t="s">
        <v>1091</v>
      </c>
      <c r="C249" s="196" t="s">
        <v>531</v>
      </c>
      <c r="D249" s="196" t="s">
        <v>539</v>
      </c>
      <c r="E249" s="198" t="s">
        <v>540</v>
      </c>
      <c r="F249" s="143"/>
      <c r="G249" s="199">
        <v>42</v>
      </c>
      <c r="H249" s="199">
        <v>42</v>
      </c>
      <c r="I249" s="200">
        <v>0</v>
      </c>
      <c r="J249" s="201"/>
      <c r="K249" s="199">
        <v>1.6</v>
      </c>
      <c r="L249" s="199">
        <v>42</v>
      </c>
      <c r="M249" s="200">
        <v>40.4</v>
      </c>
    </row>
    <row r="250" spans="1:224" s="57" customFormat="1" ht="13.5" customHeight="1">
      <c r="A250" s="196" t="s">
        <v>940</v>
      </c>
      <c r="B250" s="227" t="s">
        <v>1092</v>
      </c>
      <c r="C250" s="196" t="s">
        <v>531</v>
      </c>
      <c r="D250" s="196" t="s">
        <v>541</v>
      </c>
      <c r="E250" s="198" t="s">
        <v>542</v>
      </c>
      <c r="F250" s="143"/>
      <c r="G250" s="199">
        <v>67.3</v>
      </c>
      <c r="H250" s="199">
        <v>67.3</v>
      </c>
      <c r="I250" s="200">
        <v>0</v>
      </c>
      <c r="J250" s="201"/>
      <c r="K250" s="199">
        <v>0</v>
      </c>
      <c r="L250" s="199">
        <v>67.3</v>
      </c>
      <c r="M250" s="200">
        <v>67.3</v>
      </c>
    </row>
    <row r="251" spans="1:224" s="57" customFormat="1" ht="13.5" customHeight="1">
      <c r="A251" s="196" t="s">
        <v>940</v>
      </c>
      <c r="B251" s="227" t="s">
        <v>1092</v>
      </c>
      <c r="C251" s="196" t="s">
        <v>911</v>
      </c>
      <c r="D251" s="196" t="s">
        <v>914</v>
      </c>
      <c r="E251" s="198" t="s">
        <v>543</v>
      </c>
      <c r="F251" s="143"/>
      <c r="G251" s="199">
        <v>0</v>
      </c>
      <c r="H251" s="199">
        <v>0</v>
      </c>
      <c r="I251" s="200">
        <v>0</v>
      </c>
      <c r="J251" s="201"/>
      <c r="K251" s="199">
        <v>9.9</v>
      </c>
      <c r="L251" s="199">
        <v>0</v>
      </c>
      <c r="M251" s="200">
        <v>-9.9</v>
      </c>
    </row>
    <row r="252" spans="1:224" s="57" customFormat="1" ht="13.5" customHeight="1">
      <c r="A252" s="196" t="s">
        <v>940</v>
      </c>
      <c r="B252" s="227">
        <v>356</v>
      </c>
      <c r="C252" s="196" t="s">
        <v>531</v>
      </c>
      <c r="D252" s="196" t="s">
        <v>544</v>
      </c>
      <c r="E252" s="198" t="s">
        <v>545</v>
      </c>
      <c r="F252" s="143"/>
      <c r="G252" s="199">
        <v>48</v>
      </c>
      <c r="H252" s="199">
        <v>48</v>
      </c>
      <c r="I252" s="200">
        <v>0</v>
      </c>
      <c r="J252" s="201"/>
      <c r="K252" s="199">
        <v>6.3</v>
      </c>
      <c r="L252" s="199">
        <v>24</v>
      </c>
      <c r="M252" s="200">
        <v>17.7</v>
      </c>
    </row>
    <row r="253" spans="1:224" s="233" customFormat="1" ht="13.5" customHeight="1">
      <c r="A253" s="218"/>
      <c r="B253" s="219"/>
      <c r="C253" s="218"/>
      <c r="D253" s="218"/>
      <c r="E253" s="209"/>
      <c r="F253" s="143"/>
      <c r="G253" s="201"/>
      <c r="H253" s="201"/>
      <c r="I253" s="211"/>
      <c r="J253" s="201"/>
      <c r="K253" s="201"/>
      <c r="L253" s="201"/>
      <c r="M253" s="211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  <c r="HG253" s="57"/>
      <c r="HH253" s="57"/>
      <c r="HI253" s="57"/>
      <c r="HJ253" s="57"/>
      <c r="HK253" s="57"/>
      <c r="HL253" s="57"/>
      <c r="HM253" s="57"/>
      <c r="HN253" s="57"/>
      <c r="HO253" s="57"/>
      <c r="HP253" s="57"/>
    </row>
    <row r="254" spans="1:224" s="7" customFormat="1" ht="15.95" customHeight="1">
      <c r="A254" s="13"/>
      <c r="B254" s="207"/>
      <c r="C254" s="13"/>
      <c r="D254" s="208" t="s">
        <v>1093</v>
      </c>
      <c r="E254" s="209"/>
      <c r="F254" s="143"/>
      <c r="G254" s="210">
        <f>SUM(G244:G253)</f>
        <v>251</v>
      </c>
      <c r="H254" s="210">
        <f>SUM(H244:H253)</f>
        <v>251</v>
      </c>
      <c r="I254" s="210">
        <f>SUM(I244:I253)</f>
        <v>0</v>
      </c>
      <c r="J254" s="201"/>
      <c r="K254" s="210">
        <f>SUM(K244:K253)</f>
        <v>36.5</v>
      </c>
      <c r="L254" s="210">
        <f>SUM(L244:L253)</f>
        <v>198.89999999999998</v>
      </c>
      <c r="M254" s="210">
        <f>SUM(M244:M253)</f>
        <v>162.4</v>
      </c>
    </row>
    <row r="255" spans="1:224" s="7" customFormat="1" ht="13.5" customHeight="1">
      <c r="A255" s="13"/>
      <c r="B255" s="207"/>
      <c r="C255" s="13"/>
      <c r="D255" s="223"/>
      <c r="E255" s="209"/>
      <c r="F255" s="143"/>
      <c r="G255" s="221"/>
      <c r="H255" s="224"/>
      <c r="I255" s="225"/>
      <c r="J255" s="201"/>
      <c r="K255" s="221"/>
      <c r="L255" s="221"/>
      <c r="M255" s="221"/>
    </row>
    <row r="256" spans="1:224" s="7" customFormat="1" ht="13.5" customHeight="1">
      <c r="A256" s="13"/>
      <c r="B256" s="207"/>
      <c r="C256" s="13"/>
      <c r="D256" s="226" t="s">
        <v>1094</v>
      </c>
      <c r="E256" s="209"/>
      <c r="F256" s="143"/>
      <c r="G256" s="221"/>
      <c r="H256" s="156"/>
      <c r="J256" s="201"/>
      <c r="K256" s="221"/>
      <c r="L256" s="144"/>
    </row>
    <row r="257" spans="1:224" s="7" customFormat="1" ht="13.5" customHeight="1">
      <c r="A257" s="194" t="s">
        <v>1471</v>
      </c>
      <c r="B257" s="213"/>
      <c r="C257" s="13"/>
      <c r="D257" s="186"/>
      <c r="E257" s="209"/>
      <c r="F257" s="143"/>
      <c r="G257" s="230"/>
      <c r="H257" s="230"/>
      <c r="I257" s="230"/>
      <c r="J257" s="201"/>
      <c r="K257" s="157"/>
      <c r="L257" s="230"/>
      <c r="M257" s="157"/>
    </row>
    <row r="258" spans="1:224" s="57" customFormat="1" ht="13.5" customHeight="1">
      <c r="A258" s="196" t="s">
        <v>944</v>
      </c>
      <c r="B258" s="227">
        <v>134</v>
      </c>
      <c r="C258" s="196" t="s">
        <v>1095</v>
      </c>
      <c r="D258" s="196" t="s">
        <v>915</v>
      </c>
      <c r="E258" s="198" t="s">
        <v>620</v>
      </c>
      <c r="F258" s="143"/>
      <c r="G258" s="199">
        <v>266.7</v>
      </c>
      <c r="H258" s="199">
        <v>266.7</v>
      </c>
      <c r="I258" s="200">
        <v>0</v>
      </c>
      <c r="J258" s="201"/>
      <c r="K258" s="199">
        <v>140.5</v>
      </c>
      <c r="L258" s="199">
        <v>176.6</v>
      </c>
      <c r="M258" s="200">
        <v>36.099999999999994</v>
      </c>
    </row>
    <row r="259" spans="1:224" s="57" customFormat="1" ht="13.5" customHeight="1">
      <c r="A259" s="196" t="s">
        <v>940</v>
      </c>
      <c r="B259" s="197">
        <v>114</v>
      </c>
      <c r="C259" s="196" t="s">
        <v>546</v>
      </c>
      <c r="D259" s="196" t="s">
        <v>547</v>
      </c>
      <c r="E259" s="198" t="s">
        <v>548</v>
      </c>
      <c r="F259" s="143"/>
      <c r="G259" s="199">
        <v>47.2</v>
      </c>
      <c r="H259" s="199">
        <v>47.2</v>
      </c>
      <c r="I259" s="200">
        <v>0</v>
      </c>
      <c r="J259" s="201"/>
      <c r="K259" s="199">
        <v>0</v>
      </c>
      <c r="L259" s="199">
        <v>19</v>
      </c>
      <c r="M259" s="200">
        <v>19</v>
      </c>
    </row>
    <row r="260" spans="1:224" s="57" customFormat="1" ht="13.5" customHeight="1">
      <c r="A260" s="196" t="s">
        <v>940</v>
      </c>
      <c r="B260" s="197">
        <v>114</v>
      </c>
      <c r="C260" s="196" t="s">
        <v>916</v>
      </c>
      <c r="D260" s="196" t="s">
        <v>549</v>
      </c>
      <c r="E260" s="198" t="s">
        <v>550</v>
      </c>
      <c r="F260" s="143"/>
      <c r="G260" s="199">
        <v>0</v>
      </c>
      <c r="H260" s="199">
        <v>0.3</v>
      </c>
      <c r="I260" s="200">
        <v>-0.3</v>
      </c>
      <c r="J260" s="201"/>
      <c r="K260" s="199">
        <v>0.3</v>
      </c>
      <c r="L260" s="199">
        <v>0</v>
      </c>
      <c r="M260" s="200">
        <v>-0.3</v>
      </c>
    </row>
    <row r="261" spans="1:224" s="7" customFormat="1" ht="13.5" customHeight="1">
      <c r="A261" s="13"/>
      <c r="B261" s="207"/>
      <c r="C261" s="13"/>
      <c r="D261" s="13"/>
      <c r="E261" s="209"/>
      <c r="F261" s="143"/>
      <c r="G261" s="201"/>
      <c r="H261" s="201"/>
      <c r="I261" s="211"/>
      <c r="J261" s="201"/>
      <c r="K261" s="201"/>
      <c r="L261" s="201"/>
      <c r="M261" s="211"/>
    </row>
    <row r="262" spans="1:224" s="7" customFormat="1" ht="15.95" customHeight="1">
      <c r="A262" s="13"/>
      <c r="B262" s="207"/>
      <c r="C262" s="13"/>
      <c r="D262" s="228" t="s">
        <v>1096</v>
      </c>
      <c r="E262" s="209"/>
      <c r="F262" s="143"/>
      <c r="G262" s="210">
        <f>SUM(G258:G261)</f>
        <v>313.89999999999998</v>
      </c>
      <c r="H262" s="210">
        <f>SUM(H258:H261)</f>
        <v>314.2</v>
      </c>
      <c r="I262" s="210">
        <f>SUM(I258:I261)</f>
        <v>-0.3</v>
      </c>
      <c r="J262" s="201"/>
      <c r="K262" s="210">
        <f>SUM(K258:K261)</f>
        <v>140.80000000000001</v>
      </c>
      <c r="L262" s="210">
        <f>SUM(L258:L261)</f>
        <v>195.6</v>
      </c>
      <c r="M262" s="210">
        <f>SUM(M258:M261)</f>
        <v>54.8</v>
      </c>
    </row>
    <row r="263" spans="1:224" s="7" customFormat="1" ht="13.5" customHeight="1">
      <c r="A263" s="13"/>
      <c r="B263" s="207"/>
      <c r="C263" s="13"/>
      <c r="D263" s="223"/>
      <c r="E263" s="209"/>
      <c r="F263" s="143"/>
      <c r="G263" s="225"/>
      <c r="H263" s="225"/>
      <c r="I263" s="201"/>
      <c r="J263" s="201"/>
      <c r="K263" s="225"/>
      <c r="L263" s="225"/>
      <c r="M263" s="225"/>
    </row>
    <row r="264" spans="1:224" s="7" customFormat="1" ht="13.5" customHeight="1">
      <c r="A264" s="13"/>
      <c r="B264" s="207"/>
      <c r="C264" s="13"/>
      <c r="D264" s="226" t="s">
        <v>1097</v>
      </c>
      <c r="E264" s="209"/>
      <c r="F264" s="143"/>
      <c r="G264" s="221"/>
      <c r="H264" s="156"/>
      <c r="J264" s="201"/>
      <c r="K264" s="221"/>
      <c r="L264" s="144"/>
    </row>
    <row r="265" spans="1:224" s="57" customFormat="1" ht="13.5" customHeight="1">
      <c r="A265" s="196" t="s">
        <v>944</v>
      </c>
      <c r="B265" s="197">
        <v>200</v>
      </c>
      <c r="C265" s="196" t="s">
        <v>551</v>
      </c>
      <c r="D265" s="196" t="s">
        <v>552</v>
      </c>
      <c r="E265" s="198"/>
      <c r="F265" s="143"/>
      <c r="G265" s="199">
        <v>96</v>
      </c>
      <c r="H265" s="199">
        <v>0</v>
      </c>
      <c r="I265" s="200">
        <v>96</v>
      </c>
      <c r="J265" s="201"/>
      <c r="K265" s="199">
        <v>0</v>
      </c>
      <c r="L265" s="199">
        <v>51.5</v>
      </c>
      <c r="M265" s="200">
        <v>51.5</v>
      </c>
    </row>
    <row r="266" spans="1:224" s="57" customFormat="1" ht="13.5" customHeight="1">
      <c r="A266" s="196" t="s">
        <v>944</v>
      </c>
      <c r="B266" s="197">
        <v>440</v>
      </c>
      <c r="C266" s="196" t="s">
        <v>553</v>
      </c>
      <c r="D266" s="196" t="s">
        <v>554</v>
      </c>
      <c r="E266" s="198" t="s">
        <v>555</v>
      </c>
      <c r="F266" s="143"/>
      <c r="G266" s="199">
        <v>29.8</v>
      </c>
      <c r="H266" s="199">
        <v>29.8</v>
      </c>
      <c r="I266" s="200">
        <v>0</v>
      </c>
      <c r="J266" s="201"/>
      <c r="K266" s="199">
        <v>12.9</v>
      </c>
      <c r="L266" s="199">
        <v>17.399999999999999</v>
      </c>
      <c r="M266" s="200">
        <v>4.4999999999999982</v>
      </c>
    </row>
    <row r="267" spans="1:224" s="57" customFormat="1" ht="13.5" customHeight="1">
      <c r="A267" s="196" t="s">
        <v>944</v>
      </c>
      <c r="B267" s="197">
        <v>440</v>
      </c>
      <c r="C267" s="196" t="s">
        <v>917</v>
      </c>
      <c r="D267" s="196" t="s">
        <v>1030</v>
      </c>
      <c r="E267" s="198" t="s">
        <v>556</v>
      </c>
      <c r="F267" s="143"/>
      <c r="G267" s="199">
        <v>0</v>
      </c>
      <c r="H267" s="199">
        <v>-2.2999999999999998</v>
      </c>
      <c r="I267" s="200">
        <v>2.2999999999999998</v>
      </c>
      <c r="J267" s="201"/>
      <c r="K267" s="199">
        <v>-3</v>
      </c>
      <c r="L267" s="199">
        <v>0</v>
      </c>
      <c r="M267" s="200">
        <v>3</v>
      </c>
    </row>
    <row r="268" spans="1:224" s="7" customFormat="1" ht="15.95" customHeight="1">
      <c r="A268" s="13"/>
      <c r="B268" s="207"/>
      <c r="C268" s="13"/>
      <c r="D268" s="228" t="s">
        <v>1098</v>
      </c>
      <c r="E268" s="209"/>
      <c r="F268" s="143"/>
      <c r="G268" s="210">
        <f>SUM(G265:G267)</f>
        <v>125.8</v>
      </c>
      <c r="H268" s="210">
        <f>SUM(H265:H267)</f>
        <v>27.5</v>
      </c>
      <c r="I268" s="210">
        <f>SUM(I265:I267)</f>
        <v>98.3</v>
      </c>
      <c r="J268" s="201"/>
      <c r="K268" s="210">
        <f>SUM(K265:K267)</f>
        <v>9.9</v>
      </c>
      <c r="L268" s="210">
        <f>SUM(L265:L267)</f>
        <v>68.900000000000006</v>
      </c>
      <c r="M268" s="210">
        <f>SUM(M265:M267)</f>
        <v>59</v>
      </c>
    </row>
    <row r="269" spans="1:224" s="7" customFormat="1" ht="13.5" customHeight="1">
      <c r="A269" s="13"/>
      <c r="B269" s="207"/>
      <c r="C269" s="13"/>
      <c r="D269" s="235"/>
      <c r="E269" s="209"/>
      <c r="F269" s="143"/>
      <c r="G269" s="221"/>
      <c r="H269" s="201"/>
      <c r="I269" s="222"/>
      <c r="J269" s="201"/>
      <c r="K269" s="221"/>
      <c r="L269" s="221"/>
      <c r="M269" s="222"/>
    </row>
    <row r="270" spans="1:224" s="238" customFormat="1" ht="13.5" customHeight="1">
      <c r="A270" s="13"/>
      <c r="B270" s="207"/>
      <c r="C270" s="13"/>
      <c r="D270" s="240" t="s">
        <v>1099</v>
      </c>
      <c r="E270" s="209"/>
      <c r="F270" s="143"/>
      <c r="G270" s="241"/>
      <c r="H270" s="201"/>
      <c r="I270" s="242"/>
      <c r="J270" s="201"/>
      <c r="K270" s="221"/>
      <c r="L270" s="221"/>
      <c r="M270" s="222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7"/>
      <c r="HK270" s="7"/>
      <c r="HL270" s="7"/>
      <c r="HM270" s="7"/>
      <c r="HN270" s="7"/>
      <c r="HO270" s="7"/>
      <c r="HP270" s="7"/>
    </row>
    <row r="271" spans="1:224" s="57" customFormat="1" ht="13.5" customHeight="1">
      <c r="A271" s="196" t="s">
        <v>944</v>
      </c>
      <c r="B271" s="197">
        <v>290</v>
      </c>
      <c r="C271" s="196" t="s">
        <v>557</v>
      </c>
      <c r="D271" s="196" t="s">
        <v>558</v>
      </c>
      <c r="E271" s="198" t="s">
        <v>559</v>
      </c>
      <c r="F271" s="143"/>
      <c r="G271" s="199">
        <v>45</v>
      </c>
      <c r="H271" s="199">
        <v>45</v>
      </c>
      <c r="I271" s="200">
        <v>0</v>
      </c>
      <c r="J271" s="201"/>
      <c r="K271" s="199">
        <v>-45.2</v>
      </c>
      <c r="L271" s="199">
        <v>21.6</v>
      </c>
      <c r="M271" s="200">
        <v>66.800000000000011</v>
      </c>
    </row>
    <row r="272" spans="1:224" s="57" customFormat="1" ht="13.5" customHeight="1">
      <c r="A272" s="196" t="s">
        <v>944</v>
      </c>
      <c r="B272" s="197">
        <v>290</v>
      </c>
      <c r="C272" s="196" t="s">
        <v>918</v>
      </c>
      <c r="D272" s="196" t="s">
        <v>919</v>
      </c>
      <c r="E272" s="198" t="s">
        <v>560</v>
      </c>
      <c r="F272" s="143"/>
      <c r="G272" s="199">
        <v>0</v>
      </c>
      <c r="H272" s="199">
        <v>0</v>
      </c>
      <c r="I272" s="200">
        <v>0</v>
      </c>
      <c r="J272" s="201"/>
      <c r="K272" s="199">
        <v>-17.100000000000001</v>
      </c>
      <c r="L272" s="199">
        <v>0</v>
      </c>
      <c r="M272" s="200">
        <v>17.100000000000001</v>
      </c>
    </row>
    <row r="273" spans="1:224" s="238" customFormat="1" ht="13.5" customHeight="1">
      <c r="A273" s="13"/>
      <c r="B273" s="207"/>
      <c r="C273" s="13"/>
      <c r="D273" s="13"/>
      <c r="E273" s="209"/>
      <c r="F273" s="143"/>
      <c r="G273" s="241"/>
      <c r="H273" s="156"/>
      <c r="J273" s="201"/>
      <c r="K273" s="221"/>
      <c r="L273" s="144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7"/>
      <c r="GB273" s="7"/>
      <c r="GC273" s="7"/>
      <c r="GD273" s="7"/>
      <c r="GE273" s="7"/>
      <c r="GF273" s="7"/>
      <c r="GG273" s="7"/>
      <c r="GH273" s="7"/>
      <c r="GI273" s="7"/>
      <c r="GJ273" s="7"/>
      <c r="GK273" s="7"/>
      <c r="GL273" s="7"/>
      <c r="GM273" s="7"/>
      <c r="GN273" s="7"/>
      <c r="GO273" s="7"/>
      <c r="GP273" s="7"/>
      <c r="GQ273" s="7"/>
      <c r="GR273" s="7"/>
      <c r="GS273" s="7"/>
      <c r="GT273" s="7"/>
      <c r="GU273" s="7"/>
      <c r="GV273" s="7"/>
      <c r="GW273" s="7"/>
      <c r="GX273" s="7"/>
      <c r="GY273" s="7"/>
      <c r="GZ273" s="7"/>
      <c r="HA273" s="7"/>
      <c r="HB273" s="7"/>
      <c r="HC273" s="7"/>
      <c r="HD273" s="7"/>
      <c r="HE273" s="7"/>
      <c r="HF273" s="7"/>
      <c r="HG273" s="7"/>
      <c r="HH273" s="7"/>
      <c r="HI273" s="7"/>
      <c r="HJ273" s="7"/>
      <c r="HK273" s="7"/>
      <c r="HL273" s="7"/>
      <c r="HM273" s="7"/>
      <c r="HN273" s="7"/>
      <c r="HO273" s="7"/>
      <c r="HP273" s="7"/>
    </row>
    <row r="274" spans="1:224" s="238" customFormat="1" ht="15.95" customHeight="1">
      <c r="A274" s="13"/>
      <c r="B274" s="207"/>
      <c r="C274" s="13"/>
      <c r="D274" s="236" t="s">
        <v>1100</v>
      </c>
      <c r="E274" s="209"/>
      <c r="F274" s="143"/>
      <c r="G274" s="237">
        <f>SUM(G271:G273)</f>
        <v>45</v>
      </c>
      <c r="H274" s="237">
        <f>SUM(H271:H273)</f>
        <v>45</v>
      </c>
      <c r="I274" s="237">
        <f>SUM(I271:I273)</f>
        <v>0</v>
      </c>
      <c r="J274" s="201"/>
      <c r="K274" s="237">
        <f>SUM(K271:K273)</f>
        <v>-62.300000000000004</v>
      </c>
      <c r="L274" s="237">
        <f>SUM(L271:L273)</f>
        <v>21.6</v>
      </c>
      <c r="M274" s="237">
        <f>SUM(M271:M273)</f>
        <v>83.9</v>
      </c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7"/>
      <c r="ES274" s="7"/>
      <c r="ET274" s="7"/>
      <c r="EU274" s="7"/>
      <c r="EV274" s="7"/>
      <c r="EW274" s="7"/>
      <c r="EX274" s="7"/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/>
      <c r="FZ274" s="7"/>
      <c r="GA274" s="7"/>
      <c r="GB274" s="7"/>
      <c r="GC274" s="7"/>
      <c r="GD274" s="7"/>
      <c r="GE274" s="7"/>
      <c r="GF274" s="7"/>
      <c r="GG274" s="7"/>
      <c r="GH274" s="7"/>
      <c r="GI274" s="7"/>
      <c r="GJ274" s="7"/>
      <c r="GK274" s="7"/>
      <c r="GL274" s="7"/>
      <c r="GM274" s="7"/>
      <c r="GN274" s="7"/>
      <c r="GO274" s="7"/>
      <c r="GP274" s="7"/>
      <c r="GQ274" s="7"/>
      <c r="GR274" s="7"/>
      <c r="GS274" s="7"/>
      <c r="GT274" s="7"/>
      <c r="GU274" s="7"/>
      <c r="GV274" s="7"/>
      <c r="GW274" s="7"/>
      <c r="GX274" s="7"/>
      <c r="GY274" s="7"/>
      <c r="GZ274" s="7"/>
      <c r="HA274" s="7"/>
      <c r="HB274" s="7"/>
      <c r="HC274" s="7"/>
      <c r="HD274" s="7"/>
      <c r="HE274" s="7"/>
      <c r="HF274" s="7"/>
      <c r="HG274" s="7"/>
      <c r="HH274" s="7"/>
      <c r="HI274" s="7"/>
      <c r="HJ274" s="7"/>
      <c r="HK274" s="7"/>
      <c r="HL274" s="7"/>
      <c r="HM274" s="7"/>
      <c r="HN274" s="7"/>
      <c r="HO274" s="7"/>
      <c r="HP274" s="7"/>
    </row>
    <row r="275" spans="1:224" s="238" customFormat="1">
      <c r="A275" s="13"/>
      <c r="B275" s="207"/>
      <c r="C275" s="13"/>
      <c r="D275" s="240"/>
      <c r="E275" s="231"/>
      <c r="F275" s="143"/>
      <c r="G275" s="241"/>
      <c r="H275" s="156"/>
      <c r="J275" s="201"/>
      <c r="K275" s="221"/>
      <c r="L275" s="144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7"/>
      <c r="GB275" s="7"/>
      <c r="GC275" s="7"/>
      <c r="GD275" s="7"/>
      <c r="GE275" s="7"/>
      <c r="GF275" s="7"/>
      <c r="GG275" s="7"/>
      <c r="GH275" s="7"/>
      <c r="GI275" s="7"/>
      <c r="GJ275" s="7"/>
      <c r="GK275" s="7"/>
      <c r="GL275" s="7"/>
      <c r="GM275" s="7"/>
      <c r="GN275" s="7"/>
      <c r="GO275" s="7"/>
      <c r="GP275" s="7"/>
      <c r="GQ275" s="7"/>
      <c r="GR275" s="7"/>
      <c r="GS275" s="7"/>
      <c r="GT275" s="7"/>
      <c r="GU275" s="7"/>
      <c r="GV275" s="7"/>
      <c r="GW275" s="7"/>
      <c r="GX275" s="7"/>
      <c r="GY275" s="7"/>
      <c r="GZ275" s="7"/>
      <c r="HA275" s="7"/>
      <c r="HB275" s="7"/>
      <c r="HC275" s="7"/>
      <c r="HD275" s="7"/>
      <c r="HE275" s="7"/>
      <c r="HF275" s="7"/>
      <c r="HG275" s="7"/>
      <c r="HH275" s="7"/>
      <c r="HI275" s="7"/>
      <c r="HJ275" s="7"/>
      <c r="HK275" s="7"/>
      <c r="HL275" s="7"/>
      <c r="HM275" s="7"/>
      <c r="HN275" s="7"/>
      <c r="HO275" s="7"/>
      <c r="HP275" s="7"/>
    </row>
    <row r="276" spans="1:224" s="238" customFormat="1" ht="13.5" customHeight="1">
      <c r="A276" s="13"/>
      <c r="B276" s="207"/>
      <c r="C276" s="13"/>
      <c r="D276" s="240" t="s">
        <v>1101</v>
      </c>
      <c r="E276" s="231"/>
      <c r="F276" s="143"/>
      <c r="G276" s="241"/>
      <c r="H276" s="156"/>
      <c r="J276" s="201"/>
      <c r="K276" s="221"/>
      <c r="L276" s="144"/>
      <c r="M276" s="201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7"/>
      <c r="GB276" s="7"/>
      <c r="GC276" s="7"/>
      <c r="GD276" s="7"/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/>
      <c r="GS276" s="7"/>
      <c r="GT276" s="7"/>
      <c r="GU276" s="7"/>
      <c r="GV276" s="7"/>
      <c r="GW276" s="7"/>
      <c r="GX276" s="7"/>
      <c r="GY276" s="7"/>
      <c r="GZ276" s="7"/>
      <c r="HA276" s="7"/>
      <c r="HB276" s="7"/>
      <c r="HC276" s="7"/>
      <c r="HD276" s="7"/>
      <c r="HE276" s="7"/>
      <c r="HF276" s="7"/>
      <c r="HG276" s="7"/>
      <c r="HH276" s="7"/>
      <c r="HI276" s="7"/>
      <c r="HJ276" s="7"/>
      <c r="HK276" s="7"/>
      <c r="HL276" s="7"/>
      <c r="HM276" s="7"/>
      <c r="HN276" s="7"/>
      <c r="HO276" s="7"/>
      <c r="HP276" s="7"/>
    </row>
    <row r="277" spans="1:224" s="238" customFormat="1" ht="13.5" customHeight="1">
      <c r="A277" s="245" t="s">
        <v>1471</v>
      </c>
      <c r="B277" s="246"/>
      <c r="C277" s="13"/>
      <c r="D277" s="247"/>
      <c r="E277" s="231"/>
      <c r="F277" s="143"/>
      <c r="G277" s="248"/>
      <c r="H277" s="230"/>
      <c r="I277" s="248"/>
      <c r="J277" s="201"/>
      <c r="K277" s="157"/>
      <c r="L277" s="230"/>
      <c r="M277" s="15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</row>
    <row r="278" spans="1:224" s="232" customFormat="1" ht="13.5" customHeight="1">
      <c r="A278" s="196" t="s">
        <v>944</v>
      </c>
      <c r="B278" s="197">
        <v>107</v>
      </c>
      <c r="C278" s="196" t="s">
        <v>920</v>
      </c>
      <c r="D278" s="196" t="s">
        <v>921</v>
      </c>
      <c r="E278" s="198" t="s">
        <v>1180</v>
      </c>
      <c r="F278" s="143"/>
      <c r="G278" s="199">
        <v>692.4</v>
      </c>
      <c r="H278" s="199">
        <v>692.4</v>
      </c>
      <c r="I278" s="200">
        <v>0</v>
      </c>
      <c r="J278" s="201"/>
      <c r="K278" s="199">
        <v>126.9</v>
      </c>
      <c r="L278" s="199">
        <v>343.6</v>
      </c>
      <c r="M278" s="200">
        <v>216.70000000000002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  <c r="HG278" s="57"/>
      <c r="HH278" s="57"/>
      <c r="HI278" s="57"/>
      <c r="HJ278" s="57"/>
      <c r="HK278" s="57"/>
      <c r="HL278" s="57"/>
      <c r="HM278" s="57"/>
      <c r="HN278" s="57"/>
      <c r="HO278" s="57"/>
      <c r="HP278" s="57"/>
    </row>
    <row r="279" spans="1:224" s="232" customFormat="1" ht="13.5" customHeight="1">
      <c r="A279" s="196" t="s">
        <v>944</v>
      </c>
      <c r="B279" s="197">
        <v>194</v>
      </c>
      <c r="C279" s="196" t="s">
        <v>920</v>
      </c>
      <c r="D279" s="196" t="s">
        <v>922</v>
      </c>
      <c r="E279" s="198" t="s">
        <v>1195</v>
      </c>
      <c r="F279" s="143"/>
      <c r="G279" s="199">
        <v>1293</v>
      </c>
      <c r="H279" s="199">
        <v>1000</v>
      </c>
      <c r="I279" s="200">
        <v>293</v>
      </c>
      <c r="J279" s="201"/>
      <c r="K279" s="199">
        <v>332.2</v>
      </c>
      <c r="L279" s="199">
        <v>718.9</v>
      </c>
      <c r="M279" s="200">
        <v>386.7</v>
      </c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</row>
    <row r="280" spans="1:224" s="232" customFormat="1" ht="13.5" customHeight="1">
      <c r="A280" s="196" t="s">
        <v>944</v>
      </c>
      <c r="B280" s="197">
        <v>202</v>
      </c>
      <c r="C280" s="196" t="s">
        <v>561</v>
      </c>
      <c r="D280" s="196" t="s">
        <v>562</v>
      </c>
      <c r="E280" s="198"/>
      <c r="F280" s="143"/>
      <c r="G280" s="199">
        <v>235.2</v>
      </c>
      <c r="H280" s="199">
        <v>0</v>
      </c>
      <c r="I280" s="200">
        <v>235.2</v>
      </c>
      <c r="J280" s="201"/>
      <c r="K280" s="199">
        <v>0</v>
      </c>
      <c r="L280" s="199">
        <v>137.19999999999999</v>
      </c>
      <c r="M280" s="200">
        <v>137.19999999999999</v>
      </c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  <c r="HG280" s="57"/>
      <c r="HH280" s="57"/>
      <c r="HI280" s="57"/>
      <c r="HJ280" s="57"/>
      <c r="HK280" s="57"/>
      <c r="HL280" s="57"/>
      <c r="HM280" s="57"/>
      <c r="HN280" s="57"/>
      <c r="HO280" s="57"/>
      <c r="HP280" s="57"/>
    </row>
    <row r="281" spans="1:224" s="232" customFormat="1" ht="13.5" customHeight="1">
      <c r="A281" s="196" t="s">
        <v>944</v>
      </c>
      <c r="B281" s="197">
        <v>237</v>
      </c>
      <c r="C281" s="196" t="s">
        <v>561</v>
      </c>
      <c r="D281" s="196" t="s">
        <v>563</v>
      </c>
      <c r="E281" s="198"/>
      <c r="F281" s="143"/>
      <c r="G281" s="199">
        <v>32.4</v>
      </c>
      <c r="H281" s="199">
        <v>0</v>
      </c>
      <c r="I281" s="200">
        <v>32.4</v>
      </c>
      <c r="J281" s="201"/>
      <c r="K281" s="199">
        <v>0</v>
      </c>
      <c r="L281" s="199">
        <v>18.899999999999999</v>
      </c>
      <c r="M281" s="200">
        <v>18.899999999999999</v>
      </c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  <c r="HG281" s="57"/>
      <c r="HH281" s="57"/>
      <c r="HI281" s="57"/>
      <c r="HJ281" s="57"/>
      <c r="HK281" s="57"/>
      <c r="HL281" s="57"/>
      <c r="HM281" s="57"/>
      <c r="HN281" s="57"/>
      <c r="HO281" s="57"/>
      <c r="HP281" s="57"/>
    </row>
    <row r="282" spans="1:224" s="57" customFormat="1" ht="13.5" customHeight="1">
      <c r="A282" s="196" t="s">
        <v>944</v>
      </c>
      <c r="B282" s="197">
        <v>400</v>
      </c>
      <c r="C282" s="196" t="s">
        <v>561</v>
      </c>
      <c r="D282" s="196" t="s">
        <v>564</v>
      </c>
      <c r="E282" s="198" t="s">
        <v>565</v>
      </c>
      <c r="F282" s="143"/>
      <c r="G282" s="199">
        <v>164.2</v>
      </c>
      <c r="H282" s="199">
        <v>161.19999999999999</v>
      </c>
      <c r="I282" s="200">
        <v>3</v>
      </c>
      <c r="J282" s="201"/>
      <c r="K282" s="199">
        <v>0</v>
      </c>
      <c r="L282" s="199">
        <v>90.4</v>
      </c>
      <c r="M282" s="200">
        <v>90.4</v>
      </c>
    </row>
    <row r="283" spans="1:224" s="57" customFormat="1" ht="13.5" customHeight="1">
      <c r="A283" s="196" t="s">
        <v>944</v>
      </c>
      <c r="B283" s="197">
        <v>400</v>
      </c>
      <c r="C283" s="196" t="s">
        <v>920</v>
      </c>
      <c r="D283" s="196" t="s">
        <v>566</v>
      </c>
      <c r="E283" s="198" t="s">
        <v>567</v>
      </c>
      <c r="F283" s="143"/>
      <c r="G283" s="199">
        <v>0</v>
      </c>
      <c r="H283" s="199">
        <v>-49.6</v>
      </c>
      <c r="I283" s="200">
        <v>49.6</v>
      </c>
      <c r="J283" s="201"/>
      <c r="K283" s="199">
        <v>-49.6</v>
      </c>
      <c r="L283" s="199">
        <v>0</v>
      </c>
      <c r="M283" s="200">
        <v>49.6</v>
      </c>
    </row>
    <row r="284" spans="1:224" s="232" customFormat="1" ht="13.5" customHeight="1">
      <c r="A284" s="196" t="s">
        <v>944</v>
      </c>
      <c r="B284" s="197">
        <v>439</v>
      </c>
      <c r="C284" s="196" t="s">
        <v>561</v>
      </c>
      <c r="D284" s="196" t="s">
        <v>568</v>
      </c>
      <c r="E284" s="198"/>
      <c r="F284" s="143"/>
      <c r="G284" s="199">
        <v>57.6</v>
      </c>
      <c r="H284" s="199">
        <v>57.6</v>
      </c>
      <c r="I284" s="200">
        <v>0</v>
      </c>
      <c r="J284" s="201"/>
      <c r="K284" s="199">
        <v>0</v>
      </c>
      <c r="L284" s="199">
        <v>33.6</v>
      </c>
      <c r="M284" s="200">
        <v>33.6</v>
      </c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  <c r="HG284" s="57"/>
      <c r="HH284" s="57"/>
      <c r="HI284" s="57"/>
      <c r="HJ284" s="57"/>
      <c r="HK284" s="57"/>
      <c r="HL284" s="57"/>
      <c r="HM284" s="57"/>
      <c r="HN284" s="57"/>
      <c r="HO284" s="57"/>
      <c r="HP284" s="57"/>
    </row>
    <row r="285" spans="1:224" s="232" customFormat="1" ht="13.5" customHeight="1">
      <c r="A285" s="196" t="s">
        <v>944</v>
      </c>
      <c r="B285" s="197">
        <v>439</v>
      </c>
      <c r="C285" s="196" t="s">
        <v>920</v>
      </c>
      <c r="D285" s="196" t="s">
        <v>569</v>
      </c>
      <c r="E285" s="198" t="s">
        <v>570</v>
      </c>
      <c r="F285" s="143"/>
      <c r="G285" s="199">
        <v>0</v>
      </c>
      <c r="H285" s="199">
        <v>0.4</v>
      </c>
      <c r="I285" s="200">
        <v>-0.4</v>
      </c>
      <c r="J285" s="201"/>
      <c r="K285" s="199">
        <v>0.4</v>
      </c>
      <c r="L285" s="199">
        <v>0</v>
      </c>
      <c r="M285" s="200">
        <v>-0.4</v>
      </c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  <c r="HG285" s="57"/>
      <c r="HH285" s="57"/>
      <c r="HI285" s="57"/>
      <c r="HJ285" s="57"/>
      <c r="HK285" s="57"/>
      <c r="HL285" s="57"/>
      <c r="HM285" s="57"/>
      <c r="HN285" s="57"/>
      <c r="HO285" s="57"/>
      <c r="HP285" s="57"/>
    </row>
    <row r="286" spans="1:224" s="238" customFormat="1" ht="15.95" customHeight="1">
      <c r="A286" s="13"/>
      <c r="B286" s="207"/>
      <c r="C286" s="13"/>
      <c r="D286" s="249" t="s">
        <v>1103</v>
      </c>
      <c r="E286" s="209"/>
      <c r="F286" s="143"/>
      <c r="G286" s="237">
        <f>SUM(G278:G285)</f>
        <v>2474.7999999999997</v>
      </c>
      <c r="H286" s="237">
        <f>SUM(H278:H285)</f>
        <v>1862.0000000000002</v>
      </c>
      <c r="I286" s="237">
        <f>SUM(I278:I285)</f>
        <v>612.80000000000007</v>
      </c>
      <c r="J286" s="201"/>
      <c r="K286" s="237">
        <f>SUM(K278:K285)</f>
        <v>409.9</v>
      </c>
      <c r="L286" s="237">
        <f>SUM(L278:L285)</f>
        <v>1342.6000000000001</v>
      </c>
      <c r="M286" s="237">
        <f>SUM(M278:M285)</f>
        <v>932.69999999999993</v>
      </c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7"/>
      <c r="GB286" s="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  <c r="GN286" s="7"/>
      <c r="GO286" s="7"/>
      <c r="GP286" s="7"/>
      <c r="GQ286" s="7"/>
      <c r="GR286" s="7"/>
      <c r="GS286" s="7"/>
      <c r="GT286" s="7"/>
      <c r="GU286" s="7"/>
      <c r="GV286" s="7"/>
      <c r="GW286" s="7"/>
      <c r="GX286" s="7"/>
      <c r="GY286" s="7"/>
      <c r="GZ286" s="7"/>
      <c r="HA286" s="7"/>
      <c r="HB286" s="7"/>
      <c r="HC286" s="7"/>
      <c r="HD286" s="7"/>
      <c r="HE286" s="7"/>
      <c r="HF286" s="7"/>
      <c r="HG286" s="7"/>
      <c r="HH286" s="7"/>
      <c r="HI286" s="7"/>
      <c r="HJ286" s="7"/>
      <c r="HK286" s="7"/>
      <c r="HL286" s="7"/>
      <c r="HM286" s="7"/>
      <c r="HN286" s="7"/>
      <c r="HO286" s="7"/>
      <c r="HP286" s="7"/>
    </row>
    <row r="287" spans="1:224" s="238" customFormat="1" ht="13.5" customHeight="1">
      <c r="A287" s="13"/>
      <c r="B287" s="207"/>
      <c r="C287" s="13"/>
      <c r="D287" s="249"/>
      <c r="E287" s="209"/>
      <c r="F287" s="143"/>
      <c r="G287" s="239"/>
      <c r="H287" s="201"/>
      <c r="I287" s="239"/>
      <c r="J287" s="201"/>
      <c r="K287" s="214"/>
      <c r="L287" s="214"/>
      <c r="M287" s="214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7"/>
      <c r="HK287" s="7"/>
      <c r="HL287" s="7"/>
      <c r="HM287" s="7"/>
      <c r="HN287" s="7"/>
      <c r="HO287" s="7"/>
      <c r="HP287" s="7"/>
    </row>
    <row r="288" spans="1:224" s="238" customFormat="1" ht="13.5" customHeight="1">
      <c r="A288" s="13"/>
      <c r="B288" s="207"/>
      <c r="C288" s="13"/>
      <c r="D288" s="247" t="s">
        <v>571</v>
      </c>
      <c r="E288" s="209"/>
      <c r="F288" s="143"/>
      <c r="G288" s="241"/>
      <c r="H288" s="250"/>
      <c r="I288" s="244"/>
      <c r="J288" s="201"/>
      <c r="K288" s="221"/>
      <c r="L288" s="221"/>
      <c r="M288" s="221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7"/>
      <c r="HK288" s="7"/>
      <c r="HL288" s="7"/>
      <c r="HM288" s="7"/>
      <c r="HN288" s="7"/>
      <c r="HO288" s="7"/>
      <c r="HP288" s="7"/>
    </row>
    <row r="289" spans="1:224" s="238" customFormat="1" ht="13.5" customHeight="1">
      <c r="A289" s="245" t="s">
        <v>1471</v>
      </c>
      <c r="B289" s="246"/>
      <c r="C289" s="13"/>
      <c r="D289" s="247"/>
      <c r="E289" s="231"/>
      <c r="F289" s="143"/>
      <c r="G289" s="248"/>
      <c r="H289" s="230"/>
      <c r="I289" s="248"/>
      <c r="J289" s="201"/>
      <c r="K289" s="157"/>
      <c r="L289" s="230"/>
      <c r="M289" s="15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7"/>
      <c r="GB289" s="7"/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/>
      <c r="GS289" s="7"/>
      <c r="GT289" s="7"/>
      <c r="GU289" s="7"/>
      <c r="GV289" s="7"/>
      <c r="GW289" s="7"/>
      <c r="GX289" s="7"/>
      <c r="GY289" s="7"/>
      <c r="GZ289" s="7"/>
      <c r="HA289" s="7"/>
      <c r="HB289" s="7"/>
      <c r="HC289" s="7"/>
      <c r="HD289" s="7"/>
      <c r="HE289" s="7"/>
      <c r="HF289" s="7"/>
      <c r="HG289" s="7"/>
      <c r="HH289" s="7"/>
      <c r="HI289" s="7"/>
      <c r="HJ289" s="7"/>
      <c r="HK289" s="7"/>
      <c r="HL289" s="7"/>
      <c r="HM289" s="7"/>
      <c r="HN289" s="7"/>
      <c r="HO289" s="7"/>
      <c r="HP289" s="7"/>
    </row>
    <row r="290" spans="1:224" s="232" customFormat="1" ht="13.5" customHeight="1">
      <c r="A290" s="196" t="s">
        <v>944</v>
      </c>
      <c r="B290" s="197">
        <v>144</v>
      </c>
      <c r="C290" s="196" t="s">
        <v>572</v>
      </c>
      <c r="D290" s="196" t="s">
        <v>573</v>
      </c>
      <c r="E290" s="198" t="s">
        <v>574</v>
      </c>
      <c r="F290" s="143"/>
      <c r="G290" s="199">
        <v>0</v>
      </c>
      <c r="H290" s="199">
        <v>-510.7</v>
      </c>
      <c r="I290" s="200">
        <v>510.7</v>
      </c>
      <c r="J290" s="201"/>
      <c r="K290" s="199">
        <v>-510.7</v>
      </c>
      <c r="L290" s="199">
        <v>0</v>
      </c>
      <c r="M290" s="200">
        <v>510.7</v>
      </c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  <c r="HG290" s="57"/>
      <c r="HH290" s="57"/>
      <c r="HI290" s="57"/>
      <c r="HJ290" s="57"/>
      <c r="HK290" s="57"/>
      <c r="HL290" s="57"/>
      <c r="HM290" s="57"/>
      <c r="HN290" s="57"/>
      <c r="HO290" s="57"/>
      <c r="HP290" s="57"/>
    </row>
    <row r="291" spans="1:224" s="232" customFormat="1" ht="13.5" customHeight="1">
      <c r="A291" s="196" t="s">
        <v>944</v>
      </c>
      <c r="B291" s="197">
        <v>144</v>
      </c>
      <c r="C291" s="196" t="s">
        <v>575</v>
      </c>
      <c r="D291" s="196" t="s">
        <v>576</v>
      </c>
      <c r="E291" s="198" t="s">
        <v>1186</v>
      </c>
      <c r="F291" s="143"/>
      <c r="G291" s="199">
        <v>0</v>
      </c>
      <c r="H291" s="199">
        <v>13.1</v>
      </c>
      <c r="I291" s="200">
        <v>-13.1</v>
      </c>
      <c r="J291" s="201"/>
      <c r="K291" s="199">
        <v>13.1</v>
      </c>
      <c r="L291" s="199">
        <v>0</v>
      </c>
      <c r="M291" s="200">
        <v>-13.1</v>
      </c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</row>
    <row r="292" spans="1:224" s="232" customFormat="1" ht="16.5" customHeight="1">
      <c r="A292" s="218"/>
      <c r="B292" s="219"/>
      <c r="C292" s="218"/>
      <c r="D292" s="218"/>
      <c r="E292" s="220"/>
      <c r="F292" s="143"/>
      <c r="G292" s="237">
        <f>SUM(G290:G291)</f>
        <v>0</v>
      </c>
      <c r="H292" s="237">
        <f>SUM(H290:H291)</f>
        <v>-497.59999999999997</v>
      </c>
      <c r="I292" s="237">
        <f>SUM(I290:I291)</f>
        <v>497.59999999999997</v>
      </c>
      <c r="J292" s="201"/>
      <c r="K292" s="237">
        <f>SUM(K290:K291)</f>
        <v>-497.59999999999997</v>
      </c>
      <c r="L292" s="237">
        <f>SUM(L290:L291)</f>
        <v>0</v>
      </c>
      <c r="M292" s="237">
        <f>SUM(M290:M291)</f>
        <v>497.59999999999997</v>
      </c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  <c r="HG292" s="57"/>
      <c r="HH292" s="57"/>
      <c r="HI292" s="57"/>
      <c r="HJ292" s="57"/>
      <c r="HK292" s="57"/>
      <c r="HL292" s="57"/>
      <c r="HM292" s="57"/>
      <c r="HN292" s="57"/>
      <c r="HO292" s="57"/>
      <c r="HP292" s="57"/>
    </row>
    <row r="293" spans="1:224" s="238" customFormat="1" ht="13.5" customHeight="1">
      <c r="A293" s="13"/>
      <c r="B293" s="207"/>
      <c r="C293" s="13"/>
      <c r="D293" s="13"/>
      <c r="E293" s="209"/>
      <c r="F293" s="143"/>
      <c r="G293" s="201"/>
      <c r="H293" s="201"/>
      <c r="I293" s="211"/>
      <c r="J293" s="201"/>
      <c r="K293" s="201"/>
      <c r="L293" s="201"/>
      <c r="M293" s="211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</row>
    <row r="294" spans="1:224" s="238" customFormat="1" ht="13.5" customHeight="1">
      <c r="A294" s="13"/>
      <c r="B294" s="207"/>
      <c r="C294" s="13"/>
      <c r="D294" s="247" t="s">
        <v>578</v>
      </c>
      <c r="E294" s="209"/>
      <c r="F294" s="143"/>
      <c r="G294" s="241"/>
      <c r="H294" s="156"/>
      <c r="J294" s="201"/>
      <c r="K294" s="221"/>
      <c r="L294" s="144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7"/>
      <c r="GB294" s="7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/>
      <c r="GS294" s="7"/>
      <c r="GT294" s="7"/>
      <c r="GU294" s="7"/>
      <c r="GV294" s="7"/>
      <c r="GW294" s="7"/>
      <c r="GX294" s="7"/>
      <c r="GY294" s="7"/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7"/>
      <c r="HK294" s="7"/>
      <c r="HL294" s="7"/>
      <c r="HM294" s="7"/>
      <c r="HN294" s="7"/>
      <c r="HO294" s="7"/>
      <c r="HP294" s="7"/>
    </row>
    <row r="295" spans="1:224" s="232" customFormat="1" ht="13.5" customHeight="1">
      <c r="A295" s="196" t="s">
        <v>944</v>
      </c>
      <c r="B295" s="197">
        <v>110</v>
      </c>
      <c r="C295" s="196" t="s">
        <v>579</v>
      </c>
      <c r="D295" s="196" t="s">
        <v>580</v>
      </c>
      <c r="E295" s="198" t="s">
        <v>1703</v>
      </c>
      <c r="F295" s="143"/>
      <c r="G295" s="199">
        <v>0</v>
      </c>
      <c r="H295" s="199">
        <v>0</v>
      </c>
      <c r="I295" s="200">
        <v>0</v>
      </c>
      <c r="J295" s="201"/>
      <c r="K295" s="199">
        <v>0.6</v>
      </c>
      <c r="L295" s="199">
        <v>0</v>
      </c>
      <c r="M295" s="200">
        <v>-0.6</v>
      </c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</row>
    <row r="296" spans="1:224" s="232" customFormat="1" ht="13.5" customHeight="1">
      <c r="A296" s="196" t="s">
        <v>940</v>
      </c>
      <c r="B296" s="197">
        <v>120</v>
      </c>
      <c r="C296" s="196" t="s">
        <v>581</v>
      </c>
      <c r="D296" s="196" t="s">
        <v>582</v>
      </c>
      <c r="E296" s="205" t="s">
        <v>583</v>
      </c>
      <c r="F296" s="143"/>
      <c r="G296" s="199">
        <v>0</v>
      </c>
      <c r="H296" s="199">
        <v>0</v>
      </c>
      <c r="I296" s="200">
        <v>0</v>
      </c>
      <c r="J296" s="201"/>
      <c r="K296" s="199">
        <v>-449.9</v>
      </c>
      <c r="L296" s="199">
        <v>0</v>
      </c>
      <c r="M296" s="200">
        <v>449.9</v>
      </c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  <c r="HG296" s="57"/>
      <c r="HH296" s="57"/>
      <c r="HI296" s="57"/>
      <c r="HJ296" s="57"/>
      <c r="HK296" s="57"/>
      <c r="HL296" s="57"/>
      <c r="HM296" s="57"/>
      <c r="HN296" s="57"/>
      <c r="HO296" s="57"/>
      <c r="HP296" s="57"/>
    </row>
    <row r="297" spans="1:224" s="238" customFormat="1" ht="15.95" customHeight="1">
      <c r="A297" s="13"/>
      <c r="B297" s="207"/>
      <c r="C297" s="13"/>
      <c r="D297" s="243" t="s">
        <v>577</v>
      </c>
      <c r="E297" s="209"/>
      <c r="F297" s="143"/>
      <c r="G297" s="237">
        <f>SUM(G295:G296)</f>
        <v>0</v>
      </c>
      <c r="H297" s="237">
        <f>SUM(H295:H296)</f>
        <v>0</v>
      </c>
      <c r="I297" s="237">
        <f>SUM(I295:I296)</f>
        <v>0</v>
      </c>
      <c r="J297" s="201"/>
      <c r="K297" s="237">
        <f>SUM(K295:K296)</f>
        <v>-449.29999999999995</v>
      </c>
      <c r="L297" s="237">
        <f>SUM(L295:L296)</f>
        <v>0</v>
      </c>
      <c r="M297" s="237">
        <f>SUM(M295:M296)</f>
        <v>449.29999999999995</v>
      </c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7"/>
      <c r="HK297" s="7"/>
      <c r="HL297" s="7"/>
      <c r="HM297" s="7"/>
      <c r="HN297" s="7"/>
      <c r="HO297" s="7"/>
      <c r="HP297" s="7"/>
    </row>
    <row r="298" spans="1:224" s="238" customFormat="1" ht="13.5" customHeight="1">
      <c r="A298" s="13"/>
      <c r="B298" s="207"/>
      <c r="C298" s="13"/>
      <c r="D298" s="236"/>
      <c r="E298" s="209"/>
      <c r="F298" s="143"/>
      <c r="G298" s="241"/>
      <c r="H298" s="156"/>
      <c r="J298" s="201"/>
      <c r="K298" s="221"/>
      <c r="L298" s="144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7"/>
      <c r="HK298" s="7"/>
      <c r="HL298" s="7"/>
      <c r="HM298" s="7"/>
      <c r="HN298" s="7"/>
      <c r="HO298" s="7"/>
      <c r="HP298" s="7"/>
    </row>
    <row r="299" spans="1:224" s="238" customFormat="1" ht="13.5" customHeight="1">
      <c r="A299" s="13"/>
      <c r="B299" s="207"/>
      <c r="C299" s="13"/>
      <c r="D299" s="236"/>
      <c r="E299" s="209"/>
      <c r="F299" s="143"/>
      <c r="G299" s="241"/>
      <c r="H299" s="156"/>
      <c r="J299" s="201"/>
      <c r="K299" s="221"/>
      <c r="L299" s="144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/>
      <c r="GS299" s="7"/>
      <c r="GT299" s="7"/>
      <c r="GU299" s="7"/>
      <c r="GV299" s="7"/>
      <c r="GW299" s="7"/>
      <c r="GX299" s="7"/>
      <c r="GY299" s="7"/>
      <c r="GZ299" s="7"/>
      <c r="HA299" s="7"/>
      <c r="HB299" s="7"/>
      <c r="HC299" s="7"/>
      <c r="HD299" s="7"/>
      <c r="HE299" s="7"/>
      <c r="HF299" s="7"/>
      <c r="HG299" s="7"/>
      <c r="HH299" s="7"/>
      <c r="HI299" s="7"/>
      <c r="HJ299" s="7"/>
      <c r="HK299" s="7"/>
      <c r="HL299" s="7"/>
      <c r="HM299" s="7"/>
      <c r="HN299" s="7"/>
      <c r="HO299" s="7"/>
      <c r="HP299" s="7"/>
    </row>
    <row r="300" spans="1:224" s="238" customFormat="1" ht="13.5" customHeight="1">
      <c r="A300" s="13"/>
      <c r="B300" s="207"/>
      <c r="C300" s="13"/>
      <c r="D300" s="251" t="s">
        <v>923</v>
      </c>
      <c r="E300" s="209"/>
      <c r="F300" s="143"/>
      <c r="G300" s="241"/>
      <c r="H300" s="156"/>
      <c r="J300" s="201"/>
      <c r="K300" s="221"/>
      <c r="L300" s="144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7"/>
      <c r="HK300" s="7"/>
      <c r="HL300" s="7"/>
      <c r="HM300" s="7"/>
      <c r="HN300" s="7"/>
      <c r="HO300" s="7"/>
      <c r="HP300" s="7"/>
    </row>
    <row r="301" spans="1:224" s="232" customFormat="1" ht="13.5" customHeight="1">
      <c r="A301" s="196" t="s">
        <v>944</v>
      </c>
      <c r="B301" s="197">
        <v>376</v>
      </c>
      <c r="C301" s="196" t="s">
        <v>924</v>
      </c>
      <c r="D301" s="196" t="s">
        <v>925</v>
      </c>
      <c r="E301" s="198" t="s">
        <v>584</v>
      </c>
      <c r="F301" s="143"/>
      <c r="G301" s="199">
        <v>208.2</v>
      </c>
      <c r="H301" s="199">
        <v>250.79999999999998</v>
      </c>
      <c r="I301" s="200">
        <v>-42.599999999999994</v>
      </c>
      <c r="J301" s="201"/>
      <c r="K301" s="199">
        <v>191.5</v>
      </c>
      <c r="L301" s="199">
        <v>166</v>
      </c>
      <c r="M301" s="200">
        <v>-25.5</v>
      </c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  <c r="HG301" s="57"/>
      <c r="HH301" s="57"/>
      <c r="HI301" s="57"/>
      <c r="HJ301" s="57"/>
      <c r="HK301" s="57"/>
      <c r="HL301" s="57"/>
      <c r="HM301" s="57"/>
      <c r="HN301" s="57"/>
      <c r="HO301" s="57"/>
      <c r="HP301" s="57"/>
    </row>
    <row r="302" spans="1:224" s="232" customFormat="1" ht="13.5" customHeight="1">
      <c r="A302" s="196" t="s">
        <v>940</v>
      </c>
      <c r="B302" s="197">
        <v>376</v>
      </c>
      <c r="C302" s="196" t="s">
        <v>924</v>
      </c>
      <c r="D302" s="196" t="s">
        <v>585</v>
      </c>
      <c r="E302" s="198"/>
      <c r="F302" s="143"/>
      <c r="G302" s="199">
        <v>330</v>
      </c>
      <c r="H302" s="199">
        <v>330</v>
      </c>
      <c r="I302" s="200">
        <v>0</v>
      </c>
      <c r="J302" s="201"/>
      <c r="K302" s="199">
        <v>0</v>
      </c>
      <c r="L302" s="199">
        <v>245.8</v>
      </c>
      <c r="M302" s="200">
        <v>245.8</v>
      </c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  <c r="HG302" s="57"/>
      <c r="HH302" s="57"/>
      <c r="HI302" s="57"/>
      <c r="HJ302" s="57"/>
      <c r="HK302" s="57"/>
      <c r="HL302" s="57"/>
      <c r="HM302" s="57"/>
      <c r="HN302" s="57"/>
      <c r="HO302" s="57"/>
      <c r="HP302" s="57"/>
    </row>
    <row r="303" spans="1:224" s="7" customFormat="1" ht="13.5" customHeight="1">
      <c r="A303" s="13"/>
      <c r="B303" s="207"/>
      <c r="C303" s="13"/>
      <c r="D303" s="13"/>
      <c r="E303" s="187"/>
      <c r="F303" s="234"/>
      <c r="G303" s="221"/>
      <c r="H303" s="156"/>
      <c r="J303" s="201"/>
      <c r="K303" s="221"/>
      <c r="L303" s="144"/>
    </row>
    <row r="304" spans="1:224" s="7" customFormat="1" ht="13.5" customHeight="1">
      <c r="A304" s="13"/>
      <c r="B304" s="207"/>
      <c r="C304" s="13"/>
      <c r="D304" s="223" t="s">
        <v>926</v>
      </c>
      <c r="E304" s="252"/>
      <c r="F304" s="143"/>
      <c r="G304" s="210">
        <f>SUM(G301:G303)</f>
        <v>538.20000000000005</v>
      </c>
      <c r="H304" s="210">
        <f>SUM(H301:H303)</f>
        <v>580.79999999999995</v>
      </c>
      <c r="I304" s="210">
        <f>SUM(I301:I303)</f>
        <v>-42.599999999999994</v>
      </c>
      <c r="J304" s="201"/>
      <c r="K304" s="210">
        <f>SUM(K301:K303)</f>
        <v>191.5</v>
      </c>
      <c r="L304" s="210">
        <f>SUM(L301:L303)</f>
        <v>411.8</v>
      </c>
      <c r="M304" s="210">
        <f>SUM(M301:M303)</f>
        <v>220.3</v>
      </c>
    </row>
    <row r="305" spans="1:224" s="7" customFormat="1" ht="13.5" customHeight="1" thickBot="1">
      <c r="A305" s="13"/>
      <c r="B305" s="207"/>
      <c r="C305" s="13"/>
      <c r="D305" s="223"/>
      <c r="E305" s="252"/>
      <c r="F305" s="143"/>
      <c r="G305" s="214"/>
      <c r="H305" s="201"/>
      <c r="I305" s="214"/>
      <c r="J305" s="201"/>
      <c r="K305" s="214"/>
      <c r="L305" s="214"/>
      <c r="M305" s="214"/>
    </row>
    <row r="306" spans="1:224" ht="19.5" thickBot="1">
      <c r="A306" s="13"/>
      <c r="B306" s="207"/>
      <c r="C306" s="13"/>
      <c r="D306" s="253" t="s">
        <v>1104</v>
      </c>
      <c r="E306" s="254"/>
      <c r="F306" s="143"/>
      <c r="G306" s="255">
        <f>G304+G297+G292+G286+G274+G268+G262+G254+G240+G144+G106+G16</f>
        <v>81039.5</v>
      </c>
      <c r="H306" s="255">
        <f>H304+H297+H292+H286+H274+H268+H262+H254+H240+H144+H106+H16</f>
        <v>78829.699999999983</v>
      </c>
      <c r="I306" s="255">
        <f>I304+I297+I292+I286+I274+I268+I262+I254+I240+I144+I106+I16</f>
        <v>2209.799999999997</v>
      </c>
      <c r="J306" s="201"/>
      <c r="K306" s="255">
        <f>K304+K297+K292+K286+K274+K268+K262+K254+K240+K144+K106+K16</f>
        <v>32431.000000000011</v>
      </c>
      <c r="L306" s="255">
        <f>L304+L297+L292+L286+L274+L268+L262+L254+L240+L144+L106+L16</f>
        <v>48756.200000000004</v>
      </c>
      <c r="M306" s="255">
        <f>M304+M297+M292+M286+M274+M268+M262+M254+M240+M144+M106+M16</f>
        <v>16325.199999999999</v>
      </c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  <c r="GN306" s="7"/>
      <c r="GO306" s="7"/>
      <c r="GP306" s="7"/>
      <c r="GQ306" s="7"/>
      <c r="GR306" s="7"/>
      <c r="GS306" s="7"/>
      <c r="GT306" s="7"/>
      <c r="GU306" s="7"/>
      <c r="GV306" s="7"/>
      <c r="GW306" s="7"/>
      <c r="GX306" s="7"/>
      <c r="GY306" s="7"/>
      <c r="GZ306" s="7"/>
      <c r="HA306" s="7"/>
      <c r="HB306" s="7"/>
      <c r="HC306" s="7"/>
      <c r="HD306" s="7"/>
      <c r="HE306" s="7"/>
      <c r="HF306" s="7"/>
      <c r="HG306" s="7"/>
      <c r="HH306" s="7"/>
      <c r="HI306" s="7"/>
      <c r="HJ306" s="7"/>
      <c r="HK306" s="7"/>
      <c r="HL306" s="7"/>
      <c r="HM306" s="7"/>
      <c r="HN306" s="7"/>
      <c r="HO306" s="7"/>
      <c r="HP306" s="7"/>
    </row>
    <row r="307" spans="1:224">
      <c r="A307" s="13"/>
      <c r="B307" s="207"/>
      <c r="C307" s="13"/>
      <c r="F307" s="143"/>
      <c r="H307" s="230" t="s">
        <v>1105</v>
      </c>
      <c r="I307" s="256">
        <v>2174</v>
      </c>
      <c r="J307" s="201"/>
      <c r="K307" s="144"/>
      <c r="L307" s="144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7"/>
      <c r="HK307" s="7"/>
      <c r="HL307" s="7"/>
      <c r="HM307" s="7"/>
      <c r="HN307" s="7"/>
      <c r="HO307" s="7"/>
      <c r="HP307" s="7"/>
    </row>
    <row r="308" spans="1:224">
      <c r="F308" s="143"/>
      <c r="H308" s="156"/>
      <c r="J308" s="201"/>
      <c r="K308" s="144"/>
      <c r="L308" s="144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/>
      <c r="GS308" s="7"/>
      <c r="GT308" s="7"/>
      <c r="GU308" s="7"/>
      <c r="GV308" s="7"/>
      <c r="GW308" s="7"/>
      <c r="GX308" s="7"/>
      <c r="GY308" s="7"/>
      <c r="GZ308" s="7"/>
      <c r="HA308" s="7"/>
      <c r="HB308" s="7"/>
      <c r="HC308" s="7"/>
      <c r="HD308" s="7"/>
      <c r="HE308" s="7"/>
      <c r="HF308" s="7"/>
      <c r="HG308" s="7"/>
      <c r="HH308" s="7"/>
      <c r="HI308" s="7"/>
      <c r="HJ308" s="7"/>
      <c r="HK308" s="7"/>
      <c r="HL308" s="7"/>
      <c r="HM308" s="7"/>
      <c r="HN308" s="7"/>
      <c r="HO308" s="7"/>
      <c r="HP308" s="7"/>
    </row>
    <row r="309" spans="1:224">
      <c r="F309" s="143"/>
      <c r="H309" s="156"/>
      <c r="J309" s="201"/>
      <c r="K309" s="144"/>
      <c r="L309" s="144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  <c r="GN309" s="7"/>
      <c r="GO309" s="7"/>
      <c r="GP309" s="7"/>
      <c r="GQ309" s="7"/>
      <c r="GR309" s="7"/>
      <c r="GS309" s="7"/>
      <c r="GT309" s="7"/>
      <c r="GU309" s="7"/>
      <c r="GV309" s="7"/>
      <c r="GW309" s="7"/>
      <c r="GX309" s="7"/>
      <c r="GY309" s="7"/>
      <c r="GZ309" s="7"/>
      <c r="HA309" s="7"/>
      <c r="HB309" s="7"/>
      <c r="HC309" s="7"/>
      <c r="HD309" s="7"/>
      <c r="HE309" s="7"/>
      <c r="HF309" s="7"/>
      <c r="HG309" s="7"/>
      <c r="HH309" s="7"/>
      <c r="HI309" s="7"/>
      <c r="HJ309" s="7"/>
      <c r="HK309" s="7"/>
      <c r="HL309" s="7"/>
      <c r="HM309" s="7"/>
      <c r="HN309" s="7"/>
      <c r="HO309" s="7"/>
      <c r="HP309" s="7"/>
    </row>
    <row r="310" spans="1:224">
      <c r="F310" s="143"/>
      <c r="H310" s="156"/>
      <c r="J310" s="201"/>
      <c r="K310" s="144"/>
      <c r="L310" s="144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7"/>
      <c r="HK310" s="7"/>
      <c r="HL310" s="7"/>
      <c r="HM310" s="7"/>
      <c r="HN310" s="7"/>
      <c r="HO310" s="7"/>
      <c r="HP310" s="7"/>
    </row>
  </sheetData>
  <phoneticPr fontId="2" type="noConversion"/>
  <printOptions horizontalCentered="1"/>
  <pageMargins left="0.2" right="0" top="0.49" bottom="0.39" header="0.17" footer="0.21"/>
  <pageSetup scale="64" fitToHeight="13" orientation="landscape" r:id="rId1"/>
  <headerFooter alignWithMargins="0">
    <oddFooter>&amp;R&amp;"Arial,Italic"&amp;9Page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4"/>
    <pageSetUpPr fitToPage="1"/>
  </sheetPr>
  <dimension ref="A1:W25"/>
  <sheetViews>
    <sheetView showGridLines="0" zoomScale="75" zoomScaleNormal="75" workbookViewId="0">
      <selection activeCell="A5" sqref="A5"/>
    </sheetView>
  </sheetViews>
  <sheetFormatPr defaultRowHeight="12.75"/>
  <cols>
    <col min="1" max="1" width="2" style="7" customWidth="1"/>
    <col min="2" max="2" width="8.42578125" style="142" bestFit="1" customWidth="1"/>
    <col min="3" max="3" width="3.85546875" style="7" customWidth="1"/>
    <col min="4" max="4" width="48.140625" style="7" customWidth="1"/>
    <col min="5" max="5" width="3.140625" style="147" customWidth="1"/>
    <col min="6" max="6" width="14.42578125" style="148" customWidth="1"/>
    <col min="7" max="7" width="14.7109375" style="57" customWidth="1"/>
    <col min="8" max="8" width="14.140625" bestFit="1" customWidth="1"/>
    <col min="9" max="9" width="1.140625" customWidth="1"/>
    <col min="10" max="10" width="14.140625" style="7" customWidth="1"/>
    <col min="11" max="11" width="14.42578125" style="7" bestFit="1" customWidth="1"/>
    <col min="12" max="12" width="12.7109375" customWidth="1"/>
    <col min="13" max="13" width="2" style="7" customWidth="1"/>
    <col min="14" max="14" width="9.28515625" style="7" customWidth="1"/>
    <col min="15" max="15" width="9.7109375" style="166" customWidth="1"/>
    <col min="16" max="16" width="3.7109375" style="154" customWidth="1"/>
    <col min="17" max="17" width="13.5703125" style="155" customWidth="1"/>
    <col min="18" max="18" width="1.5703125" style="157" customWidth="1"/>
    <col min="19" max="20" width="10" style="185" bestFit="1" customWidth="1"/>
    <col min="21" max="21" width="10" bestFit="1" customWidth="1"/>
    <col min="22" max="22" width="10" customWidth="1"/>
    <col min="23" max="23" width="10" bestFit="1" customWidth="1"/>
  </cols>
  <sheetData>
    <row r="1" spans="1:23">
      <c r="A1" s="1" t="s">
        <v>714</v>
      </c>
    </row>
    <row r="2" spans="1:23">
      <c r="A2" s="1" t="s">
        <v>998</v>
      </c>
    </row>
    <row r="3" spans="1:23">
      <c r="A3" s="1" t="s">
        <v>1112</v>
      </c>
    </row>
    <row r="4" spans="1:23">
      <c r="A4" s="2" t="s">
        <v>1876</v>
      </c>
    </row>
    <row r="5" spans="1:23" ht="15">
      <c r="B5" s="145"/>
      <c r="C5" s="146"/>
      <c r="D5" s="18"/>
      <c r="J5" s="149" t="s">
        <v>261</v>
      </c>
      <c r="K5" s="150"/>
      <c r="L5" s="151"/>
      <c r="N5" s="152" t="s">
        <v>262</v>
      </c>
      <c r="O5" s="153"/>
      <c r="S5" s="158"/>
      <c r="T5" s="158"/>
    </row>
    <row r="6" spans="1:23" ht="15">
      <c r="B6" s="7"/>
      <c r="D6" s="18"/>
      <c r="E6" s="159"/>
      <c r="F6" s="160" t="s">
        <v>263</v>
      </c>
      <c r="G6" s="161"/>
      <c r="H6" s="162"/>
      <c r="J6" s="163" t="s">
        <v>931</v>
      </c>
      <c r="K6" s="164"/>
      <c r="L6" s="165">
        <v>40755</v>
      </c>
      <c r="Q6" s="167"/>
      <c r="R6" s="168"/>
      <c r="S6" s="158"/>
      <c r="T6" s="158"/>
      <c r="U6" s="158"/>
    </row>
    <row r="7" spans="1:23" ht="15">
      <c r="B7" s="7"/>
      <c r="D7" s="18"/>
      <c r="E7" s="159"/>
      <c r="F7" s="169" t="s">
        <v>824</v>
      </c>
      <c r="G7" s="169" t="s">
        <v>932</v>
      </c>
      <c r="H7" s="170"/>
      <c r="J7" s="169" t="s">
        <v>933</v>
      </c>
      <c r="K7" s="169" t="s">
        <v>933</v>
      </c>
      <c r="L7" s="170" t="s">
        <v>933</v>
      </c>
      <c r="N7" s="171" t="s">
        <v>1106</v>
      </c>
      <c r="O7" s="172" t="s">
        <v>1107</v>
      </c>
      <c r="Q7" s="167" t="s">
        <v>1108</v>
      </c>
      <c r="R7" s="168"/>
      <c r="S7" s="158" t="s">
        <v>1058</v>
      </c>
      <c r="T7" s="158" t="s">
        <v>1058</v>
      </c>
      <c r="U7" s="158" t="s">
        <v>1058</v>
      </c>
      <c r="V7" s="158" t="s">
        <v>1058</v>
      </c>
      <c r="W7" s="158" t="s">
        <v>1058</v>
      </c>
    </row>
    <row r="8" spans="1:23" ht="15">
      <c r="A8" s="173" t="s">
        <v>934</v>
      </c>
      <c r="D8" s="174" t="s">
        <v>264</v>
      </c>
      <c r="F8" s="176" t="s">
        <v>935</v>
      </c>
      <c r="G8" s="177" t="s">
        <v>936</v>
      </c>
      <c r="H8" s="176" t="s">
        <v>937</v>
      </c>
      <c r="J8" s="178" t="s">
        <v>718</v>
      </c>
      <c r="K8" s="178" t="s">
        <v>938</v>
      </c>
      <c r="L8" s="176" t="s">
        <v>719</v>
      </c>
      <c r="N8" s="179" t="s">
        <v>1109</v>
      </c>
      <c r="O8" s="180" t="s">
        <v>265</v>
      </c>
      <c r="Q8" s="181" t="s">
        <v>266</v>
      </c>
      <c r="R8" s="182"/>
      <c r="S8" s="183" t="s">
        <v>1059</v>
      </c>
      <c r="T8" s="183" t="s">
        <v>1798</v>
      </c>
      <c r="U8" s="183" t="s">
        <v>825</v>
      </c>
      <c r="V8" s="183" t="s">
        <v>267</v>
      </c>
      <c r="W8" s="183" t="s">
        <v>268</v>
      </c>
    </row>
    <row r="10" spans="1:23" s="7" customFormat="1">
      <c r="B10" s="142"/>
      <c r="D10" s="186" t="s">
        <v>939</v>
      </c>
      <c r="E10" s="188"/>
      <c r="F10" s="189"/>
      <c r="G10" s="57"/>
      <c r="O10" s="190"/>
      <c r="P10" s="191"/>
      <c r="Q10" s="192"/>
      <c r="R10" s="157"/>
      <c r="S10" s="193"/>
      <c r="T10" s="193"/>
    </row>
    <row r="11" spans="1:23" s="7" customFormat="1">
      <c r="A11" s="194" t="s">
        <v>1471</v>
      </c>
      <c r="B11" s="142"/>
      <c r="D11" s="195"/>
      <c r="E11" s="188"/>
      <c r="F11" s="144"/>
      <c r="G11" s="57"/>
      <c r="O11" s="190"/>
      <c r="P11" s="191"/>
      <c r="Q11" s="192"/>
      <c r="R11" s="157"/>
      <c r="S11" s="193"/>
      <c r="T11" s="193"/>
    </row>
    <row r="12" spans="1:23" s="57" customFormat="1">
      <c r="A12" s="196" t="s">
        <v>940</v>
      </c>
      <c r="B12" s="197">
        <v>127</v>
      </c>
      <c r="C12" s="196" t="s">
        <v>952</v>
      </c>
      <c r="D12" s="196" t="s">
        <v>962</v>
      </c>
      <c r="E12" s="143"/>
      <c r="F12" s="199">
        <v>0</v>
      </c>
      <c r="G12" s="199">
        <v>775</v>
      </c>
      <c r="H12" s="200">
        <v>-775</v>
      </c>
      <c r="I12" s="201"/>
      <c r="J12" s="199">
        <v>660.9</v>
      </c>
      <c r="K12" s="199">
        <v>0</v>
      </c>
      <c r="L12" s="200">
        <v>-660.9</v>
      </c>
      <c r="M12" s="201"/>
      <c r="N12" s="200">
        <v>4016.9</v>
      </c>
      <c r="O12" s="199">
        <v>4412</v>
      </c>
      <c r="P12" s="202"/>
      <c r="Q12" s="203">
        <v>38925</v>
      </c>
      <c r="R12" s="157"/>
      <c r="S12" s="204">
        <v>39289</v>
      </c>
      <c r="T12" s="204">
        <v>40325</v>
      </c>
      <c r="U12" s="204">
        <v>40570</v>
      </c>
      <c r="V12" s="204"/>
      <c r="W12" s="204"/>
    </row>
    <row r="13" spans="1:23" s="57" customFormat="1">
      <c r="A13" s="196" t="s">
        <v>940</v>
      </c>
      <c r="B13" s="197">
        <v>127</v>
      </c>
      <c r="C13" s="196" t="s">
        <v>946</v>
      </c>
      <c r="D13" s="196" t="s">
        <v>963</v>
      </c>
      <c r="E13" s="143"/>
      <c r="F13" s="199">
        <v>596.6</v>
      </c>
      <c r="G13" s="199">
        <v>1570</v>
      </c>
      <c r="H13" s="200">
        <v>-973.4</v>
      </c>
      <c r="I13" s="201"/>
      <c r="J13" s="199">
        <v>1206.7</v>
      </c>
      <c r="K13" s="199">
        <v>596.6</v>
      </c>
      <c r="L13" s="200">
        <v>-610.1</v>
      </c>
      <c r="M13" s="201"/>
      <c r="N13" s="200">
        <v>8697.7000000000007</v>
      </c>
      <c r="O13" s="199">
        <v>9021</v>
      </c>
      <c r="P13" s="202"/>
      <c r="Q13" s="203" t="s">
        <v>322</v>
      </c>
      <c r="R13" s="157"/>
      <c r="S13" s="204">
        <v>38925</v>
      </c>
      <c r="T13" s="204">
        <v>39352</v>
      </c>
      <c r="U13" s="204">
        <v>40417</v>
      </c>
      <c r="V13" s="204">
        <v>40533</v>
      </c>
      <c r="W13" s="204">
        <v>40716</v>
      </c>
    </row>
    <row r="14" spans="1:23" s="57" customFormat="1" ht="13.5" customHeight="1">
      <c r="A14" s="196" t="s">
        <v>944</v>
      </c>
      <c r="B14" s="197">
        <v>181</v>
      </c>
      <c r="C14" s="196" t="s">
        <v>973</v>
      </c>
      <c r="D14" s="196" t="s">
        <v>855</v>
      </c>
      <c r="E14" s="143"/>
      <c r="F14" s="199">
        <v>786.1</v>
      </c>
      <c r="G14" s="199">
        <v>1000</v>
      </c>
      <c r="H14" s="200">
        <v>-213.89999999999998</v>
      </c>
      <c r="I14" s="201"/>
      <c r="J14" s="199">
        <v>77.3</v>
      </c>
      <c r="K14" s="199">
        <v>201</v>
      </c>
      <c r="L14" s="200">
        <v>123.7</v>
      </c>
      <c r="M14" s="201"/>
      <c r="N14" s="200">
        <v>664.9</v>
      </c>
      <c r="O14" s="199">
        <v>1698.6</v>
      </c>
      <c r="P14" s="202"/>
      <c r="Q14" s="203">
        <v>39961</v>
      </c>
      <c r="R14" s="157"/>
      <c r="S14" s="204">
        <v>40716</v>
      </c>
      <c r="T14" s="204"/>
      <c r="U14" s="204"/>
      <c r="V14" s="204"/>
      <c r="W14" s="204"/>
    </row>
    <row r="15" spans="1:23" s="57" customFormat="1" ht="13.5" customHeight="1">
      <c r="A15" s="196" t="s">
        <v>944</v>
      </c>
      <c r="B15" s="197">
        <v>195</v>
      </c>
      <c r="C15" s="196" t="s">
        <v>973</v>
      </c>
      <c r="D15" s="196" t="s">
        <v>1050</v>
      </c>
      <c r="E15" s="143"/>
      <c r="F15" s="199">
        <v>0</v>
      </c>
      <c r="G15" s="199">
        <v>150</v>
      </c>
      <c r="H15" s="200">
        <v>-150</v>
      </c>
      <c r="I15" s="201"/>
      <c r="J15" s="199">
        <v>135.30000000000001</v>
      </c>
      <c r="K15" s="199">
        <v>0</v>
      </c>
      <c r="L15" s="200">
        <v>-135.30000000000001</v>
      </c>
      <c r="M15" s="201"/>
      <c r="N15" s="200">
        <v>1488.6</v>
      </c>
      <c r="O15" s="199">
        <v>1523.2</v>
      </c>
      <c r="P15" s="202"/>
      <c r="Q15" s="203">
        <v>40018</v>
      </c>
      <c r="R15" s="157"/>
      <c r="S15" s="204">
        <v>40080</v>
      </c>
      <c r="T15" s="204">
        <v>40598</v>
      </c>
      <c r="U15" s="204"/>
      <c r="V15" s="204"/>
      <c r="W15" s="204"/>
    </row>
    <row r="16" spans="1:23" s="57" customFormat="1" ht="13.5" customHeight="1">
      <c r="A16" s="196" t="s">
        <v>944</v>
      </c>
      <c r="B16" s="227"/>
      <c r="C16" s="196" t="s">
        <v>982</v>
      </c>
      <c r="D16" s="196" t="s">
        <v>983</v>
      </c>
      <c r="E16" s="143"/>
      <c r="F16" s="199">
        <v>11392.2</v>
      </c>
      <c r="G16" s="199">
        <v>11580.4</v>
      </c>
      <c r="H16" s="200">
        <v>-188.19999999999891</v>
      </c>
      <c r="I16" s="201"/>
      <c r="J16" s="199">
        <v>5148</v>
      </c>
      <c r="K16" s="199">
        <v>7658.5</v>
      </c>
      <c r="L16" s="200">
        <v>2510.5</v>
      </c>
      <c r="M16" s="201"/>
      <c r="N16" s="200">
        <v>5148</v>
      </c>
      <c r="O16" s="199">
        <v>11392.2</v>
      </c>
      <c r="P16" s="202"/>
      <c r="Q16" s="203">
        <v>40598</v>
      </c>
      <c r="R16" s="157"/>
      <c r="S16" s="204"/>
      <c r="T16" s="204"/>
      <c r="U16" s="204"/>
      <c r="V16" s="204"/>
      <c r="W16" s="204"/>
    </row>
    <row r="17" spans="1:23" s="57" customFormat="1" ht="13.5" customHeight="1">
      <c r="A17" s="196" t="s">
        <v>944</v>
      </c>
      <c r="B17" s="227" t="s">
        <v>984</v>
      </c>
      <c r="C17" s="196" t="s">
        <v>982</v>
      </c>
      <c r="D17" s="196" t="s">
        <v>985</v>
      </c>
      <c r="E17" s="143"/>
      <c r="F17" s="199">
        <v>3264.2</v>
      </c>
      <c r="G17" s="199">
        <v>3264.2</v>
      </c>
      <c r="H17" s="200">
        <v>0</v>
      </c>
      <c r="I17" s="201"/>
      <c r="J17" s="199">
        <v>1013.8</v>
      </c>
      <c r="K17" s="199">
        <v>648.6</v>
      </c>
      <c r="L17" s="200">
        <v>-365.19999999999993</v>
      </c>
      <c r="M17" s="201"/>
      <c r="N17" s="200">
        <v>1013.8</v>
      </c>
      <c r="O17" s="199">
        <v>3264.2</v>
      </c>
      <c r="P17" s="202"/>
      <c r="Q17" s="203">
        <v>40598</v>
      </c>
      <c r="R17" s="157"/>
      <c r="S17" s="204"/>
      <c r="T17" s="204"/>
      <c r="U17" s="204"/>
      <c r="V17" s="204"/>
      <c r="W17" s="204"/>
    </row>
    <row r="18" spans="1:23" s="57" customFormat="1" ht="13.5" customHeight="1">
      <c r="A18" s="196" t="s">
        <v>944</v>
      </c>
      <c r="B18" s="197" t="s">
        <v>986</v>
      </c>
      <c r="C18" s="196" t="s">
        <v>988</v>
      </c>
      <c r="D18" s="196" t="s">
        <v>989</v>
      </c>
      <c r="E18" s="143"/>
      <c r="F18" s="199">
        <v>0</v>
      </c>
      <c r="G18" s="199">
        <v>0</v>
      </c>
      <c r="H18" s="200">
        <v>0</v>
      </c>
      <c r="I18" s="201"/>
      <c r="J18" s="199">
        <v>0</v>
      </c>
      <c r="K18" s="199">
        <v>0</v>
      </c>
      <c r="L18" s="200">
        <v>0</v>
      </c>
      <c r="M18" s="201"/>
      <c r="N18" s="200">
        <v>2760.2000000000003</v>
      </c>
      <c r="O18" s="199">
        <v>2532</v>
      </c>
      <c r="P18" s="202"/>
      <c r="Q18" s="203">
        <v>39744</v>
      </c>
      <c r="R18" s="157"/>
      <c r="S18" s="204">
        <v>40661</v>
      </c>
      <c r="T18" s="204"/>
      <c r="U18" s="204"/>
      <c r="V18" s="204"/>
      <c r="W18" s="204"/>
    </row>
    <row r="19" spans="1:23" s="57" customFormat="1" ht="13.5" customHeight="1">
      <c r="A19" s="196" t="s">
        <v>944</v>
      </c>
      <c r="B19" s="227" t="s">
        <v>986</v>
      </c>
      <c r="C19" s="196" t="s">
        <v>406</v>
      </c>
      <c r="D19" s="196" t="s">
        <v>407</v>
      </c>
      <c r="E19" s="143"/>
      <c r="F19" s="199">
        <v>1939.3</v>
      </c>
      <c r="G19" s="199">
        <v>1939.3</v>
      </c>
      <c r="H19" s="200">
        <v>0</v>
      </c>
      <c r="I19" s="201"/>
      <c r="J19" s="199">
        <v>1461.6</v>
      </c>
      <c r="K19" s="199">
        <v>1172.0999999999999</v>
      </c>
      <c r="L19" s="200">
        <v>-289.5</v>
      </c>
      <c r="M19" s="201"/>
      <c r="N19" s="200">
        <v>1461.6</v>
      </c>
      <c r="O19" s="199">
        <v>1939.3</v>
      </c>
      <c r="P19" s="202"/>
      <c r="Q19" s="203">
        <v>40661</v>
      </c>
      <c r="R19" s="157"/>
      <c r="S19" s="204">
        <v>40661</v>
      </c>
      <c r="T19" s="204"/>
      <c r="U19" s="204"/>
      <c r="V19" s="204"/>
      <c r="W19" s="204"/>
    </row>
    <row r="20" spans="1:23" s="57" customFormat="1" ht="13.5" customHeight="1">
      <c r="A20" s="196" t="s">
        <v>944</v>
      </c>
      <c r="B20" s="227" t="s">
        <v>986</v>
      </c>
      <c r="C20" s="196" t="s">
        <v>864</v>
      </c>
      <c r="D20" s="196" t="s">
        <v>865</v>
      </c>
      <c r="E20" s="143"/>
      <c r="F20" s="199">
        <v>0</v>
      </c>
      <c r="G20" s="199">
        <v>-394.6</v>
      </c>
      <c r="H20" s="200">
        <v>394.6</v>
      </c>
      <c r="I20" s="201"/>
      <c r="J20" s="199">
        <v>-394.6</v>
      </c>
      <c r="K20" s="199">
        <v>0</v>
      </c>
      <c r="L20" s="200">
        <v>394.6</v>
      </c>
      <c r="M20" s="201"/>
      <c r="N20" s="200">
        <v>2240.3000000000002</v>
      </c>
      <c r="O20" s="199">
        <v>2645</v>
      </c>
      <c r="P20" s="202"/>
      <c r="Q20" s="203">
        <v>40115</v>
      </c>
      <c r="R20" s="157"/>
      <c r="S20" s="204">
        <v>40479</v>
      </c>
      <c r="T20" s="204">
        <v>40661</v>
      </c>
      <c r="U20" s="204"/>
      <c r="V20" s="204"/>
      <c r="W20" s="204"/>
    </row>
    <row r="21" spans="1:23" s="57" customFormat="1" ht="13.5" customHeight="1">
      <c r="A21" s="196" t="s">
        <v>944</v>
      </c>
      <c r="B21" s="197" t="s">
        <v>984</v>
      </c>
      <c r="C21" s="196" t="s">
        <v>982</v>
      </c>
      <c r="D21" s="196" t="s">
        <v>985</v>
      </c>
      <c r="E21" s="143"/>
      <c r="F21" s="199">
        <v>2601.4</v>
      </c>
      <c r="G21" s="199">
        <v>1851.4</v>
      </c>
      <c r="H21" s="200">
        <v>750</v>
      </c>
      <c r="I21" s="201"/>
      <c r="J21" s="199">
        <v>1150.2</v>
      </c>
      <c r="K21" s="199">
        <v>450.9</v>
      </c>
      <c r="L21" s="200">
        <v>-699.30000000000007</v>
      </c>
      <c r="M21" s="201"/>
      <c r="N21" s="200">
        <v>1150.2</v>
      </c>
      <c r="O21" s="199">
        <v>2601.4</v>
      </c>
      <c r="P21" s="202"/>
      <c r="Q21" s="203">
        <v>40598</v>
      </c>
      <c r="R21" s="157"/>
      <c r="S21" s="204"/>
      <c r="T21" s="204"/>
      <c r="U21" s="204"/>
      <c r="V21" s="204"/>
      <c r="W21" s="204"/>
    </row>
    <row r="22" spans="1:23" s="57" customFormat="1" ht="13.5" customHeight="1">
      <c r="A22" s="196" t="s">
        <v>944</v>
      </c>
      <c r="B22" s="197" t="s">
        <v>986</v>
      </c>
      <c r="C22" s="196" t="s">
        <v>988</v>
      </c>
      <c r="D22" s="196" t="s">
        <v>1087</v>
      </c>
      <c r="E22" s="143"/>
      <c r="F22" s="199">
        <v>0</v>
      </c>
      <c r="G22" s="199">
        <v>0</v>
      </c>
      <c r="H22" s="200">
        <v>0</v>
      </c>
      <c r="I22" s="201"/>
      <c r="J22" s="199">
        <v>0</v>
      </c>
      <c r="K22" s="199">
        <v>0</v>
      </c>
      <c r="L22" s="200">
        <v>0</v>
      </c>
      <c r="M22" s="201"/>
      <c r="N22" s="200">
        <v>2616.1999999999998</v>
      </c>
      <c r="O22" s="199">
        <v>2490.1999999999998</v>
      </c>
      <c r="P22" s="202"/>
      <c r="Q22" s="203">
        <v>39744</v>
      </c>
      <c r="R22" s="157"/>
      <c r="S22" s="204">
        <v>40661</v>
      </c>
      <c r="T22" s="204"/>
      <c r="U22" s="204"/>
      <c r="V22" s="204"/>
      <c r="W22" s="204"/>
    </row>
    <row r="23" spans="1:23" s="57" customFormat="1" ht="13.5" customHeight="1">
      <c r="A23" s="196" t="s">
        <v>944</v>
      </c>
      <c r="B23" s="197" t="s">
        <v>986</v>
      </c>
      <c r="C23" s="196" t="s">
        <v>406</v>
      </c>
      <c r="D23" s="196" t="s">
        <v>490</v>
      </c>
      <c r="E23" s="143"/>
      <c r="F23" s="199">
        <v>3666.2</v>
      </c>
      <c r="G23" s="199">
        <v>3321.2999999999997</v>
      </c>
      <c r="H23" s="200">
        <v>344.90000000000009</v>
      </c>
      <c r="I23" s="201"/>
      <c r="J23" s="199">
        <v>241</v>
      </c>
      <c r="K23" s="199">
        <v>2449.6999999999998</v>
      </c>
      <c r="L23" s="200">
        <v>2208.6999999999998</v>
      </c>
      <c r="M23" s="201"/>
      <c r="N23" s="200">
        <v>241</v>
      </c>
      <c r="O23" s="199">
        <v>3666.2</v>
      </c>
      <c r="P23" s="202"/>
      <c r="Q23" s="203">
        <v>40661</v>
      </c>
      <c r="R23" s="157"/>
      <c r="S23" s="204">
        <v>40661</v>
      </c>
      <c r="T23" s="204"/>
      <c r="U23" s="204"/>
      <c r="V23" s="204"/>
      <c r="W23" s="204"/>
    </row>
    <row r="24" spans="1:23" s="57" customFormat="1" ht="13.5" customHeight="1">
      <c r="A24" s="196" t="s">
        <v>944</v>
      </c>
      <c r="B24" s="197" t="s">
        <v>986</v>
      </c>
      <c r="C24" s="196" t="s">
        <v>864</v>
      </c>
      <c r="D24" s="196" t="s">
        <v>906</v>
      </c>
      <c r="E24" s="143"/>
      <c r="F24" s="199">
        <v>0</v>
      </c>
      <c r="G24" s="199">
        <v>208.19999999999996</v>
      </c>
      <c r="H24" s="200">
        <v>-208.19999999999996</v>
      </c>
      <c r="I24" s="201"/>
      <c r="J24" s="199">
        <v>208.2</v>
      </c>
      <c r="K24" s="199">
        <v>0</v>
      </c>
      <c r="L24" s="200">
        <v>-208.2</v>
      </c>
      <c r="M24" s="201"/>
      <c r="N24" s="200">
        <v>1671.8</v>
      </c>
      <c r="O24" s="199">
        <v>1329.6</v>
      </c>
      <c r="P24" s="202"/>
      <c r="Q24" s="203">
        <v>40115</v>
      </c>
      <c r="R24" s="157"/>
      <c r="S24" s="204">
        <v>40661</v>
      </c>
      <c r="T24" s="204"/>
      <c r="U24" s="204"/>
      <c r="V24" s="204"/>
      <c r="W24" s="204"/>
    </row>
    <row r="25" spans="1:23" s="57" customFormat="1" ht="13.5" customHeight="1">
      <c r="A25" s="196" t="s">
        <v>944</v>
      </c>
      <c r="B25" s="197">
        <v>171</v>
      </c>
      <c r="C25" s="196" t="s">
        <v>406</v>
      </c>
      <c r="D25" s="196" t="s">
        <v>495</v>
      </c>
      <c r="E25" s="143"/>
      <c r="F25" s="199">
        <v>1548.6</v>
      </c>
      <c r="G25" s="199">
        <v>356.29999999999995</v>
      </c>
      <c r="H25" s="200">
        <v>1192.3</v>
      </c>
      <c r="I25" s="201"/>
      <c r="J25" s="199">
        <v>247.9</v>
      </c>
      <c r="K25" s="199">
        <v>832.7</v>
      </c>
      <c r="L25" s="200">
        <v>584.80000000000007</v>
      </c>
      <c r="M25" s="201"/>
      <c r="N25" s="200">
        <v>247.9</v>
      </c>
      <c r="O25" s="199">
        <v>1548.6</v>
      </c>
      <c r="P25" s="202"/>
      <c r="Q25" s="203">
        <v>40570</v>
      </c>
      <c r="R25" s="157"/>
      <c r="S25" s="204"/>
      <c r="T25" s="204"/>
      <c r="U25" s="204"/>
      <c r="V25" s="204"/>
      <c r="W25" s="204"/>
    </row>
  </sheetData>
  <phoneticPr fontId="0" type="noConversion"/>
  <printOptions horizontalCentered="1"/>
  <pageMargins left="0.2" right="0" top="0.49" bottom="0.39" header="0.17" footer="0.21"/>
  <pageSetup scale="57" fitToHeight="13" orientation="landscape" r:id="rId1"/>
  <headerFooter alignWithMargins="0">
    <oddFooter>&amp;L&amp;F&amp;C&amp;A&amp;R&amp;"Arial,Italic"&amp;9Page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00FF"/>
  </sheetPr>
  <dimension ref="A2:Q10"/>
  <sheetViews>
    <sheetView workbookViewId="0">
      <selection activeCell="B25" sqref="B25"/>
    </sheetView>
  </sheetViews>
  <sheetFormatPr defaultColWidth="19" defaultRowHeight="12.75"/>
  <cols>
    <col min="1" max="1" width="19" style="66" bestFit="1" customWidth="1"/>
    <col min="2" max="9" width="9.28515625" style="66" customWidth="1"/>
    <col min="10" max="255" width="9.140625" style="66" customWidth="1"/>
    <col min="256" max="16384" width="19" style="66"/>
  </cols>
  <sheetData>
    <row r="2" spans="1:17">
      <c r="A2" s="63" t="s">
        <v>1061</v>
      </c>
      <c r="B2" s="64">
        <v>40179</v>
      </c>
      <c r="C2" s="64">
        <v>40269</v>
      </c>
      <c r="D2" s="64">
        <v>40360</v>
      </c>
      <c r="E2" s="64">
        <v>40452</v>
      </c>
      <c r="F2" s="64">
        <v>40544</v>
      </c>
      <c r="G2" s="64">
        <v>40634</v>
      </c>
      <c r="H2" s="64">
        <v>40725</v>
      </c>
      <c r="I2" s="64">
        <v>40817</v>
      </c>
      <c r="J2" s="65"/>
      <c r="K2" s="65"/>
      <c r="L2" s="65"/>
      <c r="M2" s="65"/>
      <c r="N2" s="65"/>
      <c r="O2" s="65"/>
      <c r="P2" s="65"/>
      <c r="Q2" s="65"/>
    </row>
    <row r="3" spans="1:17">
      <c r="A3" s="67"/>
      <c r="B3" s="67"/>
      <c r="C3" s="67"/>
      <c r="D3" s="67"/>
      <c r="E3" s="67"/>
      <c r="F3" s="67"/>
      <c r="G3" s="67"/>
      <c r="H3" s="67"/>
      <c r="I3" s="67"/>
    </row>
    <row r="4" spans="1:17">
      <c r="A4" s="67" t="s">
        <v>1062</v>
      </c>
      <c r="B4" s="68"/>
      <c r="C4" s="68"/>
      <c r="D4" s="68"/>
      <c r="E4" s="68"/>
      <c r="F4" s="68"/>
      <c r="G4" s="69"/>
      <c r="H4" s="69"/>
      <c r="I4" s="67"/>
    </row>
    <row r="5" spans="1:17">
      <c r="A5" s="67" t="s">
        <v>1064</v>
      </c>
      <c r="B5" s="68"/>
      <c r="C5" s="68"/>
      <c r="D5" s="68"/>
      <c r="E5" s="68"/>
      <c r="F5" s="68"/>
      <c r="G5" s="69"/>
      <c r="H5" s="67"/>
      <c r="I5" s="67"/>
    </row>
    <row r="6" spans="1:17">
      <c r="A6" s="67" t="s">
        <v>1069</v>
      </c>
      <c r="B6" s="70"/>
      <c r="C6" s="68"/>
      <c r="D6" s="68"/>
      <c r="E6" s="68"/>
      <c r="F6" s="68"/>
      <c r="G6" s="67"/>
      <c r="H6" s="67"/>
      <c r="I6" s="67"/>
    </row>
    <row r="7" spans="1:17">
      <c r="A7" s="67" t="s">
        <v>1070</v>
      </c>
      <c r="B7" s="69"/>
      <c r="C7" s="68"/>
      <c r="D7" s="68"/>
      <c r="E7" s="68"/>
      <c r="F7" s="69"/>
      <c r="G7" s="67"/>
      <c r="H7" s="67"/>
      <c r="I7" s="67"/>
    </row>
    <row r="8" spans="1:17">
      <c r="A8" s="67" t="s">
        <v>1066</v>
      </c>
      <c r="B8" s="67"/>
      <c r="C8" s="67"/>
      <c r="D8" s="69"/>
      <c r="E8" s="69"/>
      <c r="F8" s="69"/>
      <c r="G8" s="68"/>
      <c r="H8" s="68"/>
      <c r="I8" s="68"/>
    </row>
    <row r="9" spans="1:17">
      <c r="A9" s="67" t="s">
        <v>1074</v>
      </c>
      <c r="B9" s="67"/>
      <c r="C9" s="67"/>
      <c r="D9" s="67"/>
      <c r="E9" s="67"/>
      <c r="F9" s="69"/>
      <c r="G9" s="69"/>
      <c r="H9" s="69"/>
      <c r="I9" s="68"/>
    </row>
    <row r="10" spans="1:17">
      <c r="A10" s="67" t="s">
        <v>1075</v>
      </c>
      <c r="B10" s="67"/>
      <c r="C10" s="67"/>
      <c r="D10" s="67"/>
      <c r="E10" s="67"/>
      <c r="F10" s="67"/>
      <c r="G10" s="69"/>
      <c r="H10" s="69"/>
      <c r="I10" s="68"/>
    </row>
  </sheetData>
  <phoneticPr fontId="4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00FF"/>
  </sheetPr>
  <dimension ref="A2:Q13"/>
  <sheetViews>
    <sheetView workbookViewId="0">
      <selection activeCell="B25" sqref="B25"/>
    </sheetView>
  </sheetViews>
  <sheetFormatPr defaultColWidth="19" defaultRowHeight="12.75"/>
  <cols>
    <col min="1" max="1" width="20.5703125" style="66" customWidth="1"/>
    <col min="2" max="9" width="9.28515625" style="66" customWidth="1"/>
    <col min="10" max="255" width="9.140625" style="66" customWidth="1"/>
    <col min="256" max="16384" width="19" style="66"/>
  </cols>
  <sheetData>
    <row r="2" spans="1:17">
      <c r="A2" s="63" t="s">
        <v>1061</v>
      </c>
      <c r="B2" s="64">
        <v>39814</v>
      </c>
      <c r="C2" s="64">
        <v>39904</v>
      </c>
      <c r="D2" s="64">
        <v>39995</v>
      </c>
      <c r="E2" s="64">
        <v>40087</v>
      </c>
      <c r="F2" s="64">
        <v>40179</v>
      </c>
      <c r="G2" s="64">
        <v>40269</v>
      </c>
      <c r="H2" s="64">
        <v>40360</v>
      </c>
      <c r="I2" s="64">
        <v>40452</v>
      </c>
      <c r="J2" s="64">
        <v>40544</v>
      </c>
      <c r="K2" s="65"/>
      <c r="L2" s="65"/>
      <c r="M2" s="65"/>
      <c r="N2" s="65"/>
      <c r="O2" s="65"/>
      <c r="P2" s="65"/>
      <c r="Q2" s="65"/>
    </row>
    <row r="3" spans="1:17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7">
      <c r="A4" s="67" t="s">
        <v>1062</v>
      </c>
      <c r="B4" s="68"/>
      <c r="C4" s="68"/>
      <c r="D4" s="68"/>
      <c r="E4" s="68"/>
      <c r="F4" s="68"/>
      <c r="G4" s="68"/>
      <c r="H4" s="68"/>
      <c r="I4" s="67"/>
      <c r="J4" s="67"/>
    </row>
    <row r="5" spans="1:17">
      <c r="A5" s="67" t="s">
        <v>1064</v>
      </c>
      <c r="B5" s="68"/>
      <c r="C5" s="68"/>
      <c r="D5" s="68"/>
      <c r="E5" s="68"/>
      <c r="F5" s="68"/>
      <c r="G5" s="68"/>
      <c r="H5" s="67"/>
      <c r="I5" s="67"/>
      <c r="J5" s="67"/>
    </row>
    <row r="6" spans="1:17">
      <c r="A6" s="67" t="s">
        <v>1076</v>
      </c>
      <c r="B6" s="68"/>
      <c r="C6" s="68"/>
      <c r="D6" s="69"/>
      <c r="E6" s="69"/>
      <c r="F6" s="69"/>
      <c r="G6" s="69"/>
      <c r="H6" s="67"/>
      <c r="I6" s="67"/>
      <c r="J6" s="67"/>
    </row>
    <row r="7" spans="1:17">
      <c r="A7" s="67" t="s">
        <v>1069</v>
      </c>
      <c r="B7" s="70"/>
      <c r="C7" s="68"/>
      <c r="D7" s="68"/>
      <c r="E7" s="68"/>
      <c r="F7" s="69"/>
      <c r="G7" s="67"/>
      <c r="H7" s="67"/>
      <c r="I7" s="67"/>
      <c r="J7" s="67"/>
    </row>
    <row r="8" spans="1:17">
      <c r="A8" s="67" t="s">
        <v>1070</v>
      </c>
      <c r="B8" s="68"/>
      <c r="C8" s="69"/>
      <c r="D8" s="69"/>
      <c r="E8" s="69"/>
      <c r="F8" s="69"/>
      <c r="G8" s="67"/>
      <c r="H8" s="67"/>
      <c r="I8" s="67"/>
      <c r="J8" s="67"/>
    </row>
    <row r="9" spans="1:17">
      <c r="A9" s="67" t="s">
        <v>1072</v>
      </c>
      <c r="B9" s="68"/>
      <c r="C9" s="69"/>
      <c r="D9" s="69"/>
      <c r="E9" s="69"/>
      <c r="F9" s="69"/>
      <c r="G9" s="67"/>
      <c r="H9" s="67"/>
      <c r="I9" s="67"/>
      <c r="J9" s="67"/>
    </row>
    <row r="10" spans="1:17">
      <c r="A10" s="67" t="s">
        <v>1877</v>
      </c>
      <c r="B10" s="68"/>
      <c r="C10" s="69"/>
      <c r="D10" s="69"/>
      <c r="E10" s="67"/>
      <c r="F10" s="67"/>
      <c r="G10" s="67"/>
      <c r="H10" s="67"/>
      <c r="I10" s="67"/>
      <c r="J10" s="67"/>
    </row>
    <row r="11" spans="1:17">
      <c r="A11" s="67" t="s">
        <v>1066</v>
      </c>
      <c r="B11" s="67"/>
      <c r="C11" s="67"/>
      <c r="D11" s="69"/>
      <c r="E11" s="69"/>
      <c r="F11" s="68"/>
      <c r="G11" s="68"/>
      <c r="H11" s="68"/>
      <c r="I11" s="68"/>
      <c r="J11" s="68"/>
    </row>
    <row r="12" spans="1:17">
      <c r="A12" s="67" t="s">
        <v>1074</v>
      </c>
      <c r="B12" s="67"/>
      <c r="C12" s="67"/>
      <c r="D12" s="67"/>
      <c r="E12" s="67"/>
      <c r="F12" s="69"/>
      <c r="G12" s="69"/>
      <c r="H12" s="69"/>
      <c r="I12" s="68"/>
      <c r="J12" s="68"/>
    </row>
    <row r="13" spans="1:17">
      <c r="A13" s="67" t="s">
        <v>1075</v>
      </c>
      <c r="B13" s="67"/>
      <c r="C13" s="67"/>
      <c r="D13" s="67"/>
      <c r="E13" s="67"/>
      <c r="F13" s="67"/>
      <c r="G13" s="69"/>
      <c r="H13" s="69"/>
      <c r="I13" s="68"/>
      <c r="J13" s="68"/>
    </row>
  </sheetData>
  <phoneticPr fontId="4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00FF"/>
  </sheetPr>
  <dimension ref="A2:H17"/>
  <sheetViews>
    <sheetView topLeftCell="B1" workbookViewId="0">
      <selection activeCell="B25" sqref="B25"/>
    </sheetView>
  </sheetViews>
  <sheetFormatPr defaultRowHeight="12.75"/>
  <cols>
    <col min="1" max="1" width="29.140625" style="66" customWidth="1"/>
    <col min="2" max="17" width="9.28515625" style="66" customWidth="1"/>
    <col min="18" max="16384" width="9.140625" style="66"/>
  </cols>
  <sheetData>
    <row r="2" spans="1:8">
      <c r="A2" s="63" t="s">
        <v>1061</v>
      </c>
      <c r="B2" s="64">
        <v>40087</v>
      </c>
      <c r="C2" s="64">
        <v>40179</v>
      </c>
      <c r="D2" s="64">
        <v>40269</v>
      </c>
      <c r="E2" s="64">
        <v>40360</v>
      </c>
      <c r="F2" s="64">
        <v>40460</v>
      </c>
      <c r="G2" s="64">
        <v>40544</v>
      </c>
      <c r="H2" s="64">
        <v>40634</v>
      </c>
    </row>
    <row r="3" spans="1:8">
      <c r="A3" s="67"/>
      <c r="B3" s="67"/>
      <c r="C3" s="67"/>
      <c r="D3" s="67"/>
      <c r="E3" s="67"/>
      <c r="F3" s="67"/>
      <c r="G3" s="67"/>
      <c r="H3" s="67"/>
    </row>
    <row r="4" spans="1:8">
      <c r="A4" s="67" t="s">
        <v>1062</v>
      </c>
      <c r="B4" s="68"/>
      <c r="C4" s="68"/>
      <c r="D4" s="68"/>
      <c r="E4" s="68"/>
      <c r="F4" s="69"/>
      <c r="G4" s="69"/>
      <c r="H4" s="69"/>
    </row>
    <row r="5" spans="1:8">
      <c r="A5" s="67" t="s">
        <v>1063</v>
      </c>
      <c r="B5" s="68"/>
      <c r="C5" s="69"/>
      <c r="D5" s="67"/>
      <c r="E5" s="67"/>
      <c r="F5" s="69"/>
      <c r="G5" s="67"/>
      <c r="H5" s="69"/>
    </row>
    <row r="6" spans="1:8">
      <c r="A6" s="67" t="s">
        <v>1064</v>
      </c>
      <c r="B6" s="68"/>
      <c r="C6" s="68"/>
      <c r="D6" s="68"/>
      <c r="E6" s="68"/>
      <c r="F6" s="69"/>
      <c r="G6" s="67"/>
      <c r="H6" s="69"/>
    </row>
    <row r="7" spans="1:8">
      <c r="A7" s="67" t="s">
        <v>1076</v>
      </c>
      <c r="B7" s="67"/>
      <c r="C7" s="67"/>
      <c r="D7" s="68"/>
      <c r="E7" s="68"/>
      <c r="F7" s="67"/>
      <c r="G7" s="67"/>
      <c r="H7" s="69"/>
    </row>
    <row r="8" spans="1:8">
      <c r="A8" s="71" t="s">
        <v>1878</v>
      </c>
      <c r="B8" s="71"/>
      <c r="C8" s="68"/>
      <c r="D8" s="68"/>
      <c r="E8" s="68"/>
      <c r="F8" s="69"/>
      <c r="G8" s="67"/>
      <c r="H8" s="69"/>
    </row>
    <row r="9" spans="1:8">
      <c r="A9" s="67" t="s">
        <v>1065</v>
      </c>
      <c r="B9" s="67"/>
      <c r="C9" s="67"/>
      <c r="D9" s="68"/>
      <c r="E9" s="68"/>
      <c r="F9" s="69"/>
      <c r="G9" s="67"/>
      <c r="H9" s="69"/>
    </row>
    <row r="10" spans="1:8">
      <c r="A10" s="72" t="s">
        <v>1081</v>
      </c>
      <c r="B10" s="72"/>
      <c r="C10" s="67"/>
      <c r="D10" s="68"/>
      <c r="E10" s="68"/>
      <c r="F10" s="69"/>
      <c r="G10" s="67"/>
      <c r="H10" s="69"/>
    </row>
    <row r="11" spans="1:8">
      <c r="A11" s="72" t="s">
        <v>1082</v>
      </c>
      <c r="B11" s="72"/>
      <c r="C11" s="67"/>
      <c r="D11" s="68"/>
      <c r="E11" s="68"/>
      <c r="F11" s="69"/>
      <c r="G11" s="67"/>
      <c r="H11" s="69"/>
    </row>
    <row r="12" spans="1:8">
      <c r="A12" s="72" t="s">
        <v>1083</v>
      </c>
      <c r="B12" s="72"/>
      <c r="C12" s="67"/>
      <c r="D12" s="69"/>
      <c r="E12" s="68"/>
      <c r="F12" s="69"/>
      <c r="G12" s="67"/>
      <c r="H12" s="69"/>
    </row>
    <row r="13" spans="1:8">
      <c r="A13" s="67" t="s">
        <v>1066</v>
      </c>
      <c r="B13" s="67"/>
      <c r="C13" s="69"/>
      <c r="D13" s="67"/>
      <c r="E13" s="69"/>
      <c r="F13" s="68"/>
      <c r="G13" s="68"/>
      <c r="H13" s="68"/>
    </row>
    <row r="14" spans="1:8">
      <c r="A14" s="72" t="s">
        <v>1084</v>
      </c>
      <c r="B14" s="72"/>
      <c r="C14" s="69"/>
      <c r="D14" s="67"/>
      <c r="E14" s="69"/>
      <c r="F14" s="68"/>
      <c r="G14" s="68"/>
      <c r="H14" s="68"/>
    </row>
    <row r="15" spans="1:8">
      <c r="A15" s="72" t="s">
        <v>1081</v>
      </c>
      <c r="B15" s="72"/>
      <c r="C15" s="69"/>
      <c r="D15" s="67"/>
      <c r="E15" s="69"/>
      <c r="F15" s="69"/>
      <c r="G15" s="68"/>
      <c r="H15" s="68"/>
    </row>
    <row r="16" spans="1:8">
      <c r="A16" s="67" t="s">
        <v>1067</v>
      </c>
      <c r="B16" s="67"/>
      <c r="C16" s="67"/>
      <c r="D16" s="69"/>
      <c r="E16" s="67"/>
      <c r="F16" s="69"/>
      <c r="G16" s="69"/>
      <c r="H16" s="68"/>
    </row>
    <row r="17" spans="1:8">
      <c r="A17" s="67" t="s">
        <v>1068</v>
      </c>
      <c r="B17" s="67"/>
      <c r="C17" s="67"/>
      <c r="D17" s="67"/>
      <c r="E17" s="73"/>
      <c r="F17" s="69"/>
      <c r="G17" s="69"/>
      <c r="H17" s="68"/>
    </row>
  </sheetData>
  <phoneticPr fontId="4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00FF"/>
  </sheetPr>
  <dimension ref="A2:R14"/>
  <sheetViews>
    <sheetView zoomScale="70" zoomScaleNormal="70" workbookViewId="0">
      <selection activeCell="B25" sqref="B25"/>
    </sheetView>
  </sheetViews>
  <sheetFormatPr defaultRowHeight="12.75"/>
  <cols>
    <col min="1" max="1" width="21.5703125" style="66" customWidth="1"/>
    <col min="2" max="10" width="9.28515625" style="66" customWidth="1"/>
    <col min="11" max="16384" width="9.140625" style="66"/>
  </cols>
  <sheetData>
    <row r="2" spans="1:18">
      <c r="A2" s="63" t="s">
        <v>1061</v>
      </c>
      <c r="B2" s="64">
        <v>39814</v>
      </c>
      <c r="C2" s="64">
        <v>39904</v>
      </c>
      <c r="D2" s="64">
        <v>39995</v>
      </c>
      <c r="E2" s="64">
        <v>40087</v>
      </c>
      <c r="F2" s="64">
        <v>40179</v>
      </c>
      <c r="G2" s="64">
        <v>40269</v>
      </c>
      <c r="H2" s="64">
        <v>40360</v>
      </c>
      <c r="I2" s="64">
        <v>40452</v>
      </c>
      <c r="J2" s="64">
        <v>40544</v>
      </c>
      <c r="K2" s="65"/>
      <c r="L2" s="65"/>
      <c r="M2" s="65"/>
      <c r="N2" s="65"/>
      <c r="O2" s="65"/>
      <c r="P2" s="65"/>
      <c r="Q2" s="65"/>
      <c r="R2" s="65"/>
    </row>
    <row r="3" spans="1:18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8">
      <c r="A4" s="67" t="s">
        <v>1062</v>
      </c>
      <c r="B4" s="68"/>
      <c r="C4" s="68"/>
      <c r="D4" s="68"/>
      <c r="E4" s="68"/>
      <c r="F4" s="68"/>
      <c r="G4" s="68"/>
      <c r="H4" s="68"/>
      <c r="I4" s="67"/>
      <c r="J4" s="67"/>
    </row>
    <row r="5" spans="1:18">
      <c r="A5" s="67" t="s">
        <v>1064</v>
      </c>
      <c r="B5" s="68"/>
      <c r="C5" s="68"/>
      <c r="D5" s="68"/>
      <c r="E5" s="68"/>
      <c r="F5" s="68"/>
      <c r="G5" s="68"/>
      <c r="H5" s="67"/>
      <c r="I5" s="67"/>
      <c r="J5" s="67"/>
    </row>
    <row r="6" spans="1:18">
      <c r="A6" s="67" t="s">
        <v>1076</v>
      </c>
      <c r="B6" s="68"/>
      <c r="C6" s="68"/>
      <c r="D6" s="68"/>
      <c r="E6" s="69"/>
      <c r="F6" s="69"/>
      <c r="G6" s="69"/>
      <c r="H6" s="67"/>
      <c r="I6" s="67"/>
      <c r="J6" s="67"/>
    </row>
    <row r="7" spans="1:18">
      <c r="A7" s="67" t="s">
        <v>1069</v>
      </c>
      <c r="B7" s="70"/>
      <c r="C7" s="68"/>
      <c r="D7" s="68"/>
      <c r="E7" s="69"/>
      <c r="F7" s="69"/>
      <c r="G7" s="67"/>
      <c r="H7" s="67"/>
      <c r="I7" s="67"/>
      <c r="J7" s="67"/>
    </row>
    <row r="8" spans="1:18">
      <c r="A8" s="67" t="s">
        <v>1070</v>
      </c>
      <c r="B8" s="68"/>
      <c r="C8" s="68"/>
      <c r="D8" s="68"/>
      <c r="E8" s="68"/>
      <c r="F8" s="68"/>
      <c r="G8" s="68"/>
      <c r="H8" s="67"/>
      <c r="I8" s="67"/>
      <c r="J8" s="67"/>
    </row>
    <row r="9" spans="1:18">
      <c r="A9" s="67" t="s">
        <v>1072</v>
      </c>
      <c r="B9" s="69"/>
      <c r="C9" s="68"/>
      <c r="D9" s="68"/>
      <c r="E9" s="69"/>
      <c r="F9" s="69"/>
      <c r="G9" s="67"/>
      <c r="H9" s="67"/>
      <c r="I9" s="67"/>
      <c r="J9" s="67"/>
    </row>
    <row r="10" spans="1:18">
      <c r="A10" s="67" t="s">
        <v>1879</v>
      </c>
      <c r="B10" s="69"/>
      <c r="C10" s="69"/>
      <c r="D10" s="68"/>
      <c r="E10" s="68"/>
      <c r="F10" s="68"/>
      <c r="G10" s="68"/>
      <c r="H10" s="67"/>
      <c r="I10" s="67"/>
      <c r="J10" s="67"/>
    </row>
    <row r="11" spans="1:18">
      <c r="A11" s="67" t="s">
        <v>1877</v>
      </c>
      <c r="B11" s="68"/>
      <c r="C11" s="68"/>
      <c r="D11" s="68"/>
      <c r="E11" s="67"/>
      <c r="F11" s="67"/>
      <c r="G11" s="67"/>
      <c r="H11" s="67"/>
      <c r="I11" s="67"/>
      <c r="J11" s="67"/>
    </row>
    <row r="12" spans="1:18">
      <c r="A12" s="67" t="s">
        <v>1066</v>
      </c>
      <c r="B12" s="67"/>
      <c r="C12" s="67"/>
      <c r="D12" s="69"/>
      <c r="E12" s="68"/>
      <c r="F12" s="68"/>
      <c r="G12" s="68"/>
      <c r="H12" s="68"/>
      <c r="I12" s="68"/>
      <c r="J12" s="68"/>
    </row>
    <row r="13" spans="1:18">
      <c r="A13" s="67" t="s">
        <v>1074</v>
      </c>
      <c r="B13" s="67"/>
      <c r="C13" s="67"/>
      <c r="D13" s="67"/>
      <c r="E13" s="67"/>
      <c r="F13" s="69"/>
      <c r="G13" s="69"/>
      <c r="H13" s="68"/>
      <c r="I13" s="68"/>
      <c r="J13" s="68"/>
    </row>
    <row r="14" spans="1:18">
      <c r="A14" s="67" t="s">
        <v>1075</v>
      </c>
      <c r="B14" s="67"/>
      <c r="C14" s="67"/>
      <c r="D14" s="67"/>
      <c r="E14" s="67"/>
      <c r="F14" s="67"/>
      <c r="G14" s="69"/>
      <c r="H14" s="69"/>
      <c r="I14" s="69"/>
      <c r="J14" s="68"/>
    </row>
  </sheetData>
  <phoneticPr fontId="4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00FF"/>
  </sheetPr>
  <dimension ref="A2:K17"/>
  <sheetViews>
    <sheetView zoomScale="60" zoomScaleNormal="60" workbookViewId="0">
      <selection activeCell="B25" sqref="B25"/>
    </sheetView>
  </sheetViews>
  <sheetFormatPr defaultRowHeight="12.75"/>
  <cols>
    <col min="1" max="1" width="29.140625" style="66" customWidth="1"/>
    <col min="2" max="16" width="9.28515625" style="66" customWidth="1"/>
    <col min="17" max="16384" width="9.140625" style="66"/>
  </cols>
  <sheetData>
    <row r="2" spans="1:11">
      <c r="A2" s="63" t="s">
        <v>1061</v>
      </c>
      <c r="B2" s="64">
        <v>40179</v>
      </c>
      <c r="C2" s="64">
        <v>40269</v>
      </c>
      <c r="D2" s="64">
        <v>40360</v>
      </c>
      <c r="E2" s="64">
        <v>40460</v>
      </c>
      <c r="F2" s="64">
        <v>40544</v>
      </c>
      <c r="G2" s="64">
        <v>40634</v>
      </c>
      <c r="H2" s="64">
        <v>40725</v>
      </c>
      <c r="I2" s="64">
        <v>40825</v>
      </c>
      <c r="J2" s="64">
        <v>40925</v>
      </c>
      <c r="K2" s="64">
        <v>41025</v>
      </c>
    </row>
    <row r="3" spans="1:1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>
      <c r="A4" s="67" t="s">
        <v>1062</v>
      </c>
      <c r="B4" s="68"/>
      <c r="C4" s="68"/>
      <c r="D4" s="68"/>
      <c r="E4" s="68"/>
      <c r="F4" s="69"/>
      <c r="G4" s="69"/>
      <c r="H4" s="69"/>
      <c r="I4" s="69"/>
      <c r="J4" s="67"/>
      <c r="K4" s="67"/>
    </row>
    <row r="5" spans="1:11">
      <c r="A5" s="67" t="s">
        <v>1063</v>
      </c>
      <c r="B5" s="68"/>
      <c r="C5" s="67"/>
      <c r="D5" s="67"/>
      <c r="E5" s="67"/>
      <c r="F5" s="67"/>
      <c r="G5" s="69"/>
      <c r="H5" s="69"/>
      <c r="I5" s="69"/>
      <c r="J5" s="67"/>
      <c r="K5" s="67"/>
    </row>
    <row r="6" spans="1:11">
      <c r="A6" s="67" t="s">
        <v>1064</v>
      </c>
      <c r="B6" s="68"/>
      <c r="C6" s="68"/>
      <c r="D6" s="68"/>
      <c r="E6" s="68"/>
      <c r="F6" s="67"/>
      <c r="G6" s="69"/>
      <c r="H6" s="69"/>
      <c r="I6" s="69"/>
      <c r="J6" s="67"/>
      <c r="K6" s="67"/>
    </row>
    <row r="7" spans="1:11">
      <c r="A7" s="67" t="s">
        <v>1076</v>
      </c>
      <c r="B7" s="67"/>
      <c r="C7" s="68"/>
      <c r="D7" s="68"/>
      <c r="E7" s="67"/>
      <c r="F7" s="67"/>
      <c r="G7" s="69"/>
      <c r="H7" s="69"/>
      <c r="I7" s="69"/>
      <c r="J7" s="67"/>
      <c r="K7" s="67"/>
    </row>
    <row r="8" spans="1:11">
      <c r="A8" s="71" t="s">
        <v>1878</v>
      </c>
      <c r="B8" s="67"/>
      <c r="C8" s="68"/>
      <c r="D8" s="68"/>
      <c r="E8" s="68"/>
      <c r="F8" s="67"/>
      <c r="G8" s="69"/>
      <c r="H8" s="69"/>
      <c r="I8" s="69"/>
      <c r="J8" s="67"/>
      <c r="K8" s="67"/>
    </row>
    <row r="9" spans="1:11">
      <c r="A9" s="71" t="s">
        <v>1065</v>
      </c>
      <c r="B9" s="67"/>
      <c r="C9" s="68"/>
      <c r="D9" s="68"/>
      <c r="E9" s="68"/>
      <c r="F9" s="67"/>
      <c r="G9" s="69"/>
      <c r="H9" s="69"/>
      <c r="I9" s="73"/>
      <c r="J9" s="67"/>
      <c r="K9" s="67"/>
    </row>
    <row r="10" spans="1:11">
      <c r="A10" s="72" t="s">
        <v>1081</v>
      </c>
      <c r="B10" s="67"/>
      <c r="C10" s="68"/>
      <c r="D10" s="68"/>
      <c r="E10" s="68"/>
      <c r="F10" s="67"/>
      <c r="G10" s="69"/>
      <c r="H10" s="69"/>
      <c r="I10" s="73"/>
      <c r="J10" s="67"/>
      <c r="K10" s="67"/>
    </row>
    <row r="11" spans="1:11">
      <c r="A11" s="72" t="s">
        <v>1082</v>
      </c>
      <c r="B11" s="67"/>
      <c r="C11" s="68"/>
      <c r="D11" s="68"/>
      <c r="E11" s="68"/>
      <c r="F11" s="67"/>
      <c r="G11" s="69"/>
      <c r="H11" s="69"/>
      <c r="I11" s="73"/>
      <c r="J11" s="67"/>
      <c r="K11" s="67"/>
    </row>
    <row r="12" spans="1:11">
      <c r="A12" s="72" t="s">
        <v>1083</v>
      </c>
      <c r="B12" s="67"/>
      <c r="C12" s="69"/>
      <c r="D12" s="68"/>
      <c r="E12" s="68"/>
      <c r="F12" s="67"/>
      <c r="G12" s="69"/>
      <c r="H12" s="69"/>
      <c r="I12" s="73"/>
      <c r="J12" s="67"/>
      <c r="K12" s="67"/>
    </row>
    <row r="13" spans="1:11">
      <c r="A13" s="67" t="s">
        <v>1066</v>
      </c>
      <c r="B13" s="69"/>
      <c r="C13" s="67"/>
      <c r="D13" s="69"/>
      <c r="E13" s="69"/>
      <c r="F13" s="68"/>
      <c r="G13" s="68"/>
      <c r="H13" s="68"/>
      <c r="I13" s="74"/>
      <c r="J13" s="74"/>
      <c r="K13" s="67"/>
    </row>
    <row r="14" spans="1:11">
      <c r="A14" s="72" t="s">
        <v>1084</v>
      </c>
      <c r="B14" s="69"/>
      <c r="C14" s="67"/>
      <c r="D14" s="69"/>
      <c r="E14" s="69"/>
      <c r="F14" s="68"/>
      <c r="G14" s="69"/>
      <c r="H14" s="69"/>
      <c r="I14" s="68"/>
      <c r="J14" s="68"/>
      <c r="K14" s="67"/>
    </row>
    <row r="15" spans="1:11">
      <c r="A15" s="72" t="s">
        <v>1081</v>
      </c>
      <c r="B15" s="69"/>
      <c r="C15" s="67"/>
      <c r="D15" s="69"/>
      <c r="E15" s="69"/>
      <c r="F15" s="69"/>
      <c r="G15" s="68"/>
      <c r="H15" s="68"/>
      <c r="I15" s="74"/>
      <c r="J15" s="74"/>
      <c r="K15" s="67"/>
    </row>
    <row r="16" spans="1:11">
      <c r="A16" s="67" t="s">
        <v>1067</v>
      </c>
      <c r="B16" s="67"/>
      <c r="C16" s="69"/>
      <c r="D16" s="67"/>
      <c r="E16" s="69"/>
      <c r="F16" s="69"/>
      <c r="G16" s="67"/>
      <c r="H16" s="67"/>
      <c r="I16" s="73"/>
      <c r="J16" s="74"/>
      <c r="K16" s="67"/>
    </row>
    <row r="17" spans="1:11">
      <c r="A17" s="67" t="s">
        <v>1068</v>
      </c>
      <c r="B17" s="67"/>
      <c r="C17" s="67"/>
      <c r="D17" s="73"/>
      <c r="E17" s="69"/>
      <c r="F17" s="69"/>
      <c r="G17" s="67"/>
      <c r="H17" s="67"/>
      <c r="I17" s="73"/>
      <c r="J17" s="74"/>
      <c r="K17" s="74"/>
    </row>
  </sheetData>
  <phoneticPr fontId="4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00FF"/>
  </sheetPr>
  <dimension ref="A2:U17"/>
  <sheetViews>
    <sheetView topLeftCell="I1" zoomScale="70" zoomScaleNormal="70" workbookViewId="0">
      <selection activeCell="Q30" sqref="Q30"/>
    </sheetView>
  </sheetViews>
  <sheetFormatPr defaultRowHeight="12.75"/>
  <cols>
    <col min="1" max="1" width="22.140625" style="61" customWidth="1"/>
    <col min="2" max="20" width="9.28515625" style="61" customWidth="1"/>
    <col min="21" max="16384" width="9.140625" style="61"/>
  </cols>
  <sheetData>
    <row r="2" spans="1:21">
      <c r="A2" s="267" t="s">
        <v>1061</v>
      </c>
      <c r="B2" s="268">
        <v>40544</v>
      </c>
      <c r="C2" s="268">
        <v>40634</v>
      </c>
      <c r="D2" s="268">
        <v>40725</v>
      </c>
      <c r="E2" s="268">
        <v>40817</v>
      </c>
      <c r="F2" s="268">
        <v>40909</v>
      </c>
      <c r="G2" s="268">
        <v>41000</v>
      </c>
      <c r="H2" s="268">
        <v>41091</v>
      </c>
      <c r="I2" s="268">
        <v>41183</v>
      </c>
      <c r="J2" s="268">
        <v>41275</v>
      </c>
      <c r="K2" s="268">
        <v>41365</v>
      </c>
      <c r="L2" s="268">
        <v>41456</v>
      </c>
      <c r="M2" s="268">
        <v>41548</v>
      </c>
      <c r="N2" s="268">
        <v>41640</v>
      </c>
      <c r="O2" s="268">
        <v>41730</v>
      </c>
      <c r="P2" s="268">
        <v>41821</v>
      </c>
      <c r="Q2" s="268">
        <v>41913</v>
      </c>
      <c r="R2" s="268">
        <v>42005</v>
      </c>
      <c r="S2" s="268">
        <v>42095</v>
      </c>
      <c r="T2" s="268">
        <v>42186</v>
      </c>
      <c r="U2" s="269"/>
    </row>
    <row r="3" spans="1:21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9"/>
    </row>
    <row r="4" spans="1:21">
      <c r="A4" s="75" t="s">
        <v>1880</v>
      </c>
      <c r="B4" s="270"/>
      <c r="C4" s="270"/>
      <c r="D4" s="270"/>
      <c r="E4" s="270"/>
      <c r="F4" s="268"/>
      <c r="G4" s="268"/>
      <c r="H4" s="268"/>
      <c r="I4" s="268"/>
      <c r="J4" s="271"/>
      <c r="K4" s="271"/>
      <c r="L4" s="271"/>
      <c r="M4" s="268"/>
      <c r="N4" s="268"/>
      <c r="O4" s="268"/>
      <c r="P4" s="268"/>
      <c r="Q4" s="268"/>
      <c r="R4" s="268"/>
      <c r="S4" s="268"/>
      <c r="T4" s="268"/>
      <c r="U4" s="269"/>
    </row>
    <row r="5" spans="1:21">
      <c r="A5" s="71" t="s">
        <v>1881</v>
      </c>
      <c r="B5" s="270"/>
      <c r="C5" s="270"/>
      <c r="D5" s="270"/>
      <c r="E5" s="270"/>
      <c r="F5" s="272"/>
      <c r="G5" s="272"/>
      <c r="H5" s="272"/>
      <c r="I5" s="272"/>
      <c r="J5" s="271"/>
      <c r="K5" s="271"/>
      <c r="L5" s="271"/>
      <c r="M5" s="272"/>
      <c r="N5" s="272"/>
      <c r="O5" s="272"/>
      <c r="P5" s="272"/>
      <c r="Q5" s="272"/>
      <c r="R5" s="272"/>
      <c r="S5" s="272"/>
      <c r="T5" s="271"/>
    </row>
    <row r="6" spans="1:21">
      <c r="A6" s="71" t="s">
        <v>1882</v>
      </c>
      <c r="B6" s="270"/>
      <c r="C6" s="270"/>
      <c r="D6" s="270"/>
      <c r="E6" s="270"/>
      <c r="F6" s="270"/>
      <c r="G6" s="270"/>
      <c r="H6" s="272"/>
      <c r="I6" s="272"/>
      <c r="J6" s="272"/>
      <c r="K6" s="272"/>
      <c r="L6" s="272"/>
      <c r="M6" s="270"/>
      <c r="N6" s="272"/>
      <c r="O6" s="272"/>
      <c r="P6" s="272"/>
      <c r="Q6" s="272"/>
      <c r="R6" s="272"/>
      <c r="S6" s="272"/>
      <c r="T6" s="271"/>
    </row>
    <row r="7" spans="1:21">
      <c r="A7" s="272" t="s">
        <v>1062</v>
      </c>
      <c r="B7" s="271"/>
      <c r="C7" s="271"/>
      <c r="D7" s="271"/>
      <c r="E7" s="270"/>
      <c r="F7" s="270"/>
      <c r="G7" s="270"/>
      <c r="H7" s="270"/>
      <c r="I7" s="270"/>
      <c r="J7" s="270"/>
      <c r="K7" s="270"/>
      <c r="L7" s="270"/>
      <c r="M7" s="270"/>
      <c r="N7" s="271"/>
      <c r="O7" s="271"/>
      <c r="P7" s="271"/>
      <c r="Q7" s="271"/>
      <c r="R7" s="271"/>
      <c r="S7" s="271"/>
      <c r="T7" s="271"/>
    </row>
    <row r="8" spans="1:21">
      <c r="A8" s="272" t="s">
        <v>1064</v>
      </c>
      <c r="B8" s="271"/>
      <c r="C8" s="271"/>
      <c r="D8" s="271"/>
      <c r="E8" s="270"/>
      <c r="F8" s="270"/>
      <c r="G8" s="270"/>
      <c r="H8" s="270"/>
      <c r="I8" s="270"/>
      <c r="J8" s="270"/>
      <c r="K8" s="270"/>
      <c r="L8" s="270"/>
      <c r="M8" s="270"/>
      <c r="N8" s="271"/>
      <c r="O8" s="272"/>
      <c r="P8" s="272"/>
      <c r="Q8" s="272"/>
      <c r="R8" s="272"/>
      <c r="S8" s="272"/>
      <c r="T8" s="272"/>
    </row>
    <row r="9" spans="1:21">
      <c r="A9" s="272" t="s">
        <v>1076</v>
      </c>
      <c r="B9" s="271"/>
      <c r="C9" s="271"/>
      <c r="D9" s="271"/>
      <c r="E9" s="271"/>
      <c r="F9" s="271"/>
      <c r="G9" s="271"/>
      <c r="H9" s="271"/>
      <c r="I9" s="271"/>
      <c r="J9" s="270"/>
      <c r="K9" s="270"/>
      <c r="L9" s="270"/>
      <c r="M9" s="270"/>
      <c r="N9" s="271"/>
      <c r="O9" s="272"/>
      <c r="P9" s="272"/>
      <c r="Q9" s="272"/>
      <c r="R9" s="272"/>
      <c r="S9" s="272"/>
      <c r="T9" s="272"/>
    </row>
    <row r="10" spans="1:21">
      <c r="A10" s="272" t="s">
        <v>1069</v>
      </c>
      <c r="B10" s="271"/>
      <c r="C10" s="271"/>
      <c r="D10" s="271"/>
      <c r="E10" s="271"/>
      <c r="F10" s="271"/>
      <c r="G10" s="271"/>
      <c r="H10" s="271"/>
      <c r="I10" s="271"/>
      <c r="J10" s="270"/>
      <c r="K10" s="270"/>
      <c r="L10" s="270"/>
      <c r="M10" s="270"/>
      <c r="N10" s="271"/>
      <c r="O10" s="272"/>
      <c r="P10" s="272"/>
      <c r="Q10" s="272"/>
      <c r="R10" s="272"/>
      <c r="S10" s="272"/>
      <c r="T10" s="272"/>
    </row>
    <row r="11" spans="1:21">
      <c r="A11" s="272" t="s">
        <v>1070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0"/>
      <c r="L11" s="270"/>
      <c r="M11" s="270"/>
      <c r="N11" s="270"/>
      <c r="O11" s="270"/>
      <c r="P11" s="272"/>
      <c r="Q11" s="272"/>
      <c r="R11" s="272"/>
      <c r="S11" s="272"/>
      <c r="T11" s="272"/>
    </row>
    <row r="12" spans="1:21">
      <c r="A12" s="272" t="s">
        <v>1071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0"/>
      <c r="L12" s="270"/>
      <c r="M12" s="270"/>
      <c r="N12" s="270"/>
      <c r="O12" s="270"/>
      <c r="P12" s="272"/>
      <c r="Q12" s="272"/>
      <c r="R12" s="272"/>
      <c r="S12" s="272"/>
      <c r="T12" s="272"/>
    </row>
    <row r="13" spans="1:21">
      <c r="A13" s="272" t="s">
        <v>1072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0"/>
      <c r="M13" s="270"/>
      <c r="N13" s="270"/>
      <c r="O13" s="270"/>
      <c r="P13" s="272"/>
      <c r="Q13" s="272"/>
      <c r="R13" s="272"/>
      <c r="S13" s="272"/>
      <c r="T13" s="272"/>
    </row>
    <row r="14" spans="1:21">
      <c r="A14" s="272" t="s">
        <v>1073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0"/>
      <c r="M14" s="270"/>
      <c r="N14" s="270"/>
      <c r="O14" s="270"/>
      <c r="P14" s="272"/>
      <c r="Q14" s="272"/>
      <c r="R14" s="272"/>
      <c r="S14" s="272"/>
      <c r="T14" s="272"/>
    </row>
    <row r="15" spans="1:21">
      <c r="A15" s="272" t="s">
        <v>1066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0"/>
      <c r="P15" s="270"/>
      <c r="Q15" s="270"/>
      <c r="R15" s="270"/>
      <c r="S15" s="270"/>
      <c r="T15" s="270"/>
    </row>
    <row r="16" spans="1:21">
      <c r="A16" s="272" t="s">
        <v>1074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3"/>
      <c r="L16" s="271"/>
      <c r="M16" s="271"/>
      <c r="N16" s="271"/>
      <c r="O16" s="271"/>
      <c r="P16" s="271"/>
      <c r="Q16" s="271"/>
      <c r="R16" s="270"/>
      <c r="S16" s="270"/>
      <c r="T16" s="270"/>
    </row>
    <row r="17" spans="1:20">
      <c r="A17" s="272" t="s">
        <v>1075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3"/>
      <c r="L17" s="272"/>
      <c r="M17" s="271"/>
      <c r="N17" s="271"/>
      <c r="O17" s="271"/>
      <c r="P17" s="271"/>
      <c r="Q17" s="271"/>
      <c r="R17" s="271"/>
      <c r="S17" s="270"/>
      <c r="T17" s="270"/>
    </row>
  </sheetData>
  <phoneticPr fontId="4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00FF"/>
  </sheetPr>
  <dimension ref="A2:W14"/>
  <sheetViews>
    <sheetView topLeftCell="J1" zoomScale="70" zoomScaleNormal="70" workbookViewId="0">
      <selection activeCell="M35" sqref="M35"/>
    </sheetView>
  </sheetViews>
  <sheetFormatPr defaultRowHeight="12.75"/>
  <cols>
    <col min="1" max="1" width="20.42578125" style="61" customWidth="1"/>
    <col min="2" max="15" width="9.28515625" style="61" customWidth="1"/>
    <col min="16" max="16384" width="9.140625" style="61"/>
  </cols>
  <sheetData>
    <row r="2" spans="1:23">
      <c r="A2" s="267" t="s">
        <v>1061</v>
      </c>
      <c r="B2" s="268">
        <v>39814</v>
      </c>
      <c r="C2" s="268">
        <v>39904</v>
      </c>
      <c r="D2" s="268">
        <v>39995</v>
      </c>
      <c r="E2" s="268">
        <v>40087</v>
      </c>
      <c r="F2" s="268">
        <v>40179</v>
      </c>
      <c r="G2" s="268">
        <v>40269</v>
      </c>
      <c r="H2" s="268">
        <v>40360</v>
      </c>
      <c r="I2" s="268">
        <v>40452</v>
      </c>
      <c r="J2" s="268">
        <v>40544</v>
      </c>
      <c r="K2" s="268">
        <v>40634</v>
      </c>
      <c r="L2" s="268">
        <v>40725</v>
      </c>
      <c r="M2" s="268">
        <v>40817</v>
      </c>
      <c r="N2" s="268">
        <v>40909</v>
      </c>
      <c r="O2" s="268">
        <v>41000</v>
      </c>
      <c r="P2" s="268">
        <v>41183</v>
      </c>
      <c r="Q2" s="268">
        <v>41275</v>
      </c>
      <c r="R2" s="268">
        <v>41365</v>
      </c>
      <c r="S2" s="268">
        <v>41456</v>
      </c>
      <c r="T2" s="268">
        <v>41548</v>
      </c>
      <c r="U2" s="268">
        <v>41640</v>
      </c>
      <c r="V2" s="268">
        <v>41730</v>
      </c>
      <c r="W2" s="268">
        <v>41821</v>
      </c>
    </row>
    <row r="3" spans="1:23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>
      <c r="A4" s="272" t="s">
        <v>1062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3"/>
      <c r="O4" s="273"/>
      <c r="P4" s="273"/>
      <c r="Q4" s="270"/>
      <c r="R4" s="270"/>
      <c r="S4" s="273"/>
      <c r="T4" s="273"/>
      <c r="U4" s="273"/>
      <c r="V4" s="273"/>
      <c r="W4" s="273"/>
    </row>
    <row r="5" spans="1:23">
      <c r="A5" s="272" t="s">
        <v>1064</v>
      </c>
      <c r="B5" s="76"/>
      <c r="C5" s="270"/>
      <c r="D5" s="274"/>
      <c r="E5" s="270"/>
      <c r="F5" s="270"/>
      <c r="G5" s="270"/>
      <c r="H5" s="270"/>
      <c r="I5" s="270"/>
      <c r="J5" s="270"/>
      <c r="K5" s="270"/>
      <c r="L5" s="270"/>
      <c r="M5" s="270"/>
      <c r="N5" s="273"/>
      <c r="O5" s="273"/>
      <c r="P5" s="273"/>
      <c r="Q5" s="270"/>
      <c r="R5" s="270"/>
      <c r="S5" s="270"/>
      <c r="T5" s="273"/>
      <c r="U5" s="273"/>
      <c r="V5" s="273"/>
      <c r="W5" s="273"/>
    </row>
    <row r="6" spans="1:23">
      <c r="A6" s="272" t="s">
        <v>1076</v>
      </c>
      <c r="B6" s="77"/>
      <c r="C6" s="270"/>
      <c r="D6" s="274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3"/>
      <c r="U6" s="273"/>
      <c r="V6" s="273"/>
      <c r="W6" s="273"/>
    </row>
    <row r="7" spans="1:23">
      <c r="A7" s="272" t="s">
        <v>1069</v>
      </c>
      <c r="B7" s="271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1"/>
      <c r="U7" s="271"/>
      <c r="V7" s="271"/>
      <c r="W7" s="271"/>
    </row>
    <row r="8" spans="1:23">
      <c r="A8" s="272" t="s">
        <v>1070</v>
      </c>
      <c r="B8" s="270"/>
      <c r="C8" s="270"/>
      <c r="D8" s="270"/>
      <c r="E8" s="271"/>
      <c r="F8" s="271"/>
      <c r="G8" s="271"/>
      <c r="H8" s="272"/>
      <c r="I8" s="272"/>
      <c r="J8" s="273"/>
      <c r="K8" s="273"/>
      <c r="L8" s="273"/>
      <c r="M8" s="271"/>
      <c r="N8" s="271"/>
      <c r="O8" s="271"/>
      <c r="P8" s="273"/>
      <c r="Q8" s="270"/>
      <c r="R8" s="270"/>
      <c r="S8" s="270"/>
      <c r="T8" s="273"/>
      <c r="U8" s="273"/>
      <c r="V8" s="273"/>
      <c r="W8" s="273"/>
    </row>
    <row r="9" spans="1:23">
      <c r="A9" s="272" t="s">
        <v>1071</v>
      </c>
      <c r="B9" s="270"/>
      <c r="C9" s="270"/>
      <c r="D9" s="270"/>
      <c r="E9" s="271"/>
      <c r="F9" s="271"/>
      <c r="G9" s="271"/>
      <c r="H9" s="272"/>
      <c r="I9" s="272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</row>
    <row r="10" spans="1:23">
      <c r="A10" s="272" t="s">
        <v>1072</v>
      </c>
      <c r="B10" s="270"/>
      <c r="C10" s="270"/>
      <c r="D10" s="270"/>
      <c r="E10" s="271"/>
      <c r="F10" s="271"/>
      <c r="G10" s="272"/>
      <c r="H10" s="272"/>
      <c r="I10" s="272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</row>
    <row r="11" spans="1:23">
      <c r="A11" s="272" t="s">
        <v>1073</v>
      </c>
      <c r="B11" s="270"/>
      <c r="C11" s="270"/>
      <c r="D11" s="270"/>
      <c r="E11" s="271"/>
      <c r="F11" s="271"/>
      <c r="G11" s="273"/>
      <c r="H11" s="272"/>
      <c r="I11" s="272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</row>
    <row r="12" spans="1:23">
      <c r="A12" s="272" t="s">
        <v>1066</v>
      </c>
      <c r="B12" s="272"/>
      <c r="C12" s="272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0"/>
      <c r="U12" s="270"/>
      <c r="V12" s="270"/>
      <c r="W12" s="270"/>
    </row>
    <row r="13" spans="1:23">
      <c r="A13" s="272" t="s">
        <v>1074</v>
      </c>
      <c r="B13" s="272"/>
      <c r="C13" s="272"/>
      <c r="D13" s="272"/>
      <c r="E13" s="272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0"/>
    </row>
    <row r="14" spans="1:23">
      <c r="A14" s="272" t="s">
        <v>1075</v>
      </c>
      <c r="B14" s="272"/>
      <c r="C14" s="272"/>
      <c r="D14" s="272"/>
      <c r="E14" s="272"/>
      <c r="F14" s="272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0"/>
    </row>
  </sheetData>
  <phoneticPr fontId="4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00FF"/>
  </sheetPr>
  <dimension ref="A2:K17"/>
  <sheetViews>
    <sheetView topLeftCell="D1" workbookViewId="0">
      <selection activeCell="B25" sqref="B25"/>
    </sheetView>
  </sheetViews>
  <sheetFormatPr defaultRowHeight="12.75"/>
  <cols>
    <col min="1" max="1" width="29.42578125" customWidth="1"/>
    <col min="2" max="24" width="9.28515625" customWidth="1"/>
  </cols>
  <sheetData>
    <row r="2" spans="1:11">
      <c r="A2" s="63" t="s">
        <v>1061</v>
      </c>
      <c r="B2" s="64">
        <v>39814</v>
      </c>
      <c r="C2" s="64">
        <v>39904</v>
      </c>
      <c r="D2" s="64">
        <v>39995</v>
      </c>
      <c r="E2" s="64">
        <v>40095</v>
      </c>
      <c r="F2" s="64">
        <v>40179</v>
      </c>
      <c r="G2" s="64">
        <v>40269</v>
      </c>
      <c r="H2" s="64">
        <v>40360</v>
      </c>
      <c r="I2" s="64">
        <v>40460</v>
      </c>
      <c r="J2" s="64">
        <v>40544</v>
      </c>
      <c r="K2" s="64">
        <v>40628</v>
      </c>
    </row>
    <row r="3" spans="1:1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>
      <c r="A4" s="67" t="s">
        <v>1062</v>
      </c>
      <c r="B4" s="68"/>
      <c r="C4" s="68"/>
      <c r="D4" s="68"/>
      <c r="E4" s="68"/>
      <c r="F4" s="68"/>
      <c r="G4" s="69"/>
      <c r="H4" s="69"/>
      <c r="I4" s="69"/>
      <c r="J4" s="69"/>
      <c r="K4" s="69"/>
    </row>
    <row r="5" spans="1:11">
      <c r="A5" s="67" t="s">
        <v>1063</v>
      </c>
      <c r="B5" s="68"/>
      <c r="C5" s="68"/>
      <c r="D5" s="67"/>
      <c r="E5" s="67"/>
      <c r="F5" s="67"/>
      <c r="G5" s="69"/>
      <c r="H5" s="69"/>
      <c r="I5" s="69"/>
      <c r="J5" s="69"/>
      <c r="K5" s="69"/>
    </row>
    <row r="6" spans="1:11">
      <c r="A6" s="67" t="s">
        <v>1064</v>
      </c>
      <c r="B6" s="68"/>
      <c r="C6" s="68"/>
      <c r="D6" s="68"/>
      <c r="E6" s="68"/>
      <c r="F6" s="68"/>
      <c r="G6" s="69"/>
      <c r="H6" s="69"/>
      <c r="I6" s="69"/>
      <c r="J6" s="69"/>
      <c r="K6" s="69"/>
    </row>
    <row r="7" spans="1:11">
      <c r="A7" s="67" t="s">
        <v>1076</v>
      </c>
      <c r="B7" s="68"/>
      <c r="C7" s="68"/>
      <c r="D7" s="68"/>
      <c r="E7" s="67"/>
      <c r="F7" s="67"/>
      <c r="G7" s="69"/>
      <c r="H7" s="69"/>
      <c r="I7" s="69"/>
      <c r="J7" s="69"/>
      <c r="K7" s="69"/>
    </row>
    <row r="8" spans="1:11">
      <c r="A8" s="71" t="s">
        <v>1878</v>
      </c>
      <c r="B8" s="67"/>
      <c r="C8" s="68"/>
      <c r="D8" s="68"/>
      <c r="E8" s="68"/>
      <c r="F8" s="68"/>
      <c r="G8" s="68"/>
      <c r="H8" s="68"/>
      <c r="I8" s="68"/>
      <c r="J8" s="69"/>
      <c r="K8" s="69"/>
    </row>
    <row r="9" spans="1:11">
      <c r="A9" s="67" t="s">
        <v>1065</v>
      </c>
      <c r="B9" s="67"/>
      <c r="C9" s="69"/>
      <c r="D9" s="68"/>
      <c r="E9" s="68"/>
      <c r="F9" s="68"/>
      <c r="G9" s="69"/>
      <c r="H9" s="69"/>
      <c r="I9" s="73"/>
      <c r="J9" s="73"/>
      <c r="K9" s="73"/>
    </row>
    <row r="10" spans="1:11">
      <c r="A10" s="72" t="s">
        <v>1081</v>
      </c>
      <c r="B10" s="67"/>
      <c r="C10" s="69"/>
      <c r="D10" s="69"/>
      <c r="E10" s="68"/>
      <c r="F10" s="68"/>
      <c r="G10" s="69"/>
      <c r="H10" s="69"/>
      <c r="I10" s="73"/>
      <c r="J10" s="73"/>
      <c r="K10" s="73"/>
    </row>
    <row r="11" spans="1:11">
      <c r="A11" s="72" t="s">
        <v>1082</v>
      </c>
      <c r="B11" s="67"/>
      <c r="C11" s="69"/>
      <c r="D11" s="69"/>
      <c r="E11" s="68"/>
      <c r="F11" s="68"/>
      <c r="G11" s="69"/>
      <c r="H11" s="69"/>
      <c r="I11" s="73"/>
      <c r="J11" s="73"/>
      <c r="K11" s="73"/>
    </row>
    <row r="12" spans="1:11">
      <c r="A12" s="72" t="s">
        <v>1083</v>
      </c>
      <c r="B12" s="67"/>
      <c r="C12" s="69"/>
      <c r="D12" s="69"/>
      <c r="E12" s="68"/>
      <c r="F12" s="68"/>
      <c r="G12" s="69"/>
      <c r="H12" s="69"/>
      <c r="I12" s="73"/>
      <c r="J12" s="73"/>
      <c r="K12" s="73"/>
    </row>
    <row r="13" spans="1:11">
      <c r="A13" s="67" t="s">
        <v>1066</v>
      </c>
      <c r="B13" s="69"/>
      <c r="C13" s="69"/>
      <c r="D13" s="69"/>
      <c r="E13" s="69"/>
      <c r="F13" s="69"/>
      <c r="G13" s="68"/>
      <c r="H13" s="68"/>
      <c r="I13" s="74"/>
      <c r="J13" s="74"/>
      <c r="K13" s="73"/>
    </row>
    <row r="14" spans="1:11">
      <c r="A14" s="72" t="s">
        <v>1084</v>
      </c>
      <c r="B14" s="69"/>
      <c r="C14" s="69"/>
      <c r="D14" s="69"/>
      <c r="E14" s="69"/>
      <c r="F14" s="69"/>
      <c r="G14" s="68"/>
      <c r="H14" s="68"/>
      <c r="I14" s="68"/>
      <c r="J14" s="68"/>
      <c r="K14" s="69"/>
    </row>
    <row r="15" spans="1:11">
      <c r="A15" s="72" t="s">
        <v>1081</v>
      </c>
      <c r="B15" s="69"/>
      <c r="C15" s="67"/>
      <c r="D15" s="69"/>
      <c r="E15" s="69"/>
      <c r="F15" s="69"/>
      <c r="G15" s="68"/>
      <c r="H15" s="68"/>
      <c r="I15" s="74"/>
      <c r="J15" s="74"/>
      <c r="K15" s="73"/>
    </row>
    <row r="16" spans="1:11">
      <c r="A16" s="67" t="s">
        <v>1067</v>
      </c>
      <c r="B16" s="67"/>
      <c r="C16" s="69"/>
      <c r="D16" s="67"/>
      <c r="E16" s="69"/>
      <c r="F16" s="69"/>
      <c r="G16" s="67"/>
      <c r="H16" s="67"/>
      <c r="I16" s="74"/>
      <c r="J16" s="74"/>
      <c r="K16" s="73"/>
    </row>
    <row r="17" spans="1:11">
      <c r="A17" s="67" t="s">
        <v>1068</v>
      </c>
      <c r="B17" s="67"/>
      <c r="C17" s="67"/>
      <c r="D17" s="73"/>
      <c r="E17" s="69"/>
      <c r="F17" s="69"/>
      <c r="G17" s="67"/>
      <c r="H17" s="67"/>
      <c r="I17" s="74"/>
      <c r="J17" s="74"/>
      <c r="K17" s="74"/>
    </row>
  </sheetData>
  <phoneticPr fontId="4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48"/>
  <sheetViews>
    <sheetView tabSelected="1" zoomScale="70" zoomScaleNormal="70" workbookViewId="0">
      <selection activeCell="F27" sqref="F27"/>
    </sheetView>
  </sheetViews>
  <sheetFormatPr defaultRowHeight="12.75"/>
  <cols>
    <col min="2" max="2" width="66.7109375" bestFit="1" customWidth="1"/>
    <col min="3" max="3" width="3.140625" customWidth="1"/>
    <col min="4" max="4" width="14" bestFit="1" customWidth="1"/>
    <col min="5" max="5" width="3.140625" customWidth="1"/>
    <col min="6" max="6" width="13.42578125" bestFit="1" customWidth="1"/>
    <col min="7" max="7" width="3.140625" customWidth="1"/>
    <col min="8" max="8" width="12.42578125" bestFit="1" customWidth="1"/>
    <col min="9" max="9" width="3.140625" customWidth="1"/>
  </cols>
  <sheetData>
    <row r="1" spans="1:9">
      <c r="A1" s="1" t="s">
        <v>714</v>
      </c>
    </row>
    <row r="2" spans="1:9">
      <c r="A2" s="1" t="s">
        <v>998</v>
      </c>
    </row>
    <row r="3" spans="1:9">
      <c r="A3" s="1" t="s">
        <v>999</v>
      </c>
    </row>
    <row r="4" spans="1:9">
      <c r="A4" s="2" t="s">
        <v>1874</v>
      </c>
    </row>
    <row r="6" spans="1:9">
      <c r="D6" s="3" t="s">
        <v>1874</v>
      </c>
      <c r="F6" s="3" t="s">
        <v>1874</v>
      </c>
    </row>
    <row r="7" spans="1:9">
      <c r="D7" s="3" t="s">
        <v>1000</v>
      </c>
      <c r="F7" s="3" t="s">
        <v>718</v>
      </c>
      <c r="H7" s="3" t="s">
        <v>719</v>
      </c>
    </row>
    <row r="8" spans="1:9">
      <c r="B8" s="4" t="s">
        <v>716</v>
      </c>
      <c r="D8" s="3"/>
      <c r="F8" s="3"/>
      <c r="H8" s="3"/>
    </row>
    <row r="9" spans="1:9">
      <c r="F9" s="6"/>
    </row>
    <row r="10" spans="1:9">
      <c r="E10" s="5"/>
      <c r="G10" s="5"/>
    </row>
    <row r="11" spans="1:9">
      <c r="B11" t="s">
        <v>720</v>
      </c>
      <c r="D11" s="5">
        <v>27634.799999999996</v>
      </c>
      <c r="E11" s="6"/>
      <c r="F11" s="141">
        <f>11130.1+4436+5805.6</f>
        <v>21371.7</v>
      </c>
      <c r="G11" s="41"/>
      <c r="H11" s="5">
        <f>D11-F11</f>
        <v>6263.0999999999949</v>
      </c>
    </row>
    <row r="12" spans="1:9">
      <c r="D12" s="6"/>
      <c r="E12" s="6"/>
      <c r="F12" s="138"/>
      <c r="G12" s="41"/>
      <c r="H12" s="5"/>
    </row>
    <row r="13" spans="1:9">
      <c r="B13" t="s">
        <v>721</v>
      </c>
      <c r="D13" s="5">
        <v>4715.0385618797045</v>
      </c>
      <c r="E13" s="6"/>
      <c r="F13" s="141">
        <f>6514+5132.1+3930</f>
        <v>15576.1</v>
      </c>
      <c r="G13" s="41"/>
      <c r="H13" s="5">
        <f>D13-F13</f>
        <v>-10861.061438120296</v>
      </c>
    </row>
    <row r="14" spans="1:9">
      <c r="D14" s="6"/>
      <c r="E14" s="6"/>
      <c r="F14" s="138"/>
      <c r="G14" s="41"/>
      <c r="H14" s="5"/>
    </row>
    <row r="15" spans="1:9">
      <c r="B15" s="1" t="s">
        <v>747</v>
      </c>
      <c r="D15" s="6"/>
      <c r="E15" s="6"/>
      <c r="F15" s="138"/>
      <c r="G15" s="41"/>
      <c r="H15" s="5"/>
    </row>
    <row r="16" spans="1:9">
      <c r="B16" s="7"/>
      <c r="C16" s="7"/>
      <c r="D16" s="8"/>
      <c r="E16" s="8"/>
      <c r="F16" s="138"/>
      <c r="G16" s="42"/>
      <c r="H16" s="5"/>
      <c r="I16" s="7"/>
    </row>
    <row r="17" spans="1:14">
      <c r="A17" s="59" t="s">
        <v>1431</v>
      </c>
      <c r="B17" s="135" t="s">
        <v>773</v>
      </c>
      <c r="C17" s="7"/>
      <c r="D17" s="8">
        <v>0</v>
      </c>
      <c r="E17" s="7"/>
      <c r="F17" s="139">
        <v>26.5</v>
      </c>
      <c r="G17" s="7"/>
      <c r="H17" s="32">
        <f>D17-F17</f>
        <v>-26.5</v>
      </c>
      <c r="I17" s="7"/>
    </row>
    <row r="18" spans="1:14">
      <c r="A18" s="59" t="s">
        <v>774</v>
      </c>
      <c r="B18" s="56" t="s">
        <v>723</v>
      </c>
      <c r="C18" s="7"/>
      <c r="D18" s="9">
        <v>0</v>
      </c>
      <c r="E18" s="7"/>
      <c r="F18" s="139">
        <v>0</v>
      </c>
      <c r="G18" s="7"/>
      <c r="H18" s="32">
        <f t="shared" ref="H18:H45" si="0">D18-F18</f>
        <v>0</v>
      </c>
      <c r="I18" s="7"/>
    </row>
    <row r="19" spans="1:14">
      <c r="A19" s="59" t="s">
        <v>1615</v>
      </c>
      <c r="B19" s="56" t="s">
        <v>775</v>
      </c>
      <c r="C19" s="7"/>
      <c r="D19" s="6">
        <v>0</v>
      </c>
      <c r="E19" s="6"/>
      <c r="F19" s="139">
        <v>0</v>
      </c>
      <c r="G19" s="41"/>
      <c r="H19" s="32">
        <f t="shared" si="0"/>
        <v>0</v>
      </c>
      <c r="I19" s="7"/>
    </row>
    <row r="20" spans="1:14">
      <c r="A20" s="59" t="s">
        <v>1617</v>
      </c>
      <c r="B20" s="56" t="s">
        <v>724</v>
      </c>
      <c r="D20" s="6">
        <v>0</v>
      </c>
      <c r="E20" s="6"/>
      <c r="F20" s="139">
        <v>4279.5</v>
      </c>
      <c r="G20" s="41"/>
      <c r="H20" s="32">
        <f t="shared" si="0"/>
        <v>-4279.5</v>
      </c>
    </row>
    <row r="21" spans="1:14">
      <c r="A21" s="59" t="s">
        <v>776</v>
      </c>
      <c r="B21" s="56" t="s">
        <v>777</v>
      </c>
      <c r="C21" s="7"/>
      <c r="D21" s="6">
        <v>0</v>
      </c>
      <c r="E21" s="6"/>
      <c r="F21" s="139">
        <v>11453.3</v>
      </c>
      <c r="G21" s="41"/>
      <c r="H21" s="32">
        <f t="shared" si="0"/>
        <v>-11453.3</v>
      </c>
      <c r="I21" s="7"/>
    </row>
    <row r="22" spans="1:14">
      <c r="A22" s="59" t="s">
        <v>778</v>
      </c>
      <c r="B22" s="57" t="s">
        <v>779</v>
      </c>
      <c r="C22" s="7"/>
      <c r="D22" s="6">
        <v>0</v>
      </c>
      <c r="E22" s="6"/>
      <c r="F22" s="139">
        <v>0</v>
      </c>
      <c r="G22" s="41"/>
      <c r="H22" s="32">
        <f t="shared" si="0"/>
        <v>0</v>
      </c>
      <c r="I22" s="7"/>
    </row>
    <row r="23" spans="1:14">
      <c r="A23" s="59" t="s">
        <v>780</v>
      </c>
      <c r="B23" s="56" t="s">
        <v>781</v>
      </c>
      <c r="C23" s="7"/>
      <c r="D23" s="9">
        <v>0</v>
      </c>
      <c r="E23" s="6"/>
      <c r="F23" s="139">
        <v>0</v>
      </c>
      <c r="G23" s="41"/>
      <c r="H23" s="32">
        <f t="shared" si="0"/>
        <v>0</v>
      </c>
    </row>
    <row r="24" spans="1:14">
      <c r="A24" s="59" t="s">
        <v>782</v>
      </c>
      <c r="B24" s="56" t="s">
        <v>725</v>
      </c>
      <c r="C24" s="7"/>
      <c r="D24" s="9">
        <v>0</v>
      </c>
      <c r="E24" s="6"/>
      <c r="F24" s="139">
        <v>34.799999999999997</v>
      </c>
      <c r="G24" s="41"/>
      <c r="H24" s="32">
        <f t="shared" si="0"/>
        <v>-34.799999999999997</v>
      </c>
      <c r="I24" s="7"/>
      <c r="N24" s="14"/>
    </row>
    <row r="25" spans="1:14">
      <c r="A25" s="59" t="s">
        <v>1623</v>
      </c>
      <c r="B25" s="56" t="s">
        <v>726</v>
      </c>
      <c r="D25" s="9">
        <v>0</v>
      </c>
      <c r="E25" s="6"/>
      <c r="F25" s="139">
        <v>0</v>
      </c>
      <c r="H25" s="32">
        <f t="shared" si="0"/>
        <v>0</v>
      </c>
      <c r="M25" s="14"/>
    </row>
    <row r="26" spans="1:14">
      <c r="A26" s="59" t="s">
        <v>1629</v>
      </c>
      <c r="B26" s="58" t="s">
        <v>728</v>
      </c>
      <c r="C26" s="7"/>
      <c r="D26" s="6">
        <v>0</v>
      </c>
      <c r="E26" s="6"/>
      <c r="F26" s="139">
        <v>2093.5</v>
      </c>
      <c r="G26" s="41"/>
      <c r="H26" s="32">
        <f t="shared" si="0"/>
        <v>-2093.5</v>
      </c>
      <c r="I26" s="7"/>
    </row>
    <row r="27" spans="1:14">
      <c r="A27" s="59"/>
      <c r="B27" s="56" t="s">
        <v>727</v>
      </c>
      <c r="C27" s="7"/>
      <c r="D27" s="6">
        <v>0</v>
      </c>
      <c r="E27" s="6"/>
      <c r="F27" s="139">
        <v>0</v>
      </c>
      <c r="G27" s="41"/>
      <c r="H27" s="32">
        <f t="shared" si="0"/>
        <v>0</v>
      </c>
    </row>
    <row r="28" spans="1:14">
      <c r="A28" s="59" t="s">
        <v>1627</v>
      </c>
      <c r="B28" s="56" t="s">
        <v>729</v>
      </c>
      <c r="D28" s="6">
        <v>0</v>
      </c>
      <c r="E28" s="6"/>
      <c r="F28" s="139">
        <f>63.6+5733.8+137.5</f>
        <v>5934.9000000000005</v>
      </c>
      <c r="G28" s="41"/>
      <c r="H28" s="32">
        <f t="shared" si="0"/>
        <v>-5934.9000000000005</v>
      </c>
    </row>
    <row r="29" spans="1:14">
      <c r="A29" s="59" t="s">
        <v>783</v>
      </c>
      <c r="B29" s="56" t="s">
        <v>730</v>
      </c>
      <c r="C29" s="7"/>
      <c r="D29" s="6">
        <v>0</v>
      </c>
      <c r="E29" s="6"/>
      <c r="F29" s="139">
        <v>0</v>
      </c>
      <c r="G29" s="41"/>
      <c r="H29" s="32">
        <f t="shared" si="0"/>
        <v>0</v>
      </c>
      <c r="I29" s="7"/>
    </row>
    <row r="30" spans="1:14">
      <c r="A30" s="59" t="s">
        <v>784</v>
      </c>
      <c r="B30" s="56" t="s">
        <v>731</v>
      </c>
      <c r="D30" s="9">
        <v>0</v>
      </c>
      <c r="E30" s="6"/>
      <c r="F30" s="139">
        <v>0</v>
      </c>
      <c r="H30" s="32">
        <f t="shared" si="0"/>
        <v>0</v>
      </c>
    </row>
    <row r="31" spans="1:14">
      <c r="A31" s="59" t="s">
        <v>785</v>
      </c>
      <c r="B31" s="57" t="s">
        <v>732</v>
      </c>
      <c r="D31" s="9">
        <v>-995</v>
      </c>
      <c r="E31" s="6"/>
      <c r="F31" s="139">
        <f>27549.2</f>
        <v>27549.200000000001</v>
      </c>
      <c r="H31" s="32">
        <f t="shared" si="0"/>
        <v>-28544.2</v>
      </c>
    </row>
    <row r="32" spans="1:14">
      <c r="A32" s="59" t="s">
        <v>1565</v>
      </c>
      <c r="B32" s="56" t="s">
        <v>786</v>
      </c>
      <c r="D32" s="9">
        <v>0</v>
      </c>
      <c r="E32" s="6"/>
      <c r="F32" s="139">
        <v>1085.7</v>
      </c>
      <c r="H32" s="32">
        <f t="shared" si="0"/>
        <v>-1085.7</v>
      </c>
    </row>
    <row r="33" spans="1:14">
      <c r="A33" s="59" t="s">
        <v>787</v>
      </c>
      <c r="B33" s="56" t="s">
        <v>733</v>
      </c>
      <c r="C33" s="7"/>
      <c r="D33" s="9">
        <v>582</v>
      </c>
      <c r="E33" s="6"/>
      <c r="F33" s="139">
        <v>0</v>
      </c>
      <c r="H33" s="32">
        <f t="shared" si="0"/>
        <v>582</v>
      </c>
      <c r="I33" s="7"/>
    </row>
    <row r="34" spans="1:14">
      <c r="A34" s="59" t="s">
        <v>788</v>
      </c>
      <c r="B34" s="56" t="s">
        <v>734</v>
      </c>
      <c r="D34" s="6">
        <v>3728</v>
      </c>
      <c r="E34" s="6"/>
      <c r="F34" s="139">
        <v>0</v>
      </c>
      <c r="H34" s="32">
        <f t="shared" si="0"/>
        <v>3728</v>
      </c>
    </row>
    <row r="35" spans="1:14">
      <c r="A35" s="59" t="s">
        <v>789</v>
      </c>
      <c r="B35" s="57" t="s">
        <v>739</v>
      </c>
      <c r="D35" s="6">
        <v>4000</v>
      </c>
      <c r="E35" s="6"/>
      <c r="F35" s="139">
        <v>4156.8999999999996</v>
      </c>
      <c r="H35" s="32">
        <f t="shared" si="0"/>
        <v>-156.89999999999964</v>
      </c>
    </row>
    <row r="36" spans="1:14">
      <c r="A36" s="59" t="s">
        <v>1613</v>
      </c>
      <c r="B36" s="56" t="s">
        <v>930</v>
      </c>
      <c r="C36" s="7"/>
      <c r="D36" s="6">
        <v>13931</v>
      </c>
      <c r="E36" s="6"/>
      <c r="F36" s="139">
        <v>0</v>
      </c>
      <c r="H36" s="32">
        <f t="shared" si="0"/>
        <v>13931</v>
      </c>
    </row>
    <row r="37" spans="1:14">
      <c r="A37" s="59" t="s">
        <v>790</v>
      </c>
      <c r="B37" s="57" t="s">
        <v>740</v>
      </c>
      <c r="D37" s="9">
        <v>7982</v>
      </c>
      <c r="E37" s="6"/>
      <c r="F37" s="139">
        <v>0</v>
      </c>
      <c r="H37" s="32">
        <f t="shared" si="0"/>
        <v>7982</v>
      </c>
    </row>
    <row r="38" spans="1:14" s="14" customFormat="1">
      <c r="A38" s="60" t="s">
        <v>791</v>
      </c>
      <c r="B38" s="57" t="s">
        <v>741</v>
      </c>
      <c r="C38" s="13"/>
      <c r="D38" s="9">
        <v>7045</v>
      </c>
      <c r="E38" s="6"/>
      <c r="F38" s="139">
        <v>0</v>
      </c>
      <c r="G38"/>
      <c r="H38" s="32">
        <f t="shared" si="0"/>
        <v>7045</v>
      </c>
      <c r="I38" s="13"/>
      <c r="M38"/>
      <c r="N38"/>
    </row>
    <row r="39" spans="1:14">
      <c r="A39" s="59" t="s">
        <v>792</v>
      </c>
      <c r="B39" s="57" t="s">
        <v>793</v>
      </c>
      <c r="C39" s="7"/>
      <c r="D39" s="9">
        <v>0</v>
      </c>
      <c r="E39" s="6"/>
      <c r="F39" s="139">
        <v>0.3</v>
      </c>
      <c r="H39" s="32">
        <f t="shared" si="0"/>
        <v>-0.3</v>
      </c>
      <c r="I39" s="7"/>
    </row>
    <row r="40" spans="1:14">
      <c r="A40" s="59" t="s">
        <v>794</v>
      </c>
      <c r="B40" s="57" t="s">
        <v>795</v>
      </c>
      <c r="D40" s="6">
        <v>0</v>
      </c>
      <c r="E40" s="6"/>
      <c r="F40" s="139">
        <f>2491+147.7+68+54.7</f>
        <v>2761.3999999999996</v>
      </c>
      <c r="H40" s="32">
        <f t="shared" si="0"/>
        <v>-2761.3999999999996</v>
      </c>
    </row>
    <row r="41" spans="1:14">
      <c r="A41" s="59" t="s">
        <v>796</v>
      </c>
      <c r="B41" s="57" t="s">
        <v>742</v>
      </c>
      <c r="C41" s="7"/>
      <c r="D41" s="6">
        <v>4610</v>
      </c>
      <c r="E41" s="6"/>
      <c r="F41" s="139">
        <v>0</v>
      </c>
      <c r="H41" s="32">
        <f t="shared" si="0"/>
        <v>4610</v>
      </c>
      <c r="I41" s="7"/>
    </row>
    <row r="42" spans="1:14">
      <c r="A42" s="59" t="s">
        <v>797</v>
      </c>
      <c r="B42" s="57" t="s">
        <v>743</v>
      </c>
      <c r="C42" s="7"/>
      <c r="D42" s="6">
        <v>1490</v>
      </c>
      <c r="E42" s="6"/>
      <c r="F42" s="139">
        <v>0</v>
      </c>
      <c r="H42" s="32">
        <f t="shared" si="0"/>
        <v>1490</v>
      </c>
      <c r="I42" s="7"/>
    </row>
    <row r="43" spans="1:14">
      <c r="A43" s="59" t="s">
        <v>798</v>
      </c>
      <c r="B43" s="57" t="s">
        <v>744</v>
      </c>
      <c r="C43" s="7"/>
      <c r="D43" s="9">
        <v>0</v>
      </c>
      <c r="E43" s="6"/>
      <c r="F43" s="139">
        <v>0</v>
      </c>
      <c r="H43" s="32">
        <f t="shared" si="0"/>
        <v>0</v>
      </c>
    </row>
    <row r="44" spans="1:14">
      <c r="A44" s="59" t="s">
        <v>799</v>
      </c>
      <c r="B44" s="57" t="s">
        <v>745</v>
      </c>
      <c r="D44" s="6">
        <v>0</v>
      </c>
      <c r="E44" s="6"/>
      <c r="F44" s="139">
        <v>0</v>
      </c>
      <c r="H44" s="32">
        <f t="shared" si="0"/>
        <v>0</v>
      </c>
    </row>
    <row r="45" spans="1:14">
      <c r="A45" s="59"/>
      <c r="B45" s="57" t="s">
        <v>800</v>
      </c>
      <c r="D45" s="10">
        <v>0</v>
      </c>
      <c r="E45" s="6"/>
      <c r="F45" s="140">
        <v>0</v>
      </c>
      <c r="H45" s="43">
        <f t="shared" si="0"/>
        <v>0</v>
      </c>
    </row>
    <row r="46" spans="1:14">
      <c r="D46" s="12">
        <f>SUM(D17:D45)</f>
        <v>42373</v>
      </c>
      <c r="E46" s="7"/>
      <c r="F46" s="12">
        <f>SUM(F17:F45)</f>
        <v>59376</v>
      </c>
      <c r="G46" s="25"/>
      <c r="H46" s="12">
        <f>SUM(H17:H45)</f>
        <v>-17002.999999999993</v>
      </c>
    </row>
    <row r="47" spans="1:14">
      <c r="F47" s="44"/>
      <c r="G47" s="44"/>
      <c r="H47" s="44"/>
    </row>
    <row r="48" spans="1:14" ht="13.5" thickBot="1">
      <c r="D48" s="38">
        <f>D11+D13+D46</f>
        <v>74722.838561879704</v>
      </c>
      <c r="F48" s="38">
        <f>F11+F13+F46</f>
        <v>96323.8</v>
      </c>
      <c r="H48" s="38">
        <f>H11+H13+H46</f>
        <v>-21600.961438120292</v>
      </c>
    </row>
  </sheetData>
  <phoneticPr fontId="2" type="noConversion"/>
  <printOptions horizontalCentered="1"/>
  <pageMargins left="0" right="0" top="0" bottom="0.25" header="0.5" footer="0"/>
  <pageSetup scale="95" orientation="landscape" r:id="rId1"/>
  <headerFooter alignWithMargins="0">
    <oddFooter>&amp;L&amp;F&amp;C&amp;P&amp;R&amp;A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00FF"/>
  </sheetPr>
  <dimension ref="A2:U15"/>
  <sheetViews>
    <sheetView topLeftCell="B1" workbookViewId="0">
      <selection activeCell="G1" sqref="A1:IV65536"/>
    </sheetView>
  </sheetViews>
  <sheetFormatPr defaultColWidth="19" defaultRowHeight="12.75"/>
  <cols>
    <col min="1" max="1" width="20" style="61" customWidth="1"/>
    <col min="2" max="2" width="7.28515625" style="61" bestFit="1" customWidth="1"/>
    <col min="3" max="3" width="6.85546875" style="61" bestFit="1" customWidth="1"/>
    <col min="4" max="254" width="9.140625" style="61" customWidth="1"/>
    <col min="255" max="16384" width="19" style="61"/>
  </cols>
  <sheetData>
    <row r="2" spans="1:21">
      <c r="A2" s="267" t="s">
        <v>1061</v>
      </c>
      <c r="B2" s="268">
        <v>40087</v>
      </c>
      <c r="C2" s="268">
        <v>40179</v>
      </c>
      <c r="D2" s="268">
        <v>40269</v>
      </c>
      <c r="E2" s="268">
        <v>40360</v>
      </c>
      <c r="F2" s="268">
        <v>40452</v>
      </c>
      <c r="G2" s="268">
        <v>40544</v>
      </c>
      <c r="H2" s="268">
        <v>40634</v>
      </c>
      <c r="I2" s="268">
        <v>40725</v>
      </c>
      <c r="J2" s="268">
        <v>40817</v>
      </c>
      <c r="K2" s="268">
        <v>40909</v>
      </c>
      <c r="L2" s="268">
        <v>41000</v>
      </c>
      <c r="M2" s="268">
        <v>41091</v>
      </c>
      <c r="N2" s="268">
        <v>41183</v>
      </c>
      <c r="O2" s="268">
        <v>41275</v>
      </c>
      <c r="P2" s="268">
        <v>41365</v>
      </c>
      <c r="Q2" s="268">
        <v>41456</v>
      </c>
      <c r="R2" s="268">
        <v>41548</v>
      </c>
      <c r="S2" s="268">
        <v>41640</v>
      </c>
      <c r="T2" s="268">
        <v>41730</v>
      </c>
      <c r="U2" s="268">
        <v>41821</v>
      </c>
    </row>
    <row r="3" spans="1:2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1:21">
      <c r="A4" s="272" t="s">
        <v>1062</v>
      </c>
      <c r="B4" s="270"/>
      <c r="C4" s="270"/>
      <c r="D4" s="270"/>
      <c r="E4" s="270"/>
      <c r="F4" s="270"/>
      <c r="G4" s="270"/>
      <c r="H4" s="270"/>
      <c r="I4" s="270"/>
      <c r="J4" s="272"/>
      <c r="K4" s="272"/>
      <c r="L4" s="272"/>
      <c r="M4" s="272"/>
      <c r="N4" s="270"/>
      <c r="O4" s="270"/>
      <c r="P4" s="275"/>
      <c r="Q4" s="271"/>
      <c r="R4" s="271"/>
      <c r="S4" s="276"/>
      <c r="T4" s="272"/>
      <c r="U4" s="272"/>
    </row>
    <row r="5" spans="1:21">
      <c r="A5" s="272" t="s">
        <v>1064</v>
      </c>
      <c r="B5" s="272"/>
      <c r="C5" s="270"/>
      <c r="D5" s="270"/>
      <c r="E5" s="270"/>
      <c r="F5" s="270"/>
      <c r="G5" s="270"/>
      <c r="H5" s="270"/>
      <c r="I5" s="270"/>
      <c r="J5" s="271"/>
      <c r="K5" s="271"/>
      <c r="L5" s="271"/>
      <c r="M5" s="271"/>
      <c r="N5" s="270"/>
      <c r="O5" s="270"/>
      <c r="P5" s="275"/>
      <c r="Q5" s="271"/>
      <c r="R5" s="271"/>
      <c r="S5" s="276"/>
      <c r="T5" s="272"/>
      <c r="U5" s="272"/>
    </row>
    <row r="6" spans="1:21">
      <c r="A6" s="272" t="s">
        <v>1076</v>
      </c>
      <c r="B6" s="272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5"/>
      <c r="Q6" s="271"/>
      <c r="R6" s="271"/>
      <c r="S6" s="276"/>
      <c r="T6" s="272"/>
      <c r="U6" s="272"/>
    </row>
    <row r="7" spans="1:21">
      <c r="A7" s="272" t="s">
        <v>1069</v>
      </c>
      <c r="B7" s="271"/>
      <c r="C7" s="271"/>
      <c r="D7" s="270"/>
      <c r="E7" s="270"/>
      <c r="F7" s="270"/>
      <c r="G7" s="270"/>
      <c r="H7" s="277"/>
      <c r="I7" s="277"/>
      <c r="J7" s="277"/>
      <c r="K7" s="277"/>
      <c r="L7" s="277"/>
      <c r="M7" s="277"/>
      <c r="N7" s="277"/>
      <c r="O7" s="270"/>
      <c r="P7" s="277"/>
      <c r="Q7" s="272"/>
      <c r="R7" s="272"/>
      <c r="S7" s="276"/>
      <c r="T7" s="272"/>
      <c r="U7" s="272"/>
    </row>
    <row r="8" spans="1:21">
      <c r="A8" s="272" t="s">
        <v>1070</v>
      </c>
      <c r="B8" s="272"/>
      <c r="C8" s="271"/>
      <c r="D8" s="271"/>
      <c r="E8" s="271"/>
      <c r="F8" s="271"/>
      <c r="G8" s="271"/>
      <c r="H8" s="271"/>
      <c r="I8" s="271"/>
      <c r="J8" s="271"/>
      <c r="K8" s="272"/>
      <c r="L8" s="272"/>
      <c r="M8" s="272"/>
      <c r="N8" s="272"/>
      <c r="O8" s="271"/>
      <c r="P8" s="275"/>
      <c r="Q8" s="272"/>
      <c r="R8" s="271"/>
      <c r="S8" s="278"/>
      <c r="T8" s="272"/>
      <c r="U8" s="272"/>
    </row>
    <row r="9" spans="1:21">
      <c r="A9" s="272" t="s">
        <v>1071</v>
      </c>
      <c r="B9" s="272"/>
      <c r="C9" s="271"/>
      <c r="D9" s="270"/>
      <c r="E9" s="270"/>
      <c r="F9" s="270"/>
      <c r="G9" s="270"/>
      <c r="H9" s="270"/>
      <c r="I9" s="270"/>
      <c r="J9" s="270"/>
      <c r="K9" s="271"/>
      <c r="L9" s="271"/>
      <c r="M9" s="271"/>
      <c r="N9" s="270"/>
      <c r="O9" s="270"/>
      <c r="P9" s="279"/>
      <c r="Q9" s="271"/>
      <c r="R9" s="272"/>
      <c r="T9" s="272"/>
      <c r="U9" s="272"/>
    </row>
    <row r="10" spans="1:21">
      <c r="A10" s="272" t="s">
        <v>1072</v>
      </c>
      <c r="B10" s="272"/>
      <c r="C10" s="272"/>
      <c r="D10" s="271"/>
      <c r="E10" s="271"/>
      <c r="F10" s="271"/>
      <c r="G10" s="271"/>
      <c r="H10" s="270"/>
      <c r="I10" s="270"/>
      <c r="J10" s="270"/>
      <c r="K10" s="270"/>
      <c r="L10" s="271"/>
      <c r="M10" s="271"/>
      <c r="N10" s="271"/>
      <c r="Q10" s="272"/>
      <c r="R10" s="272"/>
      <c r="S10" s="280"/>
      <c r="T10" s="272"/>
      <c r="U10" s="272"/>
    </row>
    <row r="11" spans="1:21">
      <c r="A11" s="272" t="s">
        <v>1073</v>
      </c>
      <c r="B11" s="272"/>
      <c r="C11" s="272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0"/>
      <c r="P11" s="270"/>
      <c r="Q11" s="270"/>
      <c r="R11" s="270"/>
      <c r="S11" s="271"/>
      <c r="T11" s="272"/>
      <c r="U11" s="272"/>
    </row>
    <row r="12" spans="1:21">
      <c r="A12" s="272" t="s">
        <v>1066</v>
      </c>
      <c r="B12" s="272"/>
      <c r="C12" s="272"/>
      <c r="D12" s="272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0"/>
      <c r="R12" s="270"/>
      <c r="S12" s="270"/>
      <c r="T12" s="270"/>
      <c r="U12" s="270"/>
    </row>
    <row r="13" spans="1:21">
      <c r="A13" s="272" t="s">
        <v>1074</v>
      </c>
      <c r="B13" s="272"/>
      <c r="C13" s="272"/>
      <c r="D13" s="272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2"/>
      <c r="P13" s="271"/>
      <c r="Q13" s="271"/>
      <c r="R13" s="271"/>
      <c r="S13" s="271"/>
      <c r="T13" s="271"/>
      <c r="U13" s="270"/>
    </row>
    <row r="14" spans="1:21">
      <c r="A14" s="272" t="s">
        <v>1075</v>
      </c>
      <c r="B14" s="272"/>
      <c r="C14" s="272"/>
      <c r="D14" s="272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2"/>
      <c r="P14" s="272"/>
      <c r="Q14" s="271"/>
      <c r="R14" s="271"/>
      <c r="S14" s="271"/>
      <c r="T14" s="271"/>
      <c r="U14" s="270"/>
    </row>
    <row r="15" spans="1:21">
      <c r="L15" s="278"/>
      <c r="M15" s="278"/>
    </row>
  </sheetData>
  <phoneticPr fontId="4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00FF"/>
  </sheetPr>
  <dimension ref="A2:O14"/>
  <sheetViews>
    <sheetView topLeftCell="C1" workbookViewId="0">
      <selection activeCell="H25" sqref="H25"/>
    </sheetView>
  </sheetViews>
  <sheetFormatPr defaultRowHeight="12.75"/>
  <cols>
    <col min="1" max="1" width="19" style="61" bestFit="1" customWidth="1"/>
    <col min="2" max="13" width="9.28515625" style="61" customWidth="1"/>
    <col min="14" max="16384" width="9.140625" style="61"/>
  </cols>
  <sheetData>
    <row r="2" spans="1:15">
      <c r="A2" s="267" t="s">
        <v>1061</v>
      </c>
      <c r="B2" s="268">
        <v>41365</v>
      </c>
      <c r="C2" s="268">
        <v>41456</v>
      </c>
      <c r="D2" s="268">
        <v>41548</v>
      </c>
      <c r="E2" s="268">
        <v>41640</v>
      </c>
      <c r="F2" s="268">
        <v>41730</v>
      </c>
      <c r="G2" s="268">
        <v>41821</v>
      </c>
      <c r="H2" s="268">
        <v>41913</v>
      </c>
      <c r="I2" s="268">
        <v>42005</v>
      </c>
      <c r="J2" s="268">
        <v>42095</v>
      </c>
      <c r="K2" s="268">
        <v>42186</v>
      </c>
      <c r="L2" s="268">
        <v>42278</v>
      </c>
      <c r="M2" s="268">
        <v>42370</v>
      </c>
      <c r="N2" s="268">
        <v>42461</v>
      </c>
      <c r="O2" s="269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5">
      <c r="A4" s="272" t="s">
        <v>1062</v>
      </c>
      <c r="B4" s="270"/>
      <c r="C4" s="270"/>
      <c r="D4" s="270"/>
      <c r="E4" s="270"/>
      <c r="F4" s="270"/>
      <c r="G4" s="273"/>
      <c r="H4" s="273"/>
      <c r="I4" s="273"/>
      <c r="J4" s="273"/>
      <c r="K4" s="272"/>
      <c r="L4" s="272"/>
      <c r="M4" s="272"/>
      <c r="N4" s="272"/>
    </row>
    <row r="5" spans="1:15">
      <c r="A5" s="272" t="s">
        <v>1064</v>
      </c>
      <c r="B5" s="270"/>
      <c r="C5" s="270"/>
      <c r="D5" s="270"/>
      <c r="E5" s="270"/>
      <c r="F5" s="270"/>
      <c r="G5" s="273"/>
      <c r="H5" s="273"/>
      <c r="I5" s="273"/>
      <c r="J5" s="273"/>
      <c r="K5" s="272"/>
      <c r="L5" s="272"/>
      <c r="M5" s="272"/>
      <c r="N5" s="272"/>
    </row>
    <row r="6" spans="1:15">
      <c r="A6" s="272" t="s">
        <v>1076</v>
      </c>
      <c r="B6" s="270"/>
      <c r="C6" s="270"/>
      <c r="D6" s="270"/>
      <c r="E6" s="270"/>
      <c r="F6" s="271"/>
      <c r="G6" s="273"/>
      <c r="H6" s="273"/>
      <c r="I6" s="273"/>
      <c r="J6" s="273"/>
      <c r="K6" s="272"/>
      <c r="L6" s="272"/>
      <c r="M6" s="272"/>
      <c r="N6" s="272"/>
    </row>
    <row r="7" spans="1:15">
      <c r="A7" s="272" t="s">
        <v>1069</v>
      </c>
      <c r="B7" s="271"/>
      <c r="C7" s="271"/>
      <c r="D7" s="271"/>
      <c r="E7" s="270"/>
      <c r="F7" s="270"/>
      <c r="G7" s="270"/>
      <c r="H7" s="270"/>
      <c r="I7" s="270"/>
      <c r="J7" s="270"/>
      <c r="K7" s="272"/>
      <c r="L7" s="272"/>
      <c r="M7" s="272"/>
      <c r="N7" s="272"/>
    </row>
    <row r="8" spans="1:15">
      <c r="A8" s="272" t="s">
        <v>1070</v>
      </c>
      <c r="B8" s="271"/>
      <c r="C8" s="271"/>
      <c r="D8" s="271"/>
      <c r="E8" s="270"/>
      <c r="F8" s="270"/>
      <c r="G8" s="270"/>
      <c r="H8" s="270"/>
      <c r="I8" s="270"/>
      <c r="J8" s="270"/>
      <c r="K8" s="272"/>
      <c r="L8" s="272"/>
      <c r="M8" s="272"/>
      <c r="N8" s="272"/>
    </row>
    <row r="9" spans="1:15">
      <c r="A9" s="272" t="s">
        <v>1071</v>
      </c>
      <c r="B9" s="271"/>
      <c r="C9" s="271"/>
      <c r="D9" s="271"/>
      <c r="E9" s="271"/>
      <c r="F9" s="270"/>
      <c r="G9" s="270"/>
      <c r="H9" s="270"/>
      <c r="I9" s="270"/>
      <c r="J9" s="270"/>
      <c r="K9" s="272"/>
      <c r="L9" s="272"/>
      <c r="M9" s="272"/>
      <c r="N9" s="272"/>
    </row>
    <row r="10" spans="1:15">
      <c r="A10" s="272" t="s">
        <v>1072</v>
      </c>
      <c r="B10" s="271"/>
      <c r="C10" s="271"/>
      <c r="D10" s="271"/>
      <c r="E10" s="271"/>
      <c r="F10" s="270"/>
      <c r="G10" s="270"/>
      <c r="H10" s="270"/>
      <c r="I10" s="270"/>
      <c r="J10" s="270"/>
      <c r="K10" s="272"/>
      <c r="L10" s="272"/>
      <c r="M10" s="272"/>
      <c r="N10" s="272"/>
    </row>
    <row r="11" spans="1:15">
      <c r="A11" s="272" t="s">
        <v>1073</v>
      </c>
      <c r="B11" s="271"/>
      <c r="C11" s="271"/>
      <c r="D11" s="271"/>
      <c r="E11" s="271"/>
      <c r="F11" s="270"/>
      <c r="G11" s="270"/>
      <c r="H11" s="270"/>
      <c r="I11" s="270"/>
      <c r="J11" s="270"/>
      <c r="K11" s="272"/>
      <c r="L11" s="272"/>
      <c r="M11" s="272"/>
      <c r="N11" s="272"/>
    </row>
    <row r="12" spans="1:15">
      <c r="A12" s="272" t="s">
        <v>1066</v>
      </c>
      <c r="B12" s="271"/>
      <c r="C12" s="271"/>
      <c r="D12" s="271"/>
      <c r="E12" s="271"/>
      <c r="F12" s="271"/>
      <c r="G12" s="272"/>
      <c r="H12" s="272"/>
      <c r="I12" s="272"/>
      <c r="J12" s="270"/>
      <c r="K12" s="270"/>
      <c r="L12" s="270"/>
      <c r="M12" s="270"/>
      <c r="N12" s="270"/>
    </row>
    <row r="13" spans="1:15">
      <c r="A13" s="272" t="s">
        <v>1074</v>
      </c>
      <c r="B13" s="272"/>
      <c r="C13" s="271"/>
      <c r="D13" s="271"/>
      <c r="E13" s="271"/>
      <c r="F13" s="271"/>
      <c r="G13" s="272"/>
      <c r="H13" s="272"/>
      <c r="I13" s="272"/>
      <c r="J13" s="272"/>
      <c r="K13" s="271"/>
      <c r="L13" s="271"/>
      <c r="M13" s="270"/>
      <c r="N13" s="270"/>
    </row>
    <row r="14" spans="1:15">
      <c r="A14" s="272" t="s">
        <v>1075</v>
      </c>
      <c r="B14" s="272"/>
      <c r="C14" s="272"/>
      <c r="D14" s="271"/>
      <c r="E14" s="271"/>
      <c r="F14" s="271"/>
      <c r="G14" s="272"/>
      <c r="H14" s="272"/>
      <c r="I14" s="272"/>
      <c r="J14" s="272"/>
      <c r="K14" s="271"/>
      <c r="L14" s="271"/>
      <c r="M14" s="271"/>
      <c r="N14" s="270"/>
    </row>
  </sheetData>
  <phoneticPr fontId="4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00FF"/>
  </sheetPr>
  <dimension ref="A2:I8"/>
  <sheetViews>
    <sheetView workbookViewId="0">
      <selection activeCell="B25" sqref="B25"/>
    </sheetView>
  </sheetViews>
  <sheetFormatPr defaultRowHeight="12.75"/>
  <cols>
    <col min="1" max="1" width="31" style="66" customWidth="1"/>
    <col min="2" max="4" width="9.28515625" style="66" customWidth="1"/>
    <col min="5" max="5" width="6.85546875" style="66" bestFit="1" customWidth="1"/>
    <col min="6" max="11" width="9.140625" style="66"/>
    <col min="12" max="12" width="8.7109375" style="66" customWidth="1"/>
    <col min="13" max="16384" width="9.140625" style="66"/>
  </cols>
  <sheetData>
    <row r="2" spans="1:9">
      <c r="A2" s="63" t="s">
        <v>1061</v>
      </c>
      <c r="B2" s="80">
        <v>2010</v>
      </c>
      <c r="C2" s="80">
        <v>2011</v>
      </c>
      <c r="D2" s="80">
        <v>2012</v>
      </c>
      <c r="E2" s="65"/>
      <c r="F2" s="65"/>
      <c r="G2" s="65"/>
      <c r="H2" s="65"/>
      <c r="I2" s="65"/>
    </row>
    <row r="3" spans="1:9">
      <c r="A3" s="67"/>
      <c r="B3" s="67"/>
      <c r="C3" s="67"/>
      <c r="D3" s="67"/>
    </row>
    <row r="4" spans="1:9">
      <c r="A4" s="71" t="s">
        <v>1883</v>
      </c>
      <c r="B4" s="68"/>
      <c r="C4" s="68"/>
      <c r="D4" s="69"/>
      <c r="E4" s="79"/>
    </row>
    <row r="5" spans="1:9">
      <c r="A5" s="71"/>
      <c r="B5" s="69"/>
      <c r="C5" s="69"/>
      <c r="D5" s="69"/>
      <c r="E5" s="79"/>
    </row>
    <row r="6" spans="1:9">
      <c r="A6" s="71" t="s">
        <v>1884</v>
      </c>
      <c r="B6" s="69"/>
      <c r="C6" s="68"/>
      <c r="D6" s="69"/>
      <c r="E6" s="79"/>
    </row>
    <row r="7" spans="1:9">
      <c r="A7" s="71" t="s">
        <v>1885</v>
      </c>
      <c r="B7" s="68"/>
      <c r="C7" s="69"/>
      <c r="D7" s="69"/>
      <c r="E7" s="79"/>
    </row>
    <row r="8" spans="1:9">
      <c r="A8" s="71" t="s">
        <v>1886</v>
      </c>
      <c r="B8" s="69"/>
      <c r="C8" s="68"/>
      <c r="D8" s="68"/>
    </row>
  </sheetData>
  <phoneticPr fontId="4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00FF"/>
  </sheetPr>
  <dimension ref="A2:S16"/>
  <sheetViews>
    <sheetView topLeftCell="D1" workbookViewId="0">
      <selection sqref="A1:IV65536"/>
    </sheetView>
  </sheetViews>
  <sheetFormatPr defaultRowHeight="12.75"/>
  <cols>
    <col min="1" max="1" width="26.28515625" style="61" customWidth="1"/>
    <col min="2" max="16" width="9.28515625" style="61" customWidth="1"/>
    <col min="17" max="16384" width="9.140625" style="61"/>
  </cols>
  <sheetData>
    <row r="2" spans="1:19">
      <c r="A2" s="267" t="s">
        <v>1061</v>
      </c>
      <c r="B2" s="268">
        <v>40452</v>
      </c>
      <c r="C2" s="268">
        <v>40544</v>
      </c>
      <c r="D2" s="268">
        <v>40634</v>
      </c>
      <c r="E2" s="268">
        <v>40725</v>
      </c>
      <c r="F2" s="268">
        <v>40817</v>
      </c>
      <c r="G2" s="268">
        <v>40909</v>
      </c>
      <c r="H2" s="268">
        <v>41000</v>
      </c>
      <c r="I2" s="268">
        <v>41091</v>
      </c>
      <c r="J2" s="268">
        <v>41183</v>
      </c>
      <c r="K2" s="268">
        <v>41275</v>
      </c>
      <c r="L2" s="268">
        <v>41365</v>
      </c>
      <c r="M2" s="268">
        <v>41456</v>
      </c>
      <c r="N2" s="268">
        <v>41548</v>
      </c>
      <c r="O2" s="268">
        <v>41640</v>
      </c>
      <c r="P2" s="268">
        <v>41730</v>
      </c>
      <c r="Q2" s="269"/>
      <c r="R2" s="269"/>
      <c r="S2" s="269"/>
    </row>
    <row r="3" spans="1:19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9">
      <c r="A4" s="272" t="s">
        <v>1062</v>
      </c>
      <c r="B4" s="270"/>
      <c r="C4" s="270"/>
      <c r="D4" s="270"/>
      <c r="E4" s="270"/>
      <c r="F4" s="270"/>
      <c r="G4" s="270"/>
      <c r="H4" s="271"/>
      <c r="I4" s="272"/>
      <c r="J4" s="272"/>
      <c r="K4" s="273"/>
      <c r="L4" s="273"/>
      <c r="M4" s="273"/>
      <c r="N4" s="272"/>
      <c r="O4" s="273"/>
      <c r="P4" s="273"/>
    </row>
    <row r="5" spans="1:19">
      <c r="A5" s="272" t="s">
        <v>1064</v>
      </c>
      <c r="B5" s="270"/>
      <c r="C5" s="270"/>
      <c r="D5" s="270"/>
      <c r="E5" s="270"/>
      <c r="F5" s="270"/>
      <c r="G5" s="270"/>
      <c r="H5" s="271"/>
      <c r="I5" s="272"/>
      <c r="J5" s="272"/>
      <c r="K5" s="273"/>
      <c r="L5" s="273"/>
      <c r="M5" s="273"/>
      <c r="N5" s="272"/>
      <c r="O5" s="273"/>
      <c r="P5" s="273"/>
    </row>
    <row r="6" spans="1:19">
      <c r="A6" s="272" t="s">
        <v>1076</v>
      </c>
      <c r="B6" s="270"/>
      <c r="C6" s="270"/>
      <c r="D6" s="270"/>
      <c r="E6" s="270"/>
      <c r="F6" s="270"/>
      <c r="G6" s="270"/>
      <c r="H6" s="271"/>
      <c r="I6" s="272"/>
      <c r="J6" s="272"/>
      <c r="K6" s="273"/>
      <c r="L6" s="273"/>
      <c r="M6" s="273"/>
      <c r="N6" s="272"/>
      <c r="O6" s="273"/>
      <c r="P6" s="273"/>
    </row>
    <row r="7" spans="1:19">
      <c r="A7" s="272" t="s">
        <v>1069</v>
      </c>
      <c r="B7" s="272"/>
      <c r="C7" s="270"/>
      <c r="D7" s="270"/>
      <c r="E7" s="270"/>
      <c r="F7" s="270"/>
      <c r="G7" s="270"/>
      <c r="H7" s="271"/>
      <c r="I7" s="271"/>
      <c r="J7" s="271"/>
      <c r="K7" s="273"/>
      <c r="L7" s="273"/>
      <c r="M7" s="273"/>
      <c r="N7" s="271"/>
      <c r="O7" s="273"/>
      <c r="P7" s="273"/>
    </row>
    <row r="8" spans="1:19">
      <c r="A8" s="272" t="s">
        <v>1070</v>
      </c>
      <c r="B8" s="272"/>
      <c r="C8" s="270"/>
      <c r="D8" s="270"/>
      <c r="E8" s="270"/>
      <c r="F8" s="270"/>
      <c r="G8" s="270"/>
      <c r="H8" s="271"/>
      <c r="I8" s="272"/>
      <c r="J8" s="272"/>
      <c r="K8" s="273"/>
      <c r="L8" s="273"/>
      <c r="M8" s="273"/>
      <c r="N8" s="272"/>
      <c r="O8" s="273"/>
      <c r="P8" s="273"/>
    </row>
    <row r="9" spans="1:19">
      <c r="A9" s="272" t="s">
        <v>1887</v>
      </c>
      <c r="B9" s="272"/>
      <c r="C9" s="271"/>
      <c r="D9" s="270"/>
      <c r="E9" s="270"/>
      <c r="F9" s="270"/>
      <c r="G9" s="270"/>
      <c r="H9" s="270"/>
      <c r="I9" s="272"/>
      <c r="J9" s="272"/>
      <c r="K9" s="273"/>
      <c r="L9" s="273"/>
      <c r="M9" s="273"/>
      <c r="N9" s="272"/>
      <c r="O9" s="273"/>
      <c r="P9" s="273"/>
    </row>
    <row r="10" spans="1:19">
      <c r="A10" s="272" t="s">
        <v>1888</v>
      </c>
      <c r="B10" s="272"/>
      <c r="C10" s="271"/>
      <c r="D10" s="271"/>
      <c r="E10" s="270"/>
      <c r="F10" s="270"/>
      <c r="G10" s="270"/>
      <c r="H10" s="270"/>
      <c r="I10" s="272"/>
      <c r="J10" s="272"/>
      <c r="K10" s="273"/>
      <c r="L10" s="273"/>
      <c r="M10" s="273"/>
      <c r="N10" s="272"/>
      <c r="O10" s="273"/>
      <c r="P10" s="273"/>
    </row>
    <row r="11" spans="1:19">
      <c r="A11" s="272" t="s">
        <v>1071</v>
      </c>
      <c r="B11" s="272"/>
      <c r="C11" s="270"/>
      <c r="D11" s="270"/>
      <c r="E11" s="270"/>
      <c r="F11" s="270"/>
      <c r="G11" s="271"/>
      <c r="H11" s="271"/>
      <c r="I11" s="272"/>
      <c r="J11" s="272"/>
      <c r="K11" s="273"/>
      <c r="L11" s="273"/>
      <c r="M11" s="273"/>
      <c r="N11" s="272"/>
      <c r="O11" s="273"/>
      <c r="P11" s="273"/>
    </row>
    <row r="12" spans="1:19">
      <c r="A12" s="272" t="s">
        <v>1072</v>
      </c>
      <c r="B12" s="272"/>
      <c r="C12" s="271"/>
      <c r="D12" s="270"/>
      <c r="E12" s="270"/>
      <c r="F12" s="270"/>
      <c r="G12" s="271"/>
      <c r="H12" s="271"/>
      <c r="I12" s="272"/>
      <c r="J12" s="272"/>
      <c r="K12" s="273"/>
      <c r="L12" s="273"/>
      <c r="M12" s="273"/>
      <c r="N12" s="272"/>
      <c r="O12" s="273"/>
      <c r="P12" s="273"/>
    </row>
    <row r="13" spans="1:19">
      <c r="A13" s="272" t="s">
        <v>1073</v>
      </c>
      <c r="B13" s="272"/>
      <c r="C13" s="273"/>
      <c r="D13" s="270"/>
      <c r="E13" s="270"/>
      <c r="F13" s="270"/>
      <c r="G13" s="271"/>
      <c r="H13" s="271"/>
      <c r="I13" s="272"/>
      <c r="J13" s="272"/>
      <c r="K13" s="273"/>
      <c r="L13" s="273"/>
      <c r="M13" s="273"/>
      <c r="N13" s="272"/>
      <c r="O13" s="273"/>
      <c r="P13" s="273"/>
    </row>
    <row r="14" spans="1:19">
      <c r="A14" s="272" t="s">
        <v>1066</v>
      </c>
      <c r="B14" s="272"/>
      <c r="C14" s="272"/>
      <c r="D14" s="272"/>
      <c r="E14" s="271"/>
      <c r="F14" s="271"/>
      <c r="G14" s="271"/>
      <c r="H14" s="271"/>
      <c r="I14" s="270"/>
      <c r="J14" s="270"/>
      <c r="K14" s="270"/>
      <c r="L14" s="270"/>
      <c r="M14" s="270"/>
      <c r="N14" s="270"/>
      <c r="O14" s="270"/>
      <c r="P14" s="270"/>
    </row>
    <row r="15" spans="1:19">
      <c r="A15" s="272" t="s">
        <v>1074</v>
      </c>
      <c r="B15" s="272"/>
      <c r="C15" s="272"/>
      <c r="D15" s="272"/>
      <c r="E15" s="272"/>
      <c r="F15" s="272"/>
      <c r="G15" s="271"/>
      <c r="H15" s="271"/>
      <c r="I15" s="271"/>
      <c r="J15" s="271"/>
      <c r="K15" s="271"/>
      <c r="L15" s="271"/>
      <c r="M15" s="271"/>
      <c r="N15" s="271"/>
      <c r="O15" s="270"/>
      <c r="P15" s="270"/>
    </row>
    <row r="16" spans="1:19">
      <c r="A16" s="272" t="s">
        <v>1075</v>
      </c>
      <c r="B16" s="272"/>
      <c r="C16" s="272"/>
      <c r="D16" s="272"/>
      <c r="E16" s="272"/>
      <c r="F16" s="272"/>
      <c r="G16" s="272"/>
      <c r="H16" s="271"/>
      <c r="I16" s="271"/>
      <c r="J16" s="271"/>
      <c r="K16" s="271"/>
      <c r="L16" s="271"/>
      <c r="M16" s="271"/>
      <c r="N16" s="271"/>
      <c r="O16" s="271"/>
      <c r="P16" s="270"/>
    </row>
  </sheetData>
  <phoneticPr fontId="4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00FF"/>
  </sheetPr>
  <dimension ref="A2:R14"/>
  <sheetViews>
    <sheetView topLeftCell="G1" workbookViewId="0">
      <selection activeCell="G1" sqref="A1:IV65536"/>
    </sheetView>
  </sheetViews>
  <sheetFormatPr defaultColWidth="7" defaultRowHeight="12.75"/>
  <cols>
    <col min="1" max="1" width="19" style="61" bestFit="1" customWidth="1"/>
    <col min="2" max="13" width="9.28515625" style="61" customWidth="1"/>
    <col min="14" max="254" width="9.140625" style="61" customWidth="1"/>
    <col min="255" max="255" width="19" style="61" bestFit="1" customWidth="1"/>
    <col min="256" max="16384" width="7" style="61"/>
  </cols>
  <sheetData>
    <row r="2" spans="1:18">
      <c r="A2" s="267" t="s">
        <v>1061</v>
      </c>
      <c r="B2" s="268">
        <v>39814</v>
      </c>
      <c r="C2" s="268">
        <v>39904</v>
      </c>
      <c r="D2" s="268">
        <v>39995</v>
      </c>
      <c r="E2" s="268">
        <v>40087</v>
      </c>
      <c r="F2" s="268">
        <v>40179</v>
      </c>
      <c r="G2" s="268">
        <v>40269</v>
      </c>
      <c r="H2" s="268">
        <v>40360</v>
      </c>
      <c r="I2" s="268">
        <v>40452</v>
      </c>
      <c r="J2" s="268">
        <v>40544</v>
      </c>
      <c r="K2" s="268">
        <v>40634</v>
      </c>
      <c r="L2" s="268">
        <v>40725</v>
      </c>
      <c r="M2" s="268">
        <v>40878</v>
      </c>
      <c r="N2" s="268">
        <v>41000</v>
      </c>
      <c r="O2" s="268">
        <v>41091</v>
      </c>
      <c r="P2" s="269"/>
      <c r="Q2" s="269"/>
      <c r="R2" s="269"/>
    </row>
    <row r="3" spans="1:18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8">
      <c r="A4" s="272" t="s">
        <v>1062</v>
      </c>
      <c r="B4" s="270"/>
      <c r="C4" s="270"/>
      <c r="D4" s="270"/>
      <c r="E4" s="270"/>
      <c r="F4" s="270"/>
      <c r="G4" s="270"/>
      <c r="H4" s="270"/>
      <c r="I4" s="270"/>
      <c r="J4" s="270"/>
      <c r="K4" s="273"/>
      <c r="L4" s="273"/>
      <c r="M4" s="273"/>
      <c r="N4" s="272"/>
      <c r="O4" s="272"/>
    </row>
    <row r="5" spans="1:18">
      <c r="A5" s="272" t="s">
        <v>1064</v>
      </c>
      <c r="B5" s="270"/>
      <c r="C5" s="270"/>
      <c r="D5" s="270"/>
      <c r="E5" s="270"/>
      <c r="F5" s="270"/>
      <c r="G5" s="270"/>
      <c r="H5" s="270"/>
      <c r="I5" s="270"/>
      <c r="J5" s="270"/>
      <c r="K5" s="273"/>
      <c r="L5" s="273"/>
      <c r="M5" s="273"/>
      <c r="N5" s="272"/>
      <c r="O5" s="272"/>
    </row>
    <row r="6" spans="1:18">
      <c r="A6" s="272" t="s">
        <v>1076</v>
      </c>
      <c r="B6" s="270"/>
      <c r="C6" s="270"/>
      <c r="D6" s="270"/>
      <c r="E6" s="270"/>
      <c r="F6" s="270"/>
      <c r="G6" s="270"/>
      <c r="H6" s="270"/>
      <c r="I6" s="270"/>
      <c r="J6" s="273"/>
      <c r="K6" s="273"/>
      <c r="L6" s="273"/>
      <c r="M6" s="273"/>
      <c r="N6" s="272"/>
      <c r="O6" s="272"/>
    </row>
    <row r="7" spans="1:18">
      <c r="A7" s="272" t="s">
        <v>1069</v>
      </c>
      <c r="B7" s="273"/>
      <c r="C7" s="271"/>
      <c r="D7" s="270"/>
      <c r="E7" s="270"/>
      <c r="F7" s="270"/>
      <c r="G7" s="270"/>
      <c r="H7" s="270"/>
      <c r="I7" s="270"/>
      <c r="J7" s="270"/>
      <c r="K7" s="270"/>
      <c r="L7" s="273"/>
      <c r="M7" s="273"/>
      <c r="N7" s="272"/>
      <c r="O7" s="272"/>
    </row>
    <row r="8" spans="1:18">
      <c r="A8" s="272" t="s">
        <v>1070</v>
      </c>
      <c r="B8" s="271"/>
      <c r="C8" s="271"/>
      <c r="D8" s="270"/>
      <c r="E8" s="270"/>
      <c r="F8" s="270"/>
      <c r="G8" s="270"/>
      <c r="H8" s="272"/>
      <c r="I8" s="272"/>
      <c r="J8" s="273"/>
      <c r="K8" s="273"/>
      <c r="L8" s="273"/>
      <c r="M8" s="273"/>
      <c r="N8" s="272"/>
      <c r="O8" s="272"/>
    </row>
    <row r="9" spans="1:18">
      <c r="A9" s="272" t="s">
        <v>1071</v>
      </c>
      <c r="B9" s="271"/>
      <c r="C9" s="271"/>
      <c r="D9" s="270"/>
      <c r="E9" s="270"/>
      <c r="F9" s="270"/>
      <c r="G9" s="270"/>
      <c r="H9" s="272"/>
      <c r="I9" s="272"/>
      <c r="J9" s="273"/>
      <c r="K9" s="273"/>
      <c r="L9" s="273"/>
      <c r="M9" s="273"/>
      <c r="N9" s="272"/>
      <c r="O9" s="272"/>
    </row>
    <row r="10" spans="1:18">
      <c r="A10" s="272" t="s">
        <v>1072</v>
      </c>
      <c r="B10" s="271"/>
      <c r="C10" s="271"/>
      <c r="D10" s="270"/>
      <c r="E10" s="270"/>
      <c r="F10" s="270"/>
      <c r="G10" s="272"/>
      <c r="H10" s="272"/>
      <c r="I10" s="272"/>
      <c r="J10" s="273"/>
      <c r="K10" s="273"/>
      <c r="L10" s="273"/>
      <c r="M10" s="273"/>
      <c r="N10" s="272"/>
      <c r="O10" s="272"/>
    </row>
    <row r="11" spans="1:18">
      <c r="A11" s="272" t="s">
        <v>1073</v>
      </c>
      <c r="B11" s="273"/>
      <c r="C11" s="271"/>
      <c r="D11" s="270"/>
      <c r="E11" s="270"/>
      <c r="F11" s="270"/>
      <c r="G11" s="273"/>
      <c r="H11" s="272"/>
      <c r="I11" s="272"/>
      <c r="J11" s="273"/>
      <c r="K11" s="273"/>
      <c r="L11" s="273"/>
      <c r="M11" s="273"/>
      <c r="N11" s="272"/>
      <c r="O11" s="272"/>
    </row>
    <row r="12" spans="1:18">
      <c r="A12" s="272" t="s">
        <v>1066</v>
      </c>
      <c r="B12" s="272"/>
      <c r="C12" s="272"/>
      <c r="D12" s="271"/>
      <c r="E12" s="271"/>
      <c r="F12" s="271"/>
      <c r="G12" s="271"/>
      <c r="H12" s="271"/>
      <c r="I12" s="271"/>
      <c r="J12" s="271"/>
      <c r="K12" s="270"/>
      <c r="L12" s="270"/>
      <c r="M12" s="270"/>
      <c r="N12" s="270"/>
      <c r="O12" s="272"/>
    </row>
    <row r="13" spans="1:18">
      <c r="A13" s="272" t="s">
        <v>1074</v>
      </c>
      <c r="B13" s="272"/>
      <c r="C13" s="272"/>
      <c r="D13" s="272"/>
      <c r="E13" s="272"/>
      <c r="F13" s="271"/>
      <c r="G13" s="271"/>
      <c r="H13" s="271"/>
      <c r="I13" s="271"/>
      <c r="J13" s="271"/>
      <c r="K13" s="271"/>
      <c r="L13" s="271"/>
      <c r="M13" s="271"/>
      <c r="N13" s="270"/>
      <c r="O13" s="270"/>
    </row>
    <row r="14" spans="1:18">
      <c r="A14" s="272" t="s">
        <v>1075</v>
      </c>
      <c r="B14" s="272"/>
      <c r="C14" s="272"/>
      <c r="D14" s="272"/>
      <c r="E14" s="272"/>
      <c r="F14" s="272"/>
      <c r="G14" s="271"/>
      <c r="H14" s="271"/>
      <c r="I14" s="271"/>
      <c r="J14" s="271"/>
      <c r="K14" s="271"/>
      <c r="L14" s="271"/>
      <c r="M14" s="271"/>
      <c r="N14" s="271"/>
      <c r="O14" s="270"/>
    </row>
  </sheetData>
  <phoneticPr fontId="4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00FF"/>
  </sheetPr>
  <dimension ref="A2:S14"/>
  <sheetViews>
    <sheetView topLeftCell="F1" workbookViewId="0">
      <selection activeCell="B25" sqref="B25"/>
    </sheetView>
  </sheetViews>
  <sheetFormatPr defaultRowHeight="12.75"/>
  <cols>
    <col min="1" max="1" width="20.42578125" style="66" customWidth="1"/>
    <col min="2" max="12" width="9.28515625" style="66" customWidth="1"/>
    <col min="13" max="16384" width="9.140625" style="66"/>
  </cols>
  <sheetData>
    <row r="2" spans="1:19">
      <c r="A2" s="63" t="s">
        <v>1061</v>
      </c>
      <c r="B2" s="64">
        <v>39722</v>
      </c>
      <c r="C2" s="64">
        <v>39814</v>
      </c>
      <c r="D2" s="64">
        <v>39904</v>
      </c>
      <c r="E2" s="64">
        <v>39995</v>
      </c>
      <c r="F2" s="64">
        <v>40087</v>
      </c>
      <c r="G2" s="64">
        <v>40179</v>
      </c>
      <c r="H2" s="64">
        <v>40269</v>
      </c>
      <c r="I2" s="64">
        <v>40360</v>
      </c>
      <c r="J2" s="64">
        <v>40452</v>
      </c>
      <c r="K2" s="64">
        <v>40544</v>
      </c>
      <c r="L2" s="64">
        <v>40634</v>
      </c>
      <c r="M2" s="65"/>
      <c r="N2" s="65"/>
      <c r="O2" s="65"/>
      <c r="P2" s="65"/>
      <c r="Q2" s="65"/>
      <c r="R2" s="65"/>
      <c r="S2" s="65"/>
    </row>
    <row r="3" spans="1:19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9">
      <c r="A4" s="67" t="s">
        <v>1062</v>
      </c>
      <c r="B4" s="68"/>
      <c r="C4" s="68"/>
      <c r="D4" s="68"/>
      <c r="E4" s="68"/>
      <c r="F4" s="68"/>
      <c r="G4" s="68"/>
      <c r="H4" s="68"/>
      <c r="I4" s="67"/>
      <c r="J4" s="67"/>
      <c r="K4" s="67"/>
      <c r="L4" s="67"/>
    </row>
    <row r="5" spans="1:19">
      <c r="A5" s="67" t="s">
        <v>1064</v>
      </c>
      <c r="B5" s="68"/>
      <c r="C5" s="68"/>
      <c r="D5" s="68"/>
      <c r="E5" s="68"/>
      <c r="F5" s="68"/>
      <c r="G5" s="68"/>
      <c r="H5" s="67"/>
      <c r="I5" s="67"/>
      <c r="J5" s="67"/>
      <c r="K5" s="67"/>
      <c r="L5" s="67"/>
    </row>
    <row r="6" spans="1:19">
      <c r="A6" s="67" t="s">
        <v>1076</v>
      </c>
      <c r="B6" s="68"/>
      <c r="C6" s="68"/>
      <c r="D6" s="68"/>
      <c r="E6" s="68"/>
      <c r="F6" s="68"/>
      <c r="G6" s="69"/>
      <c r="H6" s="67"/>
      <c r="I6" s="67"/>
      <c r="J6" s="67"/>
      <c r="K6" s="67"/>
      <c r="L6" s="67"/>
    </row>
    <row r="7" spans="1:19">
      <c r="A7" s="67" t="s">
        <v>1069</v>
      </c>
      <c r="B7" s="67"/>
      <c r="C7" s="70"/>
      <c r="D7" s="68"/>
      <c r="E7" s="68"/>
      <c r="F7" s="68"/>
      <c r="G7" s="68"/>
      <c r="H7" s="68"/>
      <c r="I7" s="67"/>
      <c r="J7" s="67"/>
      <c r="K7" s="67"/>
      <c r="L7" s="67"/>
    </row>
    <row r="8" spans="1:19">
      <c r="A8" s="67" t="s">
        <v>1070</v>
      </c>
      <c r="B8" s="67"/>
      <c r="C8" s="68"/>
      <c r="D8" s="68"/>
      <c r="E8" s="68"/>
      <c r="F8" s="68"/>
      <c r="G8" s="68"/>
      <c r="H8" s="68"/>
      <c r="I8" s="67"/>
      <c r="J8" s="67"/>
      <c r="K8" s="67"/>
      <c r="L8" s="67"/>
    </row>
    <row r="9" spans="1:19">
      <c r="A9" s="67" t="s">
        <v>1071</v>
      </c>
      <c r="B9" s="67"/>
      <c r="C9" s="69"/>
      <c r="D9" s="69"/>
      <c r="E9" s="68"/>
      <c r="F9" s="68"/>
      <c r="G9" s="68"/>
      <c r="H9" s="68"/>
      <c r="I9" s="67"/>
      <c r="J9" s="67"/>
      <c r="K9" s="67"/>
      <c r="L9" s="67"/>
    </row>
    <row r="10" spans="1:19">
      <c r="A10" s="67" t="s">
        <v>1072</v>
      </c>
      <c r="B10" s="67"/>
      <c r="C10" s="69"/>
      <c r="D10" s="69"/>
      <c r="E10" s="69"/>
      <c r="F10" s="68"/>
      <c r="G10" s="68"/>
      <c r="H10" s="68"/>
      <c r="I10" s="67"/>
      <c r="J10" s="67"/>
      <c r="K10" s="67"/>
      <c r="L10" s="67"/>
    </row>
    <row r="11" spans="1:19">
      <c r="A11" s="67" t="s">
        <v>1073</v>
      </c>
      <c r="B11" s="67"/>
      <c r="C11" s="69"/>
      <c r="D11" s="69"/>
      <c r="E11" s="69"/>
      <c r="F11" s="68"/>
      <c r="G11" s="68"/>
      <c r="H11" s="68"/>
      <c r="I11" s="67"/>
      <c r="J11" s="67"/>
      <c r="K11" s="67"/>
      <c r="L11" s="67"/>
    </row>
    <row r="12" spans="1:19">
      <c r="A12" s="67" t="s">
        <v>1066</v>
      </c>
      <c r="B12" s="67"/>
      <c r="C12" s="67"/>
      <c r="D12" s="67"/>
      <c r="E12" s="69"/>
      <c r="F12" s="69"/>
      <c r="G12" s="69" t="s">
        <v>748</v>
      </c>
      <c r="H12" s="69"/>
      <c r="I12" s="68"/>
      <c r="J12" s="68"/>
      <c r="K12" s="68"/>
      <c r="L12" s="68"/>
    </row>
    <row r="13" spans="1:19">
      <c r="A13" s="67" t="s">
        <v>1074</v>
      </c>
      <c r="B13" s="67"/>
      <c r="C13" s="67"/>
      <c r="D13" s="67"/>
      <c r="E13" s="67"/>
      <c r="F13" s="67"/>
      <c r="G13" s="69"/>
      <c r="H13" s="69" t="s">
        <v>748</v>
      </c>
      <c r="I13" s="69"/>
      <c r="J13" s="69"/>
      <c r="K13" s="68"/>
      <c r="L13" s="68"/>
    </row>
    <row r="14" spans="1:19">
      <c r="A14" s="67" t="s">
        <v>1075</v>
      </c>
      <c r="B14" s="67"/>
      <c r="C14" s="67"/>
      <c r="D14" s="67"/>
      <c r="E14" s="67"/>
      <c r="F14" s="67"/>
      <c r="G14" s="67"/>
      <c r="H14" s="69"/>
      <c r="I14" s="69"/>
      <c r="J14" s="69"/>
      <c r="K14" s="69"/>
      <c r="L14" s="68"/>
    </row>
  </sheetData>
  <phoneticPr fontId="4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00FF"/>
  </sheetPr>
  <dimension ref="A2:I17"/>
  <sheetViews>
    <sheetView workbookViewId="0">
      <selection activeCell="D23" sqref="D23:D24"/>
    </sheetView>
  </sheetViews>
  <sheetFormatPr defaultColWidth="6.28515625" defaultRowHeight="12.75"/>
  <cols>
    <col min="1" max="1" width="22.140625" style="61" customWidth="1"/>
    <col min="2" max="9" width="9.28515625" style="61" customWidth="1"/>
    <col min="10" max="10" width="7.28515625" style="61" bestFit="1" customWidth="1"/>
    <col min="11" max="11" width="6.85546875" style="61" bestFit="1" customWidth="1"/>
    <col min="12" max="254" width="9.140625" style="61" customWidth="1"/>
    <col min="255" max="255" width="19" style="61" bestFit="1" customWidth="1"/>
    <col min="256" max="256" width="6.28515625" style="61" bestFit="1"/>
    <col min="257" max="16384" width="6.28515625" style="61"/>
  </cols>
  <sheetData>
    <row r="2" spans="1:9">
      <c r="A2" s="267" t="s">
        <v>1061</v>
      </c>
      <c r="B2" s="268">
        <v>40179</v>
      </c>
      <c r="C2" s="268">
        <v>40269</v>
      </c>
      <c r="D2" s="268">
        <v>40360</v>
      </c>
      <c r="E2" s="268">
        <v>40452</v>
      </c>
      <c r="F2" s="268">
        <v>40544</v>
      </c>
      <c r="G2" s="268">
        <v>40634</v>
      </c>
      <c r="H2" s="268">
        <v>40725</v>
      </c>
      <c r="I2" s="268">
        <v>40817</v>
      </c>
    </row>
    <row r="3" spans="1:9">
      <c r="A3" s="272"/>
      <c r="B3" s="272"/>
      <c r="C3" s="272"/>
      <c r="D3" s="272"/>
      <c r="E3" s="272"/>
      <c r="F3" s="272"/>
      <c r="G3" s="272"/>
      <c r="H3" s="272"/>
      <c r="I3" s="272"/>
    </row>
    <row r="4" spans="1:9">
      <c r="A4" s="272" t="s">
        <v>1062</v>
      </c>
      <c r="B4" s="270"/>
      <c r="C4" s="270"/>
      <c r="D4" s="270"/>
      <c r="E4" s="271"/>
      <c r="F4" s="271"/>
      <c r="G4" s="271"/>
      <c r="H4" s="271"/>
      <c r="I4" s="271"/>
    </row>
    <row r="5" spans="1:9">
      <c r="A5" s="272" t="s">
        <v>1063</v>
      </c>
      <c r="B5" s="270"/>
      <c r="C5" s="272"/>
      <c r="D5" s="272"/>
      <c r="E5" s="272"/>
      <c r="F5" s="272"/>
      <c r="G5" s="271"/>
      <c r="H5" s="271"/>
      <c r="I5" s="271"/>
    </row>
    <row r="6" spans="1:9">
      <c r="A6" s="272" t="s">
        <v>1064</v>
      </c>
      <c r="B6" s="270"/>
      <c r="C6" s="270"/>
      <c r="D6" s="270"/>
      <c r="E6" s="272"/>
      <c r="F6" s="272"/>
      <c r="G6" s="271"/>
      <c r="H6" s="271"/>
      <c r="I6" s="271"/>
    </row>
    <row r="7" spans="1:9">
      <c r="A7" s="272" t="s">
        <v>1076</v>
      </c>
      <c r="B7" s="270"/>
      <c r="C7" s="270"/>
      <c r="D7" s="272"/>
      <c r="E7" s="272"/>
      <c r="F7" s="272"/>
      <c r="G7" s="271"/>
      <c r="H7" s="271"/>
      <c r="I7" s="271"/>
    </row>
    <row r="8" spans="1:9">
      <c r="A8" s="272" t="s">
        <v>1889</v>
      </c>
      <c r="B8" s="270"/>
      <c r="C8" s="270"/>
      <c r="D8" s="270"/>
      <c r="E8" s="272"/>
      <c r="F8" s="272"/>
      <c r="G8" s="271"/>
      <c r="H8" s="271"/>
      <c r="I8" s="271"/>
    </row>
    <row r="9" spans="1:9">
      <c r="A9" s="272" t="s">
        <v>1065</v>
      </c>
      <c r="B9" s="270"/>
      <c r="C9" s="270"/>
      <c r="D9" s="270"/>
      <c r="E9" s="272"/>
      <c r="F9" s="272"/>
      <c r="G9" s="271"/>
      <c r="H9" s="271"/>
      <c r="I9" s="271"/>
    </row>
    <row r="10" spans="1:9">
      <c r="A10" s="281" t="s">
        <v>1081</v>
      </c>
      <c r="B10" s="270"/>
      <c r="C10" s="270"/>
      <c r="D10" s="270"/>
      <c r="E10" s="272"/>
      <c r="F10" s="272"/>
      <c r="G10" s="271"/>
      <c r="H10" s="271"/>
      <c r="I10" s="271"/>
    </row>
    <row r="11" spans="1:9">
      <c r="A11" s="281" t="s">
        <v>1082</v>
      </c>
      <c r="B11" s="270"/>
      <c r="C11" s="270"/>
      <c r="D11" s="270"/>
      <c r="E11" s="272"/>
      <c r="F11" s="272"/>
      <c r="G11" s="271"/>
      <c r="H11" s="271"/>
      <c r="I11" s="271"/>
    </row>
    <row r="12" spans="1:9">
      <c r="A12" s="281" t="s">
        <v>1083</v>
      </c>
      <c r="B12" s="270"/>
      <c r="C12" s="270"/>
      <c r="D12" s="272"/>
      <c r="E12" s="272"/>
      <c r="F12" s="272"/>
      <c r="G12" s="271"/>
      <c r="H12" s="271"/>
      <c r="I12" s="271"/>
    </row>
    <row r="13" spans="1:9">
      <c r="A13" s="272" t="s">
        <v>1066</v>
      </c>
      <c r="B13" s="272"/>
      <c r="C13" s="271"/>
      <c r="D13" s="271"/>
      <c r="E13" s="270"/>
      <c r="F13" s="270"/>
      <c r="G13" s="270"/>
      <c r="H13" s="271"/>
      <c r="I13" s="270"/>
    </row>
    <row r="14" spans="1:9">
      <c r="A14" s="281" t="s">
        <v>1084</v>
      </c>
      <c r="B14" s="272"/>
      <c r="C14" s="271"/>
      <c r="D14" s="271"/>
      <c r="E14" s="270"/>
      <c r="F14" s="270"/>
      <c r="G14" s="270"/>
      <c r="H14" s="271"/>
      <c r="I14" s="270"/>
    </row>
    <row r="15" spans="1:9">
      <c r="A15" s="281" t="s">
        <v>1081</v>
      </c>
      <c r="B15" s="272"/>
      <c r="C15" s="271"/>
      <c r="D15" s="271"/>
      <c r="E15" s="271"/>
      <c r="F15" s="270"/>
      <c r="G15" s="270"/>
      <c r="H15" s="271"/>
      <c r="I15" s="270"/>
    </row>
    <row r="16" spans="1:9">
      <c r="A16" s="272" t="s">
        <v>1067</v>
      </c>
      <c r="B16" s="271"/>
      <c r="C16" s="272"/>
      <c r="D16" s="271"/>
      <c r="E16" s="271"/>
      <c r="F16" s="271"/>
      <c r="G16" s="270"/>
      <c r="H16" s="271"/>
      <c r="I16" s="270"/>
    </row>
    <row r="17" spans="1:9">
      <c r="A17" s="272" t="s">
        <v>1068</v>
      </c>
      <c r="B17" s="272"/>
      <c r="C17" s="73"/>
      <c r="D17" s="271"/>
      <c r="E17" s="271"/>
      <c r="F17" s="271"/>
      <c r="G17" s="270"/>
      <c r="H17" s="271"/>
      <c r="I17" s="270"/>
    </row>
  </sheetData>
  <phoneticPr fontId="4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00FF"/>
  </sheetPr>
  <dimension ref="A2:W16"/>
  <sheetViews>
    <sheetView topLeftCell="E1" workbookViewId="0">
      <selection activeCell="B25" sqref="B25"/>
    </sheetView>
  </sheetViews>
  <sheetFormatPr defaultRowHeight="12.75"/>
  <cols>
    <col min="1" max="1" width="38.7109375" style="66" customWidth="1"/>
    <col min="2" max="12" width="9.28515625" style="66" customWidth="1"/>
    <col min="13" max="14" width="9.28515625" style="66" bestFit="1" customWidth="1"/>
    <col min="15" max="16384" width="9.140625" style="66"/>
  </cols>
  <sheetData>
    <row r="2" spans="1:23">
      <c r="A2" s="63" t="s">
        <v>1061</v>
      </c>
      <c r="B2" s="64">
        <v>39722</v>
      </c>
      <c r="C2" s="64">
        <v>39814</v>
      </c>
      <c r="D2" s="64">
        <v>39904</v>
      </c>
      <c r="E2" s="64">
        <v>39995</v>
      </c>
      <c r="F2" s="64">
        <v>40087</v>
      </c>
      <c r="G2" s="64">
        <v>40179</v>
      </c>
      <c r="H2" s="64">
        <v>40269</v>
      </c>
      <c r="I2" s="64">
        <v>40360</v>
      </c>
      <c r="J2" s="64">
        <v>40461</v>
      </c>
      <c r="K2" s="64">
        <v>40553</v>
      </c>
      <c r="L2" s="64">
        <v>40643</v>
      </c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23">
      <c r="A4" s="67" t="s">
        <v>1062</v>
      </c>
      <c r="B4" s="68"/>
      <c r="C4" s="68"/>
      <c r="D4" s="68"/>
      <c r="E4" s="68"/>
      <c r="F4" s="68"/>
      <c r="G4" s="68"/>
      <c r="H4" s="68"/>
      <c r="I4" s="69"/>
      <c r="J4" s="69"/>
      <c r="K4" s="69"/>
      <c r="L4" s="69"/>
    </row>
    <row r="5" spans="1:23">
      <c r="A5" s="67" t="s">
        <v>1064</v>
      </c>
      <c r="B5" s="68"/>
      <c r="C5" s="68"/>
      <c r="D5" s="68"/>
      <c r="E5" s="68"/>
      <c r="F5" s="68"/>
      <c r="G5" s="68"/>
      <c r="H5" s="68"/>
      <c r="I5" s="69"/>
      <c r="J5" s="69"/>
      <c r="K5" s="69"/>
      <c r="L5" s="69"/>
    </row>
    <row r="6" spans="1:23">
      <c r="A6" s="67" t="s">
        <v>1076</v>
      </c>
      <c r="B6" s="68"/>
      <c r="C6" s="68"/>
      <c r="D6" s="68"/>
      <c r="E6" s="67"/>
      <c r="F6" s="67"/>
      <c r="G6" s="67"/>
      <c r="H6" s="67"/>
      <c r="I6" s="67"/>
      <c r="J6" s="67"/>
      <c r="K6" s="67"/>
      <c r="L6" s="67"/>
    </row>
    <row r="7" spans="1:23">
      <c r="A7" s="67" t="s">
        <v>1889</v>
      </c>
      <c r="B7" s="69"/>
      <c r="C7" s="68"/>
      <c r="D7" s="68"/>
      <c r="E7" s="68"/>
      <c r="F7" s="68"/>
      <c r="G7" s="67"/>
      <c r="H7" s="67"/>
      <c r="I7" s="67"/>
      <c r="J7" s="67"/>
      <c r="K7" s="67"/>
      <c r="L7" s="67"/>
    </row>
    <row r="8" spans="1:23">
      <c r="A8" s="67" t="s">
        <v>1070</v>
      </c>
      <c r="B8" s="67"/>
      <c r="C8" s="67"/>
      <c r="D8" s="68"/>
      <c r="E8" s="68"/>
      <c r="F8" s="68"/>
      <c r="G8" s="68"/>
      <c r="H8" s="69"/>
      <c r="I8" s="69"/>
      <c r="J8" s="69"/>
      <c r="K8" s="69"/>
      <c r="L8" s="69"/>
    </row>
    <row r="9" spans="1:23">
      <c r="A9" s="82" t="s">
        <v>1077</v>
      </c>
      <c r="B9" s="67"/>
      <c r="C9" s="67"/>
      <c r="D9" s="69"/>
      <c r="E9" s="68"/>
      <c r="F9" s="68"/>
      <c r="G9" s="68"/>
      <c r="H9" s="68"/>
      <c r="I9" s="68"/>
      <c r="J9" s="69"/>
      <c r="K9" s="69"/>
      <c r="L9" s="69"/>
    </row>
    <row r="10" spans="1:23">
      <c r="A10" s="82" t="s">
        <v>1078</v>
      </c>
      <c r="B10" s="67"/>
      <c r="C10" s="67"/>
      <c r="D10" s="69"/>
      <c r="E10" s="68"/>
      <c r="F10" s="68"/>
      <c r="G10" s="68"/>
      <c r="H10" s="68"/>
      <c r="I10" s="69"/>
      <c r="J10" s="69"/>
      <c r="K10" s="69"/>
      <c r="L10" s="69"/>
    </row>
    <row r="11" spans="1:23">
      <c r="A11" s="82" t="s">
        <v>1079</v>
      </c>
      <c r="B11" s="67"/>
      <c r="C11" s="67"/>
      <c r="D11" s="69"/>
      <c r="E11" s="68"/>
      <c r="F11" s="68"/>
      <c r="G11" s="68"/>
      <c r="H11" s="68"/>
      <c r="I11" s="69"/>
      <c r="J11" s="69"/>
      <c r="K11" s="69"/>
      <c r="L11" s="69"/>
    </row>
    <row r="12" spans="1:23">
      <c r="A12" s="67" t="s">
        <v>1066</v>
      </c>
      <c r="B12" s="67"/>
      <c r="C12" s="67"/>
      <c r="D12" s="69"/>
      <c r="E12" s="69"/>
      <c r="F12" s="69"/>
      <c r="G12" s="68"/>
      <c r="H12" s="68"/>
      <c r="I12" s="68"/>
      <c r="J12" s="68"/>
      <c r="K12" s="68"/>
      <c r="L12" s="68"/>
    </row>
    <row r="13" spans="1:23">
      <c r="A13" s="67" t="s">
        <v>1080</v>
      </c>
      <c r="B13" s="67"/>
      <c r="C13" s="67"/>
      <c r="D13" s="67"/>
      <c r="E13" s="67"/>
      <c r="F13" s="67"/>
      <c r="G13" s="67"/>
      <c r="H13" s="69"/>
      <c r="I13" s="69"/>
      <c r="J13" s="69"/>
      <c r="K13" s="69"/>
      <c r="L13" s="68"/>
    </row>
    <row r="14" spans="1:23">
      <c r="A14" s="67" t="s">
        <v>1075</v>
      </c>
      <c r="B14" s="67"/>
      <c r="C14" s="67"/>
      <c r="D14" s="67"/>
      <c r="E14" s="67"/>
      <c r="F14" s="67"/>
      <c r="G14" s="67"/>
      <c r="H14" s="69"/>
      <c r="I14" s="69"/>
      <c r="J14" s="69"/>
      <c r="K14" s="69"/>
      <c r="L14" s="68"/>
    </row>
    <row r="15" spans="1:23">
      <c r="A15" s="69" t="s">
        <v>927</v>
      </c>
      <c r="B15" s="67"/>
      <c r="C15" s="67"/>
      <c r="D15" s="67"/>
      <c r="E15" s="69"/>
      <c r="F15" s="68"/>
      <c r="G15" s="68"/>
      <c r="H15" s="68"/>
      <c r="I15" s="68"/>
      <c r="J15" s="68"/>
      <c r="K15" s="67"/>
      <c r="L15" s="67"/>
    </row>
    <row r="16" spans="1:23">
      <c r="A16" s="69" t="s">
        <v>772</v>
      </c>
      <c r="B16" s="67"/>
      <c r="C16" s="67"/>
      <c r="D16" s="67"/>
      <c r="E16" s="67"/>
      <c r="F16" s="67"/>
      <c r="G16" s="67"/>
      <c r="H16" s="67"/>
      <c r="I16" s="67"/>
      <c r="J16" s="67"/>
      <c r="K16" s="68"/>
      <c r="L16" s="68"/>
    </row>
  </sheetData>
  <phoneticPr fontId="4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00FF"/>
  </sheetPr>
  <dimension ref="A2:K17"/>
  <sheetViews>
    <sheetView topLeftCell="D1" workbookViewId="0">
      <selection activeCell="D1" sqref="A1:IV65536"/>
    </sheetView>
  </sheetViews>
  <sheetFormatPr defaultRowHeight="12.75"/>
  <cols>
    <col min="1" max="1" width="22.5703125" style="66" customWidth="1"/>
    <col min="2" max="13" width="9.28515625" style="66" customWidth="1"/>
    <col min="14" max="15" width="7" style="66" bestFit="1" customWidth="1"/>
    <col min="16" max="16384" width="9.140625" style="66"/>
  </cols>
  <sheetData>
    <row r="2" spans="1:11">
      <c r="A2" s="63" t="s">
        <v>1061</v>
      </c>
      <c r="B2" s="64">
        <v>40909</v>
      </c>
      <c r="C2" s="64">
        <v>41000</v>
      </c>
      <c r="D2" s="64">
        <v>41091</v>
      </c>
      <c r="E2" s="64">
        <v>41183</v>
      </c>
      <c r="F2" s="64">
        <v>41275</v>
      </c>
      <c r="G2" s="64">
        <v>41365</v>
      </c>
      <c r="H2" s="64">
        <v>41456</v>
      </c>
      <c r="I2" s="64">
        <v>41548</v>
      </c>
      <c r="J2" s="64">
        <v>41640</v>
      </c>
      <c r="K2" s="64">
        <v>41730</v>
      </c>
    </row>
    <row r="3" spans="1:1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>
      <c r="A4" s="67" t="s">
        <v>1062</v>
      </c>
      <c r="B4" s="69"/>
      <c r="C4" s="69"/>
      <c r="D4" s="68"/>
      <c r="E4" s="68"/>
      <c r="F4" s="68"/>
      <c r="G4" s="68"/>
      <c r="H4" s="67"/>
      <c r="I4" s="67"/>
      <c r="J4" s="67"/>
      <c r="K4" s="67"/>
    </row>
    <row r="5" spans="1:11">
      <c r="A5" s="67" t="s">
        <v>1063</v>
      </c>
      <c r="B5" s="69"/>
      <c r="C5" s="69"/>
      <c r="D5" s="68"/>
      <c r="E5" s="67"/>
      <c r="F5" s="67"/>
      <c r="G5" s="67"/>
      <c r="H5" s="67"/>
      <c r="I5" s="67"/>
      <c r="J5" s="67"/>
      <c r="K5" s="67"/>
    </row>
    <row r="6" spans="1:11">
      <c r="A6" s="67" t="s">
        <v>1064</v>
      </c>
      <c r="B6" s="69"/>
      <c r="C6" s="69"/>
      <c r="D6" s="68"/>
      <c r="E6" s="68"/>
      <c r="F6" s="68"/>
      <c r="G6" s="68"/>
      <c r="H6" s="67"/>
      <c r="I6" s="67"/>
      <c r="J6" s="67"/>
      <c r="K6" s="67"/>
    </row>
    <row r="7" spans="1:11">
      <c r="A7" s="67" t="s">
        <v>1076</v>
      </c>
      <c r="B7" s="69"/>
      <c r="C7" s="69"/>
      <c r="D7" s="69"/>
      <c r="E7" s="68"/>
      <c r="F7" s="68"/>
      <c r="G7" s="68"/>
      <c r="H7" s="73"/>
      <c r="I7" s="67"/>
      <c r="J7" s="67"/>
      <c r="K7" s="67"/>
    </row>
    <row r="8" spans="1:11">
      <c r="A8" s="67" t="s">
        <v>1889</v>
      </c>
      <c r="B8" s="69"/>
      <c r="C8" s="69"/>
      <c r="D8" s="69"/>
      <c r="E8" s="68"/>
      <c r="F8" s="68"/>
      <c r="G8" s="68"/>
      <c r="H8" s="73"/>
      <c r="I8" s="69"/>
      <c r="J8" s="69"/>
      <c r="K8" s="67"/>
    </row>
    <row r="9" spans="1:11">
      <c r="A9" s="67" t="s">
        <v>1065</v>
      </c>
      <c r="B9" s="69"/>
      <c r="C9" s="69"/>
      <c r="D9" s="69"/>
      <c r="E9" s="68"/>
      <c r="F9" s="68"/>
      <c r="G9" s="68"/>
      <c r="H9" s="69"/>
      <c r="I9" s="67"/>
      <c r="J9" s="67"/>
      <c r="K9" s="69"/>
    </row>
    <row r="10" spans="1:11">
      <c r="A10" s="72" t="s">
        <v>1081</v>
      </c>
      <c r="B10" s="83"/>
      <c r="C10" s="83"/>
      <c r="D10" s="69"/>
      <c r="E10" s="68"/>
      <c r="F10" s="68"/>
      <c r="G10" s="68"/>
      <c r="H10" s="67"/>
      <c r="I10" s="69"/>
      <c r="J10" s="67"/>
      <c r="K10" s="67"/>
    </row>
    <row r="11" spans="1:11">
      <c r="A11" s="72" t="s">
        <v>1082</v>
      </c>
      <c r="B11" s="83"/>
      <c r="C11" s="83"/>
      <c r="D11" s="69"/>
      <c r="E11" s="68"/>
      <c r="F11" s="68"/>
      <c r="G11" s="68"/>
      <c r="H11" s="67"/>
      <c r="I11" s="67"/>
      <c r="J11" s="67"/>
      <c r="K11" s="67"/>
    </row>
    <row r="12" spans="1:11">
      <c r="A12" s="72" t="s">
        <v>1083</v>
      </c>
      <c r="B12" s="83"/>
      <c r="C12" s="83"/>
      <c r="D12" s="69"/>
      <c r="E12" s="68"/>
      <c r="F12" s="68"/>
      <c r="G12" s="67"/>
      <c r="H12" s="67"/>
      <c r="I12" s="67"/>
      <c r="J12" s="67"/>
      <c r="K12" s="67"/>
    </row>
    <row r="13" spans="1:11">
      <c r="A13" s="67" t="s">
        <v>1066</v>
      </c>
      <c r="B13" s="67"/>
      <c r="C13" s="67"/>
      <c r="D13" s="69"/>
      <c r="E13" s="69"/>
      <c r="F13" s="69"/>
      <c r="G13" s="69"/>
      <c r="H13" s="68"/>
      <c r="I13" s="68"/>
      <c r="J13" s="68"/>
      <c r="K13" s="68"/>
    </row>
    <row r="14" spans="1:11">
      <c r="A14" s="72" t="s">
        <v>1084</v>
      </c>
      <c r="B14" s="72"/>
      <c r="C14" s="72"/>
      <c r="D14" s="69"/>
      <c r="E14" s="69"/>
      <c r="F14" s="69"/>
      <c r="G14" s="69"/>
      <c r="H14" s="68"/>
      <c r="I14" s="68"/>
      <c r="J14" s="68"/>
      <c r="K14" s="68"/>
    </row>
    <row r="15" spans="1:11">
      <c r="A15" s="72" t="s">
        <v>1081</v>
      </c>
      <c r="B15" s="72"/>
      <c r="C15" s="72"/>
      <c r="D15" s="67"/>
      <c r="E15" s="67"/>
      <c r="F15" s="69"/>
      <c r="G15" s="69"/>
      <c r="H15" s="69"/>
      <c r="I15" s="68"/>
      <c r="J15" s="68"/>
      <c r="K15" s="68"/>
    </row>
    <row r="16" spans="1:11">
      <c r="A16" s="67" t="s">
        <v>1067</v>
      </c>
      <c r="B16" s="67"/>
      <c r="C16" s="67"/>
      <c r="D16" s="67"/>
      <c r="E16" s="67"/>
      <c r="F16" s="67"/>
      <c r="G16" s="67"/>
      <c r="H16" s="69"/>
      <c r="I16" s="67"/>
      <c r="J16" s="67"/>
      <c r="K16" s="68"/>
    </row>
    <row r="17" spans="1:11">
      <c r="A17" s="67" t="s">
        <v>1068</v>
      </c>
      <c r="B17" s="67"/>
      <c r="C17" s="67"/>
      <c r="D17" s="67"/>
      <c r="E17" s="67"/>
      <c r="F17" s="67"/>
      <c r="G17" s="67"/>
      <c r="H17" s="67"/>
      <c r="I17" s="69"/>
      <c r="J17" s="67"/>
      <c r="K17" s="68"/>
    </row>
  </sheetData>
  <phoneticPr fontId="4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00FF"/>
  </sheetPr>
  <dimension ref="A2:U11"/>
  <sheetViews>
    <sheetView topLeftCell="C1" workbookViewId="0">
      <selection activeCell="B25" sqref="B25"/>
    </sheetView>
  </sheetViews>
  <sheetFormatPr defaultRowHeight="12.75"/>
  <cols>
    <col min="1" max="1" width="19" style="66" bestFit="1" customWidth="1"/>
    <col min="2" max="2" width="9.42578125" style="66" bestFit="1" customWidth="1"/>
    <col min="3" max="3" width="9.85546875" style="66" bestFit="1" customWidth="1"/>
    <col min="4" max="4" width="9.140625" style="66"/>
    <col min="5" max="5" width="8.7109375" style="66" customWidth="1"/>
    <col min="6" max="6" width="9.140625" style="66"/>
    <col min="7" max="7" width="9.42578125" style="66" bestFit="1" customWidth="1"/>
    <col min="8" max="10" width="9.28515625" style="66" bestFit="1" customWidth="1"/>
    <col min="11" max="11" width="9.140625" style="81"/>
    <col min="12" max="16384" width="9.140625" style="66"/>
  </cols>
  <sheetData>
    <row r="2" spans="1:21">
      <c r="A2" s="63" t="s">
        <v>1061</v>
      </c>
      <c r="B2" s="64">
        <v>39814</v>
      </c>
      <c r="C2" s="64">
        <v>39904</v>
      </c>
      <c r="D2" s="64">
        <v>39995</v>
      </c>
      <c r="E2" s="64">
        <v>40087</v>
      </c>
      <c r="F2" s="64">
        <v>40179</v>
      </c>
      <c r="G2" s="64">
        <v>40269</v>
      </c>
      <c r="H2" s="64">
        <v>40360</v>
      </c>
      <c r="I2" s="64">
        <v>40452</v>
      </c>
      <c r="J2" s="64">
        <v>40544</v>
      </c>
      <c r="K2" s="78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21">
      <c r="A4" s="67" t="s">
        <v>1062</v>
      </c>
      <c r="B4" s="70"/>
      <c r="C4" s="68"/>
      <c r="D4" s="68"/>
      <c r="E4" s="68"/>
      <c r="F4" s="68"/>
      <c r="G4" s="68"/>
      <c r="H4" s="68"/>
      <c r="I4" s="69"/>
      <c r="J4" s="70"/>
    </row>
    <row r="5" spans="1:21">
      <c r="A5" s="67" t="s">
        <v>1064</v>
      </c>
      <c r="B5" s="67"/>
      <c r="C5" s="68"/>
      <c r="D5" s="68"/>
      <c r="E5" s="68"/>
      <c r="F5" s="70"/>
      <c r="G5" s="70"/>
      <c r="H5" s="70"/>
      <c r="I5" s="70"/>
      <c r="J5" s="67"/>
    </row>
    <row r="6" spans="1:21">
      <c r="A6" s="67" t="s">
        <v>1070</v>
      </c>
      <c r="B6" s="67"/>
      <c r="C6" s="68"/>
      <c r="D6" s="68"/>
      <c r="E6" s="68"/>
      <c r="F6" s="68"/>
      <c r="G6" s="68"/>
      <c r="H6" s="68"/>
      <c r="I6" s="70"/>
      <c r="J6" s="70"/>
    </row>
    <row r="7" spans="1:21">
      <c r="A7" s="67" t="s">
        <v>1071</v>
      </c>
      <c r="B7" s="67"/>
      <c r="C7" s="68"/>
      <c r="D7" s="68"/>
      <c r="E7" s="68"/>
      <c r="F7" s="68"/>
      <c r="G7" s="68"/>
      <c r="H7" s="68"/>
      <c r="I7" s="70"/>
      <c r="J7" s="70"/>
    </row>
    <row r="8" spans="1:21">
      <c r="A8" s="67" t="s">
        <v>1073</v>
      </c>
      <c r="B8" s="67"/>
      <c r="C8" s="67"/>
      <c r="D8" s="68"/>
      <c r="E8" s="68"/>
      <c r="F8" s="68"/>
      <c r="G8" s="68"/>
      <c r="H8" s="68"/>
      <c r="I8" s="70"/>
      <c r="J8" s="70"/>
    </row>
    <row r="9" spans="1:21">
      <c r="A9" s="67" t="s">
        <v>1066</v>
      </c>
      <c r="B9" s="67"/>
      <c r="C9" s="67"/>
      <c r="D9" s="67"/>
      <c r="E9" s="67"/>
      <c r="F9" s="67"/>
      <c r="G9" s="68"/>
      <c r="H9" s="68"/>
      <c r="I9" s="70"/>
      <c r="J9" s="70"/>
    </row>
    <row r="10" spans="1:21">
      <c r="A10" s="67" t="s">
        <v>1074</v>
      </c>
      <c r="B10" s="67"/>
      <c r="C10" s="67"/>
      <c r="D10" s="67"/>
      <c r="E10" s="67"/>
      <c r="F10" s="67"/>
      <c r="G10" s="67"/>
      <c r="H10" s="68"/>
      <c r="I10" s="69"/>
      <c r="J10" s="70"/>
    </row>
    <row r="11" spans="1:21">
      <c r="A11" s="67" t="s">
        <v>1075</v>
      </c>
      <c r="B11" s="67"/>
      <c r="C11" s="67"/>
      <c r="D11" s="67"/>
      <c r="E11" s="67"/>
      <c r="F11" s="67"/>
      <c r="G11" s="67"/>
      <c r="H11" s="68"/>
      <c r="I11" s="69"/>
      <c r="J11" s="70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02"/>
  <sheetViews>
    <sheetView zoomScale="90" workbookViewId="0">
      <selection activeCell="E1694" sqref="E1694:J1695"/>
    </sheetView>
  </sheetViews>
  <sheetFormatPr defaultRowHeight="12.75"/>
  <cols>
    <col min="1" max="1" width="8.5703125" bestFit="1" customWidth="1"/>
    <col min="2" max="2" width="7.85546875" bestFit="1" customWidth="1"/>
    <col min="3" max="3" width="38.7109375" bestFit="1" customWidth="1"/>
    <col min="4" max="4" width="10" bestFit="1" customWidth="1"/>
    <col min="5" max="5" width="6.85546875" bestFit="1" customWidth="1"/>
    <col min="6" max="6" width="7.85546875" bestFit="1" customWidth="1"/>
    <col min="7" max="7" width="6.85546875" bestFit="1" customWidth="1"/>
    <col min="8" max="8" width="5.85546875" bestFit="1" customWidth="1"/>
    <col min="9" max="9" width="6.85546875" bestFit="1" customWidth="1"/>
    <col min="10" max="10" width="7.85546875" bestFit="1" customWidth="1"/>
  </cols>
  <sheetData>
    <row r="1" spans="1:10">
      <c r="A1" s="26" t="s">
        <v>1113</v>
      </c>
      <c r="B1" s="26" t="s">
        <v>1115</v>
      </c>
      <c r="C1" s="26" t="s">
        <v>1114</v>
      </c>
      <c r="D1" s="26" t="s">
        <v>1116</v>
      </c>
      <c r="E1" t="s">
        <v>1117</v>
      </c>
      <c r="F1" t="s">
        <v>1118</v>
      </c>
      <c r="G1" t="s">
        <v>1119</v>
      </c>
      <c r="H1" t="s">
        <v>1120</v>
      </c>
      <c r="I1" t="s">
        <v>1121</v>
      </c>
      <c r="J1" t="s">
        <v>1122</v>
      </c>
    </row>
    <row r="2" spans="1:10">
      <c r="A2" s="26" t="s">
        <v>1123</v>
      </c>
      <c r="B2" s="26" t="s">
        <v>1662</v>
      </c>
      <c r="C2" s="26" t="s">
        <v>1476</v>
      </c>
      <c r="D2" s="26" t="s">
        <v>1663</v>
      </c>
      <c r="E2">
        <v>0</v>
      </c>
      <c r="F2">
        <v>-59.1</v>
      </c>
      <c r="G2">
        <v>0</v>
      </c>
      <c r="H2">
        <v>0</v>
      </c>
      <c r="I2">
        <v>0</v>
      </c>
      <c r="J2">
        <v>0</v>
      </c>
    </row>
    <row r="3" spans="1:10">
      <c r="A3" s="26" t="s">
        <v>1123</v>
      </c>
      <c r="B3" s="26" t="s">
        <v>1664</v>
      </c>
      <c r="C3" s="26" t="s">
        <v>1665</v>
      </c>
      <c r="D3" s="26" t="s">
        <v>1663</v>
      </c>
      <c r="E3">
        <v>0</v>
      </c>
      <c r="F3">
        <v>0</v>
      </c>
      <c r="G3">
        <v>0</v>
      </c>
      <c r="H3">
        <v>0</v>
      </c>
      <c r="I3">
        <v>0</v>
      </c>
      <c r="J3">
        <v>-10.9</v>
      </c>
    </row>
    <row r="4" spans="1:10">
      <c r="A4" s="26" t="s">
        <v>1123</v>
      </c>
      <c r="B4" s="26" t="s">
        <v>1666</v>
      </c>
      <c r="C4" s="26" t="s">
        <v>1667</v>
      </c>
      <c r="D4" s="26" t="s">
        <v>1663</v>
      </c>
      <c r="E4">
        <v>0</v>
      </c>
      <c r="F4">
        <v>0</v>
      </c>
      <c r="G4">
        <v>0</v>
      </c>
      <c r="H4">
        <v>0</v>
      </c>
      <c r="I4">
        <v>-10.199999999999999</v>
      </c>
      <c r="J4">
        <v>0</v>
      </c>
    </row>
    <row r="5" spans="1:10">
      <c r="A5" s="26" t="s">
        <v>1123</v>
      </c>
      <c r="B5" s="26" t="s">
        <v>1668</v>
      </c>
      <c r="C5" s="26" t="s">
        <v>1669</v>
      </c>
      <c r="D5" s="26" t="s">
        <v>1663</v>
      </c>
      <c r="E5">
        <v>0</v>
      </c>
      <c r="F5">
        <v>0</v>
      </c>
      <c r="G5">
        <v>0</v>
      </c>
      <c r="H5">
        <v>0</v>
      </c>
      <c r="I5">
        <v>-1.8</v>
      </c>
      <c r="J5">
        <v>0</v>
      </c>
    </row>
    <row r="6" spans="1:10">
      <c r="A6" s="26" t="s">
        <v>1123</v>
      </c>
      <c r="B6" s="26" t="s">
        <v>1670</v>
      </c>
      <c r="C6" s="26" t="s">
        <v>1671</v>
      </c>
      <c r="D6" s="26" t="s">
        <v>1663</v>
      </c>
      <c r="E6">
        <v>0</v>
      </c>
      <c r="F6">
        <v>0</v>
      </c>
      <c r="G6">
        <v>-0.1</v>
      </c>
      <c r="H6">
        <v>0</v>
      </c>
      <c r="I6">
        <v>0</v>
      </c>
      <c r="J6">
        <v>0</v>
      </c>
    </row>
    <row r="7" spans="1:10">
      <c r="A7" s="26" t="s">
        <v>1123</v>
      </c>
      <c r="B7" s="26" t="s">
        <v>1672</v>
      </c>
      <c r="C7" s="26" t="s">
        <v>1673</v>
      </c>
      <c r="D7" s="26" t="s">
        <v>1663</v>
      </c>
      <c r="E7">
        <v>0</v>
      </c>
      <c r="F7">
        <v>0</v>
      </c>
      <c r="G7">
        <v>0</v>
      </c>
      <c r="H7">
        <v>0</v>
      </c>
      <c r="I7">
        <v>-0.1</v>
      </c>
      <c r="J7">
        <v>0</v>
      </c>
    </row>
    <row r="8" spans="1:10">
      <c r="A8" s="26" t="s">
        <v>1123</v>
      </c>
      <c r="B8" s="26" t="s">
        <v>1674</v>
      </c>
      <c r="C8" s="26" t="s">
        <v>1675</v>
      </c>
      <c r="D8" s="26" t="s">
        <v>1663</v>
      </c>
      <c r="E8">
        <v>0</v>
      </c>
      <c r="F8">
        <v>0</v>
      </c>
      <c r="G8">
        <v>0</v>
      </c>
      <c r="H8">
        <v>-0.1</v>
      </c>
      <c r="I8">
        <v>0</v>
      </c>
      <c r="J8">
        <v>0</v>
      </c>
    </row>
    <row r="9" spans="1:10">
      <c r="A9" s="26" t="s">
        <v>1123</v>
      </c>
      <c r="B9" s="26" t="s">
        <v>1670</v>
      </c>
      <c r="C9" s="26" t="s">
        <v>1671</v>
      </c>
      <c r="D9" s="26" t="s">
        <v>1676</v>
      </c>
      <c r="E9">
        <v>0</v>
      </c>
      <c r="F9">
        <v>0</v>
      </c>
      <c r="G9">
        <v>0.1</v>
      </c>
      <c r="H9">
        <v>0</v>
      </c>
      <c r="I9">
        <v>0</v>
      </c>
      <c r="J9">
        <v>0</v>
      </c>
    </row>
    <row r="10" spans="1:10">
      <c r="A10" s="26" t="s">
        <v>1123</v>
      </c>
      <c r="B10" s="26" t="s">
        <v>1672</v>
      </c>
      <c r="C10" s="26" t="s">
        <v>1673</v>
      </c>
      <c r="D10" s="26" t="s">
        <v>1676</v>
      </c>
      <c r="E10">
        <v>0</v>
      </c>
      <c r="F10">
        <v>0</v>
      </c>
      <c r="G10">
        <v>0</v>
      </c>
      <c r="H10">
        <v>0</v>
      </c>
      <c r="I10">
        <v>0.1</v>
      </c>
      <c r="J10">
        <v>0</v>
      </c>
    </row>
    <row r="11" spans="1:10">
      <c r="A11" s="26" t="s">
        <v>1123</v>
      </c>
      <c r="B11" s="26" t="s">
        <v>1674</v>
      </c>
      <c r="C11" s="26" t="s">
        <v>1675</v>
      </c>
      <c r="D11" s="26" t="s">
        <v>1676</v>
      </c>
      <c r="E11">
        <v>0</v>
      </c>
      <c r="F11">
        <v>0</v>
      </c>
      <c r="G11">
        <v>0</v>
      </c>
      <c r="H11">
        <v>0.1</v>
      </c>
      <c r="I11">
        <v>0</v>
      </c>
      <c r="J11">
        <v>0</v>
      </c>
    </row>
    <row r="12" spans="1:10">
      <c r="A12" s="26" t="s">
        <v>1125</v>
      </c>
      <c r="B12" s="26" t="s">
        <v>1127</v>
      </c>
      <c r="C12" s="26" t="s">
        <v>1126</v>
      </c>
      <c r="D12" s="26" t="s">
        <v>1663</v>
      </c>
      <c r="E12">
        <v>1</v>
      </c>
      <c r="F12">
        <v>1.1000000000000001</v>
      </c>
      <c r="G12">
        <v>1.5</v>
      </c>
      <c r="H12">
        <v>1.6</v>
      </c>
      <c r="I12">
        <v>1.8</v>
      </c>
      <c r="J12">
        <v>1.3</v>
      </c>
    </row>
    <row r="13" spans="1:10">
      <c r="A13" s="26" t="s">
        <v>1125</v>
      </c>
      <c r="B13" s="26" t="s">
        <v>1677</v>
      </c>
      <c r="C13" s="26" t="s">
        <v>1126</v>
      </c>
      <c r="D13" s="26" t="s">
        <v>1678</v>
      </c>
      <c r="E13">
        <v>0</v>
      </c>
      <c r="F13">
        <v>0</v>
      </c>
      <c r="G13">
        <v>0</v>
      </c>
      <c r="H13">
        <v>0</v>
      </c>
      <c r="I13">
        <v>0</v>
      </c>
      <c r="J13">
        <v>57.3</v>
      </c>
    </row>
    <row r="14" spans="1:10">
      <c r="A14" s="26" t="s">
        <v>1125</v>
      </c>
      <c r="B14" s="26" t="s">
        <v>1127</v>
      </c>
      <c r="C14" s="26" t="s">
        <v>1126</v>
      </c>
      <c r="D14" s="26" t="s">
        <v>1679</v>
      </c>
      <c r="E14">
        <v>11.9</v>
      </c>
      <c r="F14">
        <v>12.6</v>
      </c>
      <c r="G14">
        <v>17.3</v>
      </c>
      <c r="H14">
        <v>18.3</v>
      </c>
      <c r="I14">
        <v>21</v>
      </c>
      <c r="J14">
        <v>14.9</v>
      </c>
    </row>
    <row r="15" spans="1:10">
      <c r="A15" s="26" t="s">
        <v>1125</v>
      </c>
      <c r="B15" s="26" t="s">
        <v>1127</v>
      </c>
      <c r="C15" s="26" t="s">
        <v>1126</v>
      </c>
      <c r="D15" s="26" t="s">
        <v>1676</v>
      </c>
      <c r="E15">
        <v>32.1</v>
      </c>
      <c r="F15">
        <v>34</v>
      </c>
      <c r="G15">
        <v>46.8</v>
      </c>
      <c r="H15">
        <v>49.4</v>
      </c>
      <c r="I15">
        <v>56.7</v>
      </c>
      <c r="J15">
        <v>40.200000000000003</v>
      </c>
    </row>
    <row r="16" spans="1:10">
      <c r="A16" s="26" t="s">
        <v>1125</v>
      </c>
      <c r="B16" s="26" t="s">
        <v>1127</v>
      </c>
      <c r="C16" s="26" t="s">
        <v>1126</v>
      </c>
      <c r="D16" s="26" t="s">
        <v>1680</v>
      </c>
      <c r="E16">
        <v>49.6</v>
      </c>
      <c r="F16">
        <v>52.4</v>
      </c>
      <c r="G16">
        <v>72.099999999999994</v>
      </c>
      <c r="H16">
        <v>76.099999999999994</v>
      </c>
      <c r="I16">
        <v>87.4</v>
      </c>
      <c r="J16">
        <v>62</v>
      </c>
    </row>
    <row r="17" spans="1:10">
      <c r="A17" s="26" t="s">
        <v>1125</v>
      </c>
      <c r="B17" s="26" t="s">
        <v>1127</v>
      </c>
      <c r="C17" s="26" t="s">
        <v>1126</v>
      </c>
      <c r="D17" s="26" t="s">
        <v>1681</v>
      </c>
      <c r="E17">
        <v>81.3</v>
      </c>
      <c r="F17">
        <v>85.9</v>
      </c>
      <c r="G17">
        <v>118.3</v>
      </c>
      <c r="H17">
        <v>125</v>
      </c>
      <c r="I17">
        <v>143.5</v>
      </c>
      <c r="J17">
        <v>101.8</v>
      </c>
    </row>
    <row r="18" spans="1:10">
      <c r="A18" s="26" t="s">
        <v>1129</v>
      </c>
      <c r="B18" s="26" t="s">
        <v>1154</v>
      </c>
      <c r="C18" s="26" t="s">
        <v>1153</v>
      </c>
      <c r="D18" s="26" t="s">
        <v>1663</v>
      </c>
      <c r="E18">
        <v>-83.1</v>
      </c>
      <c r="F18">
        <v>-25.2</v>
      </c>
      <c r="G18">
        <v>-9.6</v>
      </c>
      <c r="H18">
        <v>-59.9</v>
      </c>
      <c r="I18">
        <v>-3</v>
      </c>
      <c r="J18">
        <v>-3.1</v>
      </c>
    </row>
    <row r="19" spans="1:10">
      <c r="A19" s="26" t="s">
        <v>1129</v>
      </c>
      <c r="B19" s="26" t="s">
        <v>1682</v>
      </c>
      <c r="C19" s="26" t="s">
        <v>1683</v>
      </c>
      <c r="D19" s="26" t="s">
        <v>1663</v>
      </c>
      <c r="E19">
        <v>0</v>
      </c>
      <c r="F19">
        <v>0</v>
      </c>
      <c r="G19">
        <v>0</v>
      </c>
      <c r="H19">
        <v>0</v>
      </c>
      <c r="I19">
        <v>-0.3</v>
      </c>
      <c r="J19">
        <v>0</v>
      </c>
    </row>
    <row r="20" spans="1:10">
      <c r="A20" s="26" t="s">
        <v>1129</v>
      </c>
      <c r="B20" s="26" t="s">
        <v>1684</v>
      </c>
      <c r="C20" s="26" t="s">
        <v>1683</v>
      </c>
      <c r="D20" s="26" t="s">
        <v>1663</v>
      </c>
      <c r="E20">
        <v>0</v>
      </c>
      <c r="F20">
        <v>0</v>
      </c>
      <c r="G20">
        <v>0</v>
      </c>
      <c r="H20">
        <v>0</v>
      </c>
      <c r="I20">
        <v>0.3</v>
      </c>
      <c r="J20">
        <v>0</v>
      </c>
    </row>
    <row r="21" spans="1:10">
      <c r="A21" s="26" t="s">
        <v>1129</v>
      </c>
      <c r="B21" s="26" t="s">
        <v>1685</v>
      </c>
      <c r="C21" s="26" t="s">
        <v>1153</v>
      </c>
      <c r="D21" s="26" t="s">
        <v>1678</v>
      </c>
      <c r="E21">
        <v>6.4</v>
      </c>
      <c r="F21">
        <v>0.3</v>
      </c>
      <c r="G21">
        <v>0</v>
      </c>
      <c r="H21">
        <v>0</v>
      </c>
      <c r="I21">
        <v>0</v>
      </c>
      <c r="J21">
        <v>2</v>
      </c>
    </row>
    <row r="22" spans="1:10">
      <c r="A22" s="26" t="s">
        <v>1129</v>
      </c>
      <c r="B22" s="26" t="s">
        <v>1685</v>
      </c>
      <c r="C22" s="26" t="s">
        <v>1153</v>
      </c>
      <c r="D22" s="26" t="s">
        <v>1676</v>
      </c>
      <c r="E22">
        <v>11.3</v>
      </c>
      <c r="F22">
        <v>11.6</v>
      </c>
      <c r="G22">
        <v>7.2</v>
      </c>
      <c r="H22">
        <v>9.3000000000000007</v>
      </c>
      <c r="I22">
        <v>7.9</v>
      </c>
      <c r="J22">
        <v>4.4000000000000004</v>
      </c>
    </row>
    <row r="23" spans="1:10">
      <c r="A23" s="26" t="s">
        <v>1129</v>
      </c>
      <c r="B23" s="26" t="s">
        <v>1685</v>
      </c>
      <c r="C23" s="26" t="s">
        <v>1153</v>
      </c>
      <c r="D23" s="26" t="s">
        <v>1680</v>
      </c>
      <c r="E23">
        <v>15.7</v>
      </c>
      <c r="F23">
        <v>15.2</v>
      </c>
      <c r="G23">
        <v>9.6</v>
      </c>
      <c r="H23">
        <v>15</v>
      </c>
      <c r="I23">
        <v>12.7</v>
      </c>
      <c r="J23">
        <v>10.4</v>
      </c>
    </row>
    <row r="24" spans="1:10">
      <c r="A24" s="26" t="s">
        <v>1129</v>
      </c>
      <c r="B24" s="26" t="s">
        <v>1685</v>
      </c>
      <c r="C24" s="26" t="s">
        <v>1153</v>
      </c>
      <c r="D24" s="26" t="s">
        <v>1681</v>
      </c>
      <c r="E24">
        <v>25.8</v>
      </c>
      <c r="F24">
        <v>25.1</v>
      </c>
      <c r="G24">
        <v>15</v>
      </c>
      <c r="H24">
        <v>24.1</v>
      </c>
      <c r="I24">
        <v>19.600000000000001</v>
      </c>
      <c r="J24">
        <v>13.9</v>
      </c>
    </row>
    <row r="25" spans="1:10">
      <c r="A25" s="26" t="s">
        <v>1129</v>
      </c>
      <c r="B25" s="26" t="s">
        <v>1154</v>
      </c>
      <c r="C25" s="26" t="s">
        <v>1153</v>
      </c>
      <c r="D25" s="26" t="s">
        <v>1678</v>
      </c>
      <c r="E25">
        <v>23.5</v>
      </c>
      <c r="F25">
        <v>24.3</v>
      </c>
      <c r="G25">
        <v>17.7</v>
      </c>
      <c r="H25">
        <v>42</v>
      </c>
      <c r="I25">
        <v>38.9</v>
      </c>
      <c r="J25">
        <v>23.5</v>
      </c>
    </row>
    <row r="26" spans="1:10">
      <c r="A26" s="26" t="s">
        <v>1129</v>
      </c>
      <c r="B26" s="26" t="s">
        <v>1154</v>
      </c>
      <c r="C26" s="26" t="s">
        <v>1153</v>
      </c>
      <c r="D26" s="26" t="s">
        <v>1679</v>
      </c>
      <c r="E26">
        <v>48.8</v>
      </c>
      <c r="F26">
        <v>47.1</v>
      </c>
      <c r="G26">
        <v>49.6</v>
      </c>
      <c r="H26">
        <v>34.1</v>
      </c>
      <c r="I26">
        <v>41</v>
      </c>
      <c r="J26">
        <v>27.7</v>
      </c>
    </row>
    <row r="27" spans="1:10">
      <c r="A27" s="26" t="s">
        <v>1129</v>
      </c>
      <c r="B27" s="26" t="s">
        <v>1154</v>
      </c>
      <c r="C27" s="26" t="s">
        <v>1153</v>
      </c>
      <c r="D27" s="26" t="s">
        <v>1676</v>
      </c>
      <c r="E27">
        <v>49.7</v>
      </c>
      <c r="F27">
        <v>50.9</v>
      </c>
      <c r="G27">
        <v>72.7</v>
      </c>
      <c r="H27">
        <v>31.2</v>
      </c>
      <c r="I27">
        <v>48.9</v>
      </c>
      <c r="J27">
        <v>44.1</v>
      </c>
    </row>
    <row r="28" spans="1:10">
      <c r="A28" s="26" t="s">
        <v>1129</v>
      </c>
      <c r="B28" s="26" t="s">
        <v>1154</v>
      </c>
      <c r="C28" s="26" t="s">
        <v>1153</v>
      </c>
      <c r="D28" s="26" t="s">
        <v>1680</v>
      </c>
      <c r="E28">
        <v>78.8</v>
      </c>
      <c r="F28">
        <v>73</v>
      </c>
      <c r="G28">
        <v>105.7</v>
      </c>
      <c r="H28">
        <v>55.7</v>
      </c>
      <c r="I28">
        <v>84.6</v>
      </c>
      <c r="J28">
        <v>112</v>
      </c>
    </row>
    <row r="29" spans="1:10">
      <c r="A29" s="26" t="s">
        <v>1129</v>
      </c>
      <c r="B29" s="26" t="s">
        <v>1154</v>
      </c>
      <c r="C29" s="26" t="s">
        <v>1153</v>
      </c>
      <c r="D29" s="26" t="s">
        <v>1681</v>
      </c>
      <c r="E29">
        <v>134.69999999999999</v>
      </c>
      <c r="F29">
        <v>127.6</v>
      </c>
      <c r="G29">
        <v>172.8</v>
      </c>
      <c r="H29">
        <v>92</v>
      </c>
      <c r="I29">
        <v>133.30000000000001</v>
      </c>
      <c r="J29">
        <v>366.5</v>
      </c>
    </row>
    <row r="30" spans="1:10">
      <c r="A30" s="26" t="s">
        <v>1155</v>
      </c>
      <c r="B30" s="26" t="s">
        <v>1157</v>
      </c>
      <c r="C30" s="26" t="s">
        <v>1156</v>
      </c>
      <c r="D30" s="26" t="s">
        <v>1663</v>
      </c>
      <c r="E30">
        <v>-2.9</v>
      </c>
      <c r="F30">
        <v>-38.4</v>
      </c>
      <c r="G30">
        <v>-10.4</v>
      </c>
      <c r="H30">
        <v>-2.4</v>
      </c>
      <c r="I30">
        <v>1.1000000000000001</v>
      </c>
      <c r="J30">
        <v>0.7</v>
      </c>
    </row>
    <row r="31" spans="1:10">
      <c r="A31" s="26" t="s">
        <v>1155</v>
      </c>
      <c r="B31" s="26" t="s">
        <v>1686</v>
      </c>
      <c r="C31" s="26" t="s">
        <v>1156</v>
      </c>
      <c r="D31" s="26" t="s">
        <v>1663</v>
      </c>
      <c r="E31">
        <v>0</v>
      </c>
      <c r="F31">
        <v>-1.4</v>
      </c>
      <c r="G31">
        <v>0</v>
      </c>
      <c r="H31">
        <v>0</v>
      </c>
      <c r="I31">
        <v>0</v>
      </c>
      <c r="J31">
        <v>0</v>
      </c>
    </row>
    <row r="32" spans="1:10">
      <c r="A32" s="26" t="s">
        <v>1155</v>
      </c>
      <c r="B32" s="26" t="s">
        <v>1686</v>
      </c>
      <c r="C32" s="26" t="s">
        <v>1156</v>
      </c>
      <c r="D32" s="26" t="s">
        <v>1679</v>
      </c>
      <c r="E32">
        <v>0</v>
      </c>
      <c r="F32">
        <v>-0.3</v>
      </c>
      <c r="G32">
        <v>0</v>
      </c>
      <c r="H32">
        <v>0</v>
      </c>
      <c r="I32">
        <v>0</v>
      </c>
      <c r="J32">
        <v>-0.6</v>
      </c>
    </row>
    <row r="33" spans="1:10">
      <c r="A33" s="26" t="s">
        <v>1155</v>
      </c>
      <c r="B33" s="26" t="s">
        <v>1687</v>
      </c>
      <c r="C33" s="26" t="s">
        <v>1688</v>
      </c>
      <c r="D33" s="26" t="s">
        <v>1679</v>
      </c>
      <c r="E33">
        <v>0</v>
      </c>
      <c r="F33">
        <v>0.4</v>
      </c>
      <c r="G33">
        <v>0</v>
      </c>
      <c r="H33">
        <v>0</v>
      </c>
      <c r="I33">
        <v>0</v>
      </c>
      <c r="J33">
        <v>0</v>
      </c>
    </row>
    <row r="34" spans="1:10">
      <c r="A34" s="26" t="s">
        <v>1155</v>
      </c>
      <c r="B34" s="26" t="s">
        <v>1689</v>
      </c>
      <c r="C34" s="26" t="s">
        <v>1688</v>
      </c>
      <c r="D34" s="26" t="s">
        <v>1676</v>
      </c>
      <c r="E34">
        <v>0.1</v>
      </c>
      <c r="F34">
        <v>0.4</v>
      </c>
      <c r="G34">
        <v>0</v>
      </c>
      <c r="H34">
        <v>0</v>
      </c>
      <c r="I34">
        <v>0</v>
      </c>
      <c r="J34">
        <v>0</v>
      </c>
    </row>
    <row r="35" spans="1:10">
      <c r="A35" s="26" t="s">
        <v>1155</v>
      </c>
      <c r="B35" s="26" t="s">
        <v>1689</v>
      </c>
      <c r="C35" s="26" t="s">
        <v>1688</v>
      </c>
      <c r="D35" s="26" t="s">
        <v>1680</v>
      </c>
      <c r="E35">
        <v>0.1</v>
      </c>
      <c r="F35">
        <v>0.5</v>
      </c>
      <c r="G35">
        <v>0</v>
      </c>
      <c r="H35">
        <v>0</v>
      </c>
      <c r="I35">
        <v>0</v>
      </c>
      <c r="J35">
        <v>0</v>
      </c>
    </row>
    <row r="36" spans="1:10">
      <c r="A36" s="26" t="s">
        <v>1155</v>
      </c>
      <c r="B36" s="26" t="s">
        <v>1687</v>
      </c>
      <c r="C36" s="26" t="s">
        <v>1688</v>
      </c>
      <c r="D36" s="26" t="s">
        <v>1676</v>
      </c>
      <c r="E36">
        <v>0.2</v>
      </c>
      <c r="F36">
        <v>0.8</v>
      </c>
      <c r="G36">
        <v>0</v>
      </c>
      <c r="H36">
        <v>0</v>
      </c>
      <c r="I36">
        <v>0</v>
      </c>
      <c r="J36">
        <v>0</v>
      </c>
    </row>
    <row r="37" spans="1:10">
      <c r="A37" s="26" t="s">
        <v>1155</v>
      </c>
      <c r="B37" s="26" t="s">
        <v>1689</v>
      </c>
      <c r="C37" s="26" t="s">
        <v>1688</v>
      </c>
      <c r="D37" s="26" t="s">
        <v>1681</v>
      </c>
      <c r="E37">
        <v>0.2</v>
      </c>
      <c r="F37">
        <v>0.9</v>
      </c>
      <c r="G37">
        <v>0</v>
      </c>
      <c r="H37">
        <v>0</v>
      </c>
      <c r="I37">
        <v>0</v>
      </c>
      <c r="J37">
        <v>0</v>
      </c>
    </row>
    <row r="38" spans="1:10">
      <c r="A38" s="26" t="s">
        <v>1155</v>
      </c>
      <c r="B38" s="26" t="s">
        <v>1690</v>
      </c>
      <c r="C38" s="26" t="s">
        <v>1691</v>
      </c>
      <c r="D38" s="26" t="s">
        <v>1676</v>
      </c>
      <c r="E38">
        <v>0.8</v>
      </c>
      <c r="F38">
        <v>0.2</v>
      </c>
      <c r="G38">
        <v>0</v>
      </c>
      <c r="H38">
        <v>0.2</v>
      </c>
      <c r="I38">
        <v>0</v>
      </c>
      <c r="J38">
        <v>0</v>
      </c>
    </row>
    <row r="39" spans="1:10">
      <c r="A39" s="26" t="s">
        <v>1155</v>
      </c>
      <c r="B39" s="26" t="s">
        <v>1687</v>
      </c>
      <c r="C39" s="26" t="s">
        <v>1688</v>
      </c>
      <c r="D39" s="26" t="s">
        <v>1680</v>
      </c>
      <c r="E39">
        <v>0.2</v>
      </c>
      <c r="F39">
        <v>1.1000000000000001</v>
      </c>
      <c r="G39">
        <v>0</v>
      </c>
      <c r="H39">
        <v>0</v>
      </c>
      <c r="I39">
        <v>0</v>
      </c>
      <c r="J39">
        <v>0</v>
      </c>
    </row>
    <row r="40" spans="1:10">
      <c r="A40" s="26" t="s">
        <v>1155</v>
      </c>
      <c r="B40" s="26" t="s">
        <v>1690</v>
      </c>
      <c r="C40" s="26" t="s">
        <v>1691</v>
      </c>
      <c r="D40" s="26" t="s">
        <v>1680</v>
      </c>
      <c r="E40">
        <v>1.1000000000000001</v>
      </c>
      <c r="F40">
        <v>0.3</v>
      </c>
      <c r="G40">
        <v>0</v>
      </c>
      <c r="H40">
        <v>0.2</v>
      </c>
      <c r="I40">
        <v>0</v>
      </c>
      <c r="J40">
        <v>0</v>
      </c>
    </row>
    <row r="41" spans="1:10">
      <c r="A41" s="26" t="s">
        <v>1155</v>
      </c>
      <c r="B41" s="26" t="s">
        <v>1687</v>
      </c>
      <c r="C41" s="26" t="s">
        <v>1688</v>
      </c>
      <c r="D41" s="26" t="s">
        <v>1681</v>
      </c>
      <c r="E41">
        <v>0.4</v>
      </c>
      <c r="F41">
        <v>1.9</v>
      </c>
      <c r="G41">
        <v>0</v>
      </c>
      <c r="H41">
        <v>0</v>
      </c>
      <c r="I41">
        <v>0</v>
      </c>
      <c r="J41">
        <v>0</v>
      </c>
    </row>
    <row r="42" spans="1:10">
      <c r="A42" s="26" t="s">
        <v>1155</v>
      </c>
      <c r="B42" s="26" t="s">
        <v>1692</v>
      </c>
      <c r="C42" s="26" t="s">
        <v>1691</v>
      </c>
      <c r="D42" s="26" t="s">
        <v>1663</v>
      </c>
      <c r="E42">
        <v>0.6</v>
      </c>
      <c r="F42">
        <v>0.6</v>
      </c>
      <c r="G42">
        <v>1</v>
      </c>
      <c r="H42">
        <v>0.1</v>
      </c>
      <c r="I42">
        <v>0</v>
      </c>
      <c r="J42">
        <v>0</v>
      </c>
    </row>
    <row r="43" spans="1:10">
      <c r="A43" s="26" t="s">
        <v>1155</v>
      </c>
      <c r="B43" s="26" t="s">
        <v>1690</v>
      </c>
      <c r="C43" s="26" t="s">
        <v>1691</v>
      </c>
      <c r="D43" s="26" t="s">
        <v>1681</v>
      </c>
      <c r="E43">
        <v>1.8</v>
      </c>
      <c r="F43">
        <v>0.5</v>
      </c>
      <c r="G43">
        <v>0.1</v>
      </c>
      <c r="H43">
        <v>0.4</v>
      </c>
      <c r="I43">
        <v>0</v>
      </c>
      <c r="J43">
        <v>0</v>
      </c>
    </row>
    <row r="44" spans="1:10">
      <c r="A44" s="26" t="s">
        <v>1155</v>
      </c>
      <c r="B44" s="26" t="s">
        <v>1692</v>
      </c>
      <c r="C44" s="26" t="s">
        <v>1691</v>
      </c>
      <c r="D44" s="26" t="s">
        <v>1676</v>
      </c>
      <c r="E44">
        <v>0.3</v>
      </c>
      <c r="F44">
        <v>1.2</v>
      </c>
      <c r="G44">
        <v>1.2</v>
      </c>
      <c r="H44">
        <v>3.1</v>
      </c>
      <c r="I44">
        <v>-0.9</v>
      </c>
      <c r="J44">
        <v>0</v>
      </c>
    </row>
    <row r="45" spans="1:10">
      <c r="A45" s="26" t="s">
        <v>1155</v>
      </c>
      <c r="B45" s="26" t="s">
        <v>1692</v>
      </c>
      <c r="C45" s="26" t="s">
        <v>1691</v>
      </c>
      <c r="D45" s="26" t="s">
        <v>1680</v>
      </c>
      <c r="E45">
        <v>1.8</v>
      </c>
      <c r="F45">
        <v>2.2999999999999998</v>
      </c>
      <c r="G45">
        <v>3.6</v>
      </c>
      <c r="H45">
        <v>5.4</v>
      </c>
      <c r="I45">
        <v>-1.5</v>
      </c>
      <c r="J45">
        <v>0</v>
      </c>
    </row>
    <row r="46" spans="1:10">
      <c r="A46" s="26" t="s">
        <v>1155</v>
      </c>
      <c r="B46" s="26" t="s">
        <v>1692</v>
      </c>
      <c r="C46" s="26" t="s">
        <v>1691</v>
      </c>
      <c r="D46" s="26" t="s">
        <v>1681</v>
      </c>
      <c r="E46">
        <v>3.9</v>
      </c>
      <c r="F46">
        <v>5</v>
      </c>
      <c r="G46">
        <v>7.7</v>
      </c>
      <c r="H46">
        <v>8.8000000000000007</v>
      </c>
      <c r="I46">
        <v>-2.2999999999999998</v>
      </c>
      <c r="J46">
        <v>0</v>
      </c>
    </row>
    <row r="47" spans="1:10">
      <c r="A47" s="26" t="s">
        <v>1155</v>
      </c>
      <c r="B47" s="26" t="s">
        <v>1692</v>
      </c>
      <c r="C47" s="26" t="s">
        <v>1691</v>
      </c>
      <c r="D47" s="26" t="s">
        <v>1679</v>
      </c>
      <c r="E47">
        <v>7.6</v>
      </c>
      <c r="F47">
        <v>7.4</v>
      </c>
      <c r="G47">
        <v>12.7</v>
      </c>
      <c r="H47">
        <v>1.9</v>
      </c>
      <c r="I47">
        <v>0</v>
      </c>
      <c r="J47">
        <v>0</v>
      </c>
    </row>
    <row r="48" spans="1:10">
      <c r="A48" s="26" t="s">
        <v>1155</v>
      </c>
      <c r="B48" s="26" t="s">
        <v>1686</v>
      </c>
      <c r="C48" s="26" t="s">
        <v>1156</v>
      </c>
      <c r="D48" s="26" t="s">
        <v>1676</v>
      </c>
      <c r="E48">
        <v>7.5</v>
      </c>
      <c r="F48">
        <v>15.7</v>
      </c>
      <c r="G48">
        <v>6.2</v>
      </c>
      <c r="H48">
        <v>8.9</v>
      </c>
      <c r="I48">
        <v>6.9</v>
      </c>
      <c r="J48">
        <v>3</v>
      </c>
    </row>
    <row r="49" spans="1:10">
      <c r="A49" s="26" t="s">
        <v>1155</v>
      </c>
      <c r="B49" s="26" t="s">
        <v>1157</v>
      </c>
      <c r="C49" s="26" t="s">
        <v>1156</v>
      </c>
      <c r="D49" s="26" t="s">
        <v>1678</v>
      </c>
      <c r="E49">
        <v>0.7</v>
      </c>
      <c r="F49">
        <v>3.8</v>
      </c>
      <c r="G49">
        <v>2.5</v>
      </c>
      <c r="H49">
        <v>12</v>
      </c>
      <c r="I49">
        <v>8.6</v>
      </c>
      <c r="J49">
        <v>38.1</v>
      </c>
    </row>
    <row r="50" spans="1:10">
      <c r="A50" s="26" t="s">
        <v>1155</v>
      </c>
      <c r="B50" s="26" t="s">
        <v>1686</v>
      </c>
      <c r="C50" s="26" t="s">
        <v>1156</v>
      </c>
      <c r="D50" s="26" t="s">
        <v>1680</v>
      </c>
      <c r="E50">
        <v>10.3</v>
      </c>
      <c r="F50">
        <v>20.5</v>
      </c>
      <c r="G50">
        <v>8.1999999999999993</v>
      </c>
      <c r="H50">
        <v>14.2</v>
      </c>
      <c r="I50">
        <v>11.1</v>
      </c>
      <c r="J50">
        <v>7</v>
      </c>
    </row>
    <row r="51" spans="1:10">
      <c r="A51" s="26" t="s">
        <v>1155</v>
      </c>
      <c r="B51" s="26" t="s">
        <v>1686</v>
      </c>
      <c r="C51" s="26" t="s">
        <v>1156</v>
      </c>
      <c r="D51" s="26" t="s">
        <v>1681</v>
      </c>
      <c r="E51">
        <v>17</v>
      </c>
      <c r="F51">
        <v>33.9</v>
      </c>
      <c r="G51">
        <v>12.8</v>
      </c>
      <c r="H51">
        <v>22.9</v>
      </c>
      <c r="I51">
        <v>17.2</v>
      </c>
      <c r="J51">
        <v>9.1999999999999993</v>
      </c>
    </row>
    <row r="52" spans="1:10">
      <c r="A52" s="26" t="s">
        <v>1155</v>
      </c>
      <c r="B52" s="26" t="s">
        <v>1157</v>
      </c>
      <c r="C52" s="26" t="s">
        <v>1156</v>
      </c>
      <c r="D52" s="26" t="s">
        <v>1676</v>
      </c>
      <c r="E52">
        <v>26.5</v>
      </c>
      <c r="F52">
        <v>40.4</v>
      </c>
      <c r="G52">
        <v>30.9</v>
      </c>
      <c r="H52">
        <v>28</v>
      </c>
      <c r="I52">
        <v>31.7</v>
      </c>
      <c r="J52">
        <v>15.4</v>
      </c>
    </row>
    <row r="53" spans="1:10">
      <c r="A53" s="26" t="s">
        <v>1155</v>
      </c>
      <c r="B53" s="26" t="s">
        <v>1157</v>
      </c>
      <c r="C53" s="26" t="s">
        <v>1156</v>
      </c>
      <c r="D53" s="26" t="s">
        <v>1679</v>
      </c>
      <c r="E53">
        <v>79.7</v>
      </c>
      <c r="F53">
        <v>25.3</v>
      </c>
      <c r="G53">
        <v>31.2</v>
      </c>
      <c r="H53">
        <v>50.4</v>
      </c>
      <c r="I53">
        <v>48.8</v>
      </c>
      <c r="J53">
        <v>41.4</v>
      </c>
    </row>
    <row r="54" spans="1:10">
      <c r="A54" s="26" t="s">
        <v>1155</v>
      </c>
      <c r="B54" s="26" t="s">
        <v>1157</v>
      </c>
      <c r="C54" s="26" t="s">
        <v>1156</v>
      </c>
      <c r="D54" s="26" t="s">
        <v>1680</v>
      </c>
      <c r="E54">
        <v>51.6</v>
      </c>
      <c r="F54">
        <v>56.6</v>
      </c>
      <c r="G54">
        <v>46.9</v>
      </c>
      <c r="H54">
        <v>52</v>
      </c>
      <c r="I54">
        <v>57</v>
      </c>
      <c r="J54">
        <v>45.9</v>
      </c>
    </row>
    <row r="55" spans="1:10">
      <c r="A55" s="26" t="s">
        <v>1155</v>
      </c>
      <c r="B55" s="26" t="s">
        <v>1157</v>
      </c>
      <c r="C55" s="26" t="s">
        <v>1156</v>
      </c>
      <c r="D55" s="26" t="s">
        <v>1681</v>
      </c>
      <c r="E55">
        <v>94.5</v>
      </c>
      <c r="F55">
        <v>97.1</v>
      </c>
      <c r="G55">
        <v>78</v>
      </c>
      <c r="H55">
        <v>87.8</v>
      </c>
      <c r="I55">
        <v>91.7</v>
      </c>
      <c r="J55">
        <v>195.5</v>
      </c>
    </row>
    <row r="56" spans="1:10">
      <c r="A56" s="26" t="s">
        <v>1158</v>
      </c>
      <c r="B56" s="26" t="s">
        <v>1693</v>
      </c>
      <c r="C56" s="26" t="s">
        <v>1159</v>
      </c>
      <c r="D56" s="26" t="s">
        <v>1676</v>
      </c>
      <c r="E56">
        <v>0</v>
      </c>
      <c r="F56">
        <v>0.2</v>
      </c>
      <c r="G56">
        <v>0.1</v>
      </c>
      <c r="H56">
        <v>0.4</v>
      </c>
      <c r="I56">
        <v>0.1</v>
      </c>
      <c r="J56">
        <v>0.1</v>
      </c>
    </row>
    <row r="57" spans="1:10">
      <c r="A57" s="26" t="s">
        <v>1158</v>
      </c>
      <c r="B57" s="26" t="s">
        <v>1160</v>
      </c>
      <c r="C57" s="26" t="s">
        <v>1159</v>
      </c>
      <c r="D57" s="26" t="s">
        <v>1663</v>
      </c>
      <c r="E57">
        <v>0.1</v>
      </c>
      <c r="F57">
        <v>0.1</v>
      </c>
      <c r="G57">
        <v>0.3</v>
      </c>
      <c r="H57">
        <v>0.1</v>
      </c>
      <c r="I57">
        <v>0.2</v>
      </c>
      <c r="J57">
        <v>0.2</v>
      </c>
    </row>
    <row r="58" spans="1:10">
      <c r="A58" s="26" t="s">
        <v>1158</v>
      </c>
      <c r="B58" s="26" t="s">
        <v>1693</v>
      </c>
      <c r="C58" s="26" t="s">
        <v>1159</v>
      </c>
      <c r="D58" s="26" t="s">
        <v>1680</v>
      </c>
      <c r="E58">
        <v>0</v>
      </c>
      <c r="F58">
        <v>0.3</v>
      </c>
      <c r="G58">
        <v>0.1</v>
      </c>
      <c r="H58">
        <v>0.6</v>
      </c>
      <c r="I58">
        <v>0.2</v>
      </c>
      <c r="J58">
        <v>0.2</v>
      </c>
    </row>
    <row r="59" spans="1:10">
      <c r="A59" s="26" t="s">
        <v>1158</v>
      </c>
      <c r="B59" s="26" t="s">
        <v>1693</v>
      </c>
      <c r="C59" s="26" t="s">
        <v>1159</v>
      </c>
      <c r="D59" s="26" t="s">
        <v>1681</v>
      </c>
      <c r="E59">
        <v>0.1</v>
      </c>
      <c r="F59">
        <v>0.5</v>
      </c>
      <c r="G59">
        <v>0.2</v>
      </c>
      <c r="H59">
        <v>1</v>
      </c>
      <c r="I59">
        <v>0.4</v>
      </c>
      <c r="J59">
        <v>0.3</v>
      </c>
    </row>
    <row r="60" spans="1:10">
      <c r="A60" s="26" t="s">
        <v>1158</v>
      </c>
      <c r="B60" s="26" t="s">
        <v>1160</v>
      </c>
      <c r="C60" s="26" t="s">
        <v>1159</v>
      </c>
      <c r="D60" s="26" t="s">
        <v>1676</v>
      </c>
      <c r="E60">
        <v>1</v>
      </c>
      <c r="F60">
        <v>1.2</v>
      </c>
      <c r="G60">
        <v>1</v>
      </c>
      <c r="H60">
        <v>0.1</v>
      </c>
      <c r="I60">
        <v>0.9</v>
      </c>
      <c r="J60">
        <v>0.5</v>
      </c>
    </row>
    <row r="61" spans="1:10">
      <c r="A61" s="26" t="s">
        <v>1158</v>
      </c>
      <c r="B61" s="26" t="s">
        <v>1160</v>
      </c>
      <c r="C61" s="26" t="s">
        <v>1159</v>
      </c>
      <c r="D61" s="26" t="s">
        <v>1680</v>
      </c>
      <c r="E61">
        <v>1.7</v>
      </c>
      <c r="F61">
        <v>1.7</v>
      </c>
      <c r="G61">
        <v>1.9</v>
      </c>
      <c r="H61">
        <v>0.3</v>
      </c>
      <c r="I61">
        <v>1.7</v>
      </c>
      <c r="J61">
        <v>1.8</v>
      </c>
    </row>
    <row r="62" spans="1:10">
      <c r="A62" s="26" t="s">
        <v>1158</v>
      </c>
      <c r="B62" s="26" t="s">
        <v>1160</v>
      </c>
      <c r="C62" s="26" t="s">
        <v>1159</v>
      </c>
      <c r="D62" s="26" t="s">
        <v>1679</v>
      </c>
      <c r="E62">
        <v>1.4</v>
      </c>
      <c r="F62">
        <v>1.6</v>
      </c>
      <c r="G62">
        <v>3.7</v>
      </c>
      <c r="H62">
        <v>1.1000000000000001</v>
      </c>
      <c r="I62">
        <v>2.4</v>
      </c>
      <c r="J62">
        <v>2.8</v>
      </c>
    </row>
    <row r="63" spans="1:10">
      <c r="A63" s="26" t="s">
        <v>1158</v>
      </c>
      <c r="B63" s="26" t="s">
        <v>1160</v>
      </c>
      <c r="C63" s="26" t="s">
        <v>1159</v>
      </c>
      <c r="D63" s="26" t="s">
        <v>1681</v>
      </c>
      <c r="E63">
        <v>2.9</v>
      </c>
      <c r="F63">
        <v>3.1</v>
      </c>
      <c r="G63">
        <v>3.6</v>
      </c>
      <c r="H63">
        <v>0.6</v>
      </c>
      <c r="I63">
        <v>2.8</v>
      </c>
      <c r="J63">
        <v>2.7</v>
      </c>
    </row>
    <row r="64" spans="1:10">
      <c r="A64" s="26" t="s">
        <v>1161</v>
      </c>
      <c r="B64" s="26" t="s">
        <v>1163</v>
      </c>
      <c r="C64" s="26" t="s">
        <v>1162</v>
      </c>
      <c r="D64" s="26" t="s">
        <v>1663</v>
      </c>
      <c r="E64">
        <v>-0.5</v>
      </c>
      <c r="F64">
        <v>-0.6</v>
      </c>
      <c r="G64">
        <v>0</v>
      </c>
      <c r="H64">
        <v>-0.1</v>
      </c>
      <c r="I64">
        <v>0</v>
      </c>
      <c r="J64">
        <v>-1.2</v>
      </c>
    </row>
    <row r="65" spans="1:10">
      <c r="A65" s="26" t="s">
        <v>1161</v>
      </c>
      <c r="B65" s="26" t="s">
        <v>1694</v>
      </c>
      <c r="C65" s="26" t="s">
        <v>1162</v>
      </c>
      <c r="D65" s="26" t="s">
        <v>1678</v>
      </c>
      <c r="E65">
        <v>0</v>
      </c>
      <c r="F65">
        <v>0</v>
      </c>
      <c r="G65">
        <v>0</v>
      </c>
      <c r="H65">
        <v>0</v>
      </c>
      <c r="I65">
        <v>0</v>
      </c>
      <c r="J65">
        <v>2.2999999999999998</v>
      </c>
    </row>
    <row r="66" spans="1:10">
      <c r="A66" s="26" t="s">
        <v>1161</v>
      </c>
      <c r="B66" s="26" t="s">
        <v>1694</v>
      </c>
      <c r="C66" s="26" t="s">
        <v>1162</v>
      </c>
      <c r="D66" s="26" t="s">
        <v>1676</v>
      </c>
      <c r="E66">
        <v>2.5</v>
      </c>
      <c r="F66">
        <v>3.4</v>
      </c>
      <c r="G66">
        <v>2.2000000000000002</v>
      </c>
      <c r="H66">
        <v>2</v>
      </c>
      <c r="I66">
        <v>2.8</v>
      </c>
      <c r="J66">
        <v>0.9</v>
      </c>
    </row>
    <row r="67" spans="1:10">
      <c r="A67" s="26" t="s">
        <v>1161</v>
      </c>
      <c r="B67" s="26" t="s">
        <v>1163</v>
      </c>
      <c r="C67" s="26" t="s">
        <v>1162</v>
      </c>
      <c r="D67" s="26" t="s">
        <v>1679</v>
      </c>
      <c r="E67">
        <v>3.9</v>
      </c>
      <c r="F67">
        <v>2.8</v>
      </c>
      <c r="G67">
        <v>4.3</v>
      </c>
      <c r="H67">
        <v>3.6</v>
      </c>
      <c r="I67">
        <v>2.2999999999999998</v>
      </c>
      <c r="J67">
        <v>2.1</v>
      </c>
    </row>
    <row r="68" spans="1:10">
      <c r="A68" s="26" t="s">
        <v>1161</v>
      </c>
      <c r="B68" s="26" t="s">
        <v>1694</v>
      </c>
      <c r="C68" s="26" t="s">
        <v>1162</v>
      </c>
      <c r="D68" s="26" t="s">
        <v>1680</v>
      </c>
      <c r="E68">
        <v>3.4</v>
      </c>
      <c r="F68">
        <v>4.4000000000000004</v>
      </c>
      <c r="G68">
        <v>2.9</v>
      </c>
      <c r="H68">
        <v>3.2</v>
      </c>
      <c r="I68">
        <v>4.5</v>
      </c>
      <c r="J68">
        <v>2.1</v>
      </c>
    </row>
    <row r="69" spans="1:10">
      <c r="A69" s="26" t="s">
        <v>1161</v>
      </c>
      <c r="B69" s="26" t="s">
        <v>1163</v>
      </c>
      <c r="C69" s="26" t="s">
        <v>1162</v>
      </c>
      <c r="D69" s="26" t="s">
        <v>1676</v>
      </c>
      <c r="E69">
        <v>5.9</v>
      </c>
      <c r="F69">
        <v>5.5</v>
      </c>
      <c r="G69">
        <v>3.5</v>
      </c>
      <c r="H69">
        <v>2.7</v>
      </c>
      <c r="I69">
        <v>4.7</v>
      </c>
      <c r="J69">
        <v>2.2999999999999998</v>
      </c>
    </row>
    <row r="70" spans="1:10">
      <c r="A70" s="26" t="s">
        <v>1161</v>
      </c>
      <c r="B70" s="26" t="s">
        <v>1694</v>
      </c>
      <c r="C70" s="26" t="s">
        <v>1162</v>
      </c>
      <c r="D70" s="26" t="s">
        <v>1681</v>
      </c>
      <c r="E70">
        <v>5.6</v>
      </c>
      <c r="F70">
        <v>7.3</v>
      </c>
      <c r="G70">
        <v>4.5999999999999996</v>
      </c>
      <c r="H70">
        <v>5.0999999999999996</v>
      </c>
      <c r="I70">
        <v>6.9</v>
      </c>
      <c r="J70">
        <v>2.8</v>
      </c>
    </row>
    <row r="71" spans="1:10">
      <c r="A71" s="26" t="s">
        <v>1161</v>
      </c>
      <c r="B71" s="26" t="s">
        <v>1163</v>
      </c>
      <c r="C71" s="26" t="s">
        <v>1162</v>
      </c>
      <c r="D71" s="26" t="s">
        <v>1680</v>
      </c>
      <c r="E71">
        <v>9</v>
      </c>
      <c r="F71">
        <v>7.6</v>
      </c>
      <c r="G71">
        <v>5.5</v>
      </c>
      <c r="H71">
        <v>4.8</v>
      </c>
      <c r="I71">
        <v>7.9</v>
      </c>
      <c r="J71">
        <v>5.9</v>
      </c>
    </row>
    <row r="72" spans="1:10">
      <c r="A72" s="26" t="s">
        <v>1161</v>
      </c>
      <c r="B72" s="26" t="s">
        <v>1163</v>
      </c>
      <c r="C72" s="26" t="s">
        <v>1162</v>
      </c>
      <c r="D72" s="26" t="s">
        <v>1681</v>
      </c>
      <c r="E72">
        <v>15.1</v>
      </c>
      <c r="F72">
        <v>13</v>
      </c>
      <c r="G72">
        <v>9.1999999999999993</v>
      </c>
      <c r="H72">
        <v>8</v>
      </c>
      <c r="I72">
        <v>12.4</v>
      </c>
      <c r="J72">
        <v>8</v>
      </c>
    </row>
    <row r="73" spans="1:10">
      <c r="A73" s="26" t="s">
        <v>1164</v>
      </c>
      <c r="B73" s="26" t="s">
        <v>1166</v>
      </c>
      <c r="C73" s="26" t="s">
        <v>1165</v>
      </c>
      <c r="D73" s="26" t="s">
        <v>1678</v>
      </c>
      <c r="E73">
        <v>0</v>
      </c>
      <c r="F73">
        <v>0</v>
      </c>
      <c r="G73">
        <v>0</v>
      </c>
      <c r="H73">
        <v>0</v>
      </c>
      <c r="I73">
        <v>2.7</v>
      </c>
      <c r="J73">
        <v>0</v>
      </c>
    </row>
    <row r="74" spans="1:10">
      <c r="A74" s="26" t="s">
        <v>1164</v>
      </c>
      <c r="B74" s="26" t="s">
        <v>1695</v>
      </c>
      <c r="C74" s="26" t="s">
        <v>1165</v>
      </c>
      <c r="D74" s="26" t="s">
        <v>1676</v>
      </c>
      <c r="E74">
        <v>0.4</v>
      </c>
      <c r="F74">
        <v>0.3</v>
      </c>
      <c r="G74">
        <v>0.3</v>
      </c>
      <c r="H74">
        <v>2</v>
      </c>
      <c r="I74">
        <v>1.7</v>
      </c>
      <c r="J74">
        <v>-0.3</v>
      </c>
    </row>
    <row r="75" spans="1:10">
      <c r="A75" s="26" t="s">
        <v>1164</v>
      </c>
      <c r="B75" s="26" t="s">
        <v>1695</v>
      </c>
      <c r="C75" s="26" t="s">
        <v>1165</v>
      </c>
      <c r="D75" s="26" t="s">
        <v>1680</v>
      </c>
      <c r="E75">
        <v>0.5</v>
      </c>
      <c r="F75">
        <v>0.4</v>
      </c>
      <c r="G75">
        <v>0.4</v>
      </c>
      <c r="H75">
        <v>3.3</v>
      </c>
      <c r="I75">
        <v>2.7</v>
      </c>
      <c r="J75">
        <v>-0.8</v>
      </c>
    </row>
    <row r="76" spans="1:10">
      <c r="A76" s="26" t="s">
        <v>1164</v>
      </c>
      <c r="B76" s="26" t="s">
        <v>1166</v>
      </c>
      <c r="C76" s="26" t="s">
        <v>1165</v>
      </c>
      <c r="D76" s="26" t="s">
        <v>1663</v>
      </c>
      <c r="E76">
        <v>0.4</v>
      </c>
      <c r="F76">
        <v>0.3</v>
      </c>
      <c r="G76">
        <v>1.7</v>
      </c>
      <c r="H76">
        <v>4.0999999999999996</v>
      </c>
      <c r="I76">
        <v>1</v>
      </c>
      <c r="J76">
        <v>1.2</v>
      </c>
    </row>
    <row r="77" spans="1:10">
      <c r="A77" s="26" t="s">
        <v>1164</v>
      </c>
      <c r="B77" s="26" t="s">
        <v>1695</v>
      </c>
      <c r="C77" s="26" t="s">
        <v>1165</v>
      </c>
      <c r="D77" s="26" t="s">
        <v>1681</v>
      </c>
      <c r="E77">
        <v>0.9</v>
      </c>
      <c r="F77">
        <v>0.7</v>
      </c>
      <c r="G77">
        <v>0.6</v>
      </c>
      <c r="H77">
        <v>5.3</v>
      </c>
      <c r="I77">
        <v>4.2</v>
      </c>
      <c r="J77">
        <v>-1</v>
      </c>
    </row>
    <row r="78" spans="1:10">
      <c r="A78" s="26" t="s">
        <v>1164</v>
      </c>
      <c r="B78" s="26" t="s">
        <v>1166</v>
      </c>
      <c r="C78" s="26" t="s">
        <v>1165</v>
      </c>
      <c r="D78" s="26" t="s">
        <v>1676</v>
      </c>
      <c r="E78">
        <v>1.1000000000000001</v>
      </c>
      <c r="F78">
        <v>1.8</v>
      </c>
      <c r="G78">
        <v>3.8</v>
      </c>
      <c r="H78">
        <v>3.9</v>
      </c>
      <c r="I78">
        <v>5</v>
      </c>
      <c r="J78">
        <v>-0.3</v>
      </c>
    </row>
    <row r="79" spans="1:10">
      <c r="A79" s="26" t="s">
        <v>1164</v>
      </c>
      <c r="B79" s="26" t="s">
        <v>1166</v>
      </c>
      <c r="C79" s="26" t="s">
        <v>1165</v>
      </c>
      <c r="D79" s="26" t="s">
        <v>1680</v>
      </c>
      <c r="E79">
        <v>2.4</v>
      </c>
      <c r="F79">
        <v>2.8</v>
      </c>
      <c r="G79">
        <v>8.4</v>
      </c>
      <c r="H79">
        <v>12.5</v>
      </c>
      <c r="I79">
        <v>9.4</v>
      </c>
      <c r="J79">
        <v>2.5</v>
      </c>
    </row>
    <row r="80" spans="1:10">
      <c r="A80" s="26" t="s">
        <v>1164</v>
      </c>
      <c r="B80" s="26" t="s">
        <v>1166</v>
      </c>
      <c r="C80" s="26" t="s">
        <v>1165</v>
      </c>
      <c r="D80" s="26" t="s">
        <v>1681</v>
      </c>
      <c r="E80">
        <v>4.5999999999999996</v>
      </c>
      <c r="F80">
        <v>5.2</v>
      </c>
      <c r="G80">
        <v>16.399999999999999</v>
      </c>
      <c r="H80">
        <v>24.6</v>
      </c>
      <c r="I80">
        <v>15.4</v>
      </c>
      <c r="J80">
        <v>5</v>
      </c>
    </row>
    <row r="81" spans="1:10">
      <c r="A81" s="26" t="s">
        <v>1164</v>
      </c>
      <c r="B81" s="26" t="s">
        <v>1166</v>
      </c>
      <c r="C81" s="26" t="s">
        <v>1165</v>
      </c>
      <c r="D81" s="26" t="s">
        <v>1679</v>
      </c>
      <c r="E81">
        <v>5.2</v>
      </c>
      <c r="F81">
        <v>3.6</v>
      </c>
      <c r="G81">
        <v>20.2</v>
      </c>
      <c r="H81">
        <v>50.1</v>
      </c>
      <c r="I81">
        <v>11.4</v>
      </c>
      <c r="J81">
        <v>15.3</v>
      </c>
    </row>
    <row r="82" spans="1:10">
      <c r="A82" s="26" t="s">
        <v>1167</v>
      </c>
      <c r="B82" s="26" t="s">
        <v>1696</v>
      </c>
      <c r="C82" s="26" t="s">
        <v>1697</v>
      </c>
      <c r="D82" s="26" t="s">
        <v>1678</v>
      </c>
      <c r="E82">
        <v>-11.2</v>
      </c>
      <c r="F82">
        <v>0</v>
      </c>
      <c r="G82">
        <v>0</v>
      </c>
      <c r="H82">
        <v>0</v>
      </c>
      <c r="I82">
        <v>0</v>
      </c>
      <c r="J82">
        <v>0</v>
      </c>
    </row>
    <row r="83" spans="1:10">
      <c r="A83" s="26" t="s">
        <v>1167</v>
      </c>
      <c r="B83" s="26" t="s">
        <v>1698</v>
      </c>
      <c r="C83" s="26" t="s">
        <v>1697</v>
      </c>
      <c r="D83" s="26" t="s">
        <v>1678</v>
      </c>
      <c r="E83">
        <v>-1.1000000000000001</v>
      </c>
      <c r="F83">
        <v>0</v>
      </c>
      <c r="G83">
        <v>0</v>
      </c>
      <c r="H83">
        <v>0</v>
      </c>
      <c r="I83">
        <v>0</v>
      </c>
      <c r="J83">
        <v>0</v>
      </c>
    </row>
    <row r="84" spans="1:10">
      <c r="A84" s="26" t="s">
        <v>1167</v>
      </c>
      <c r="B84" s="26" t="s">
        <v>1696</v>
      </c>
      <c r="C84" s="26" t="s">
        <v>1697</v>
      </c>
      <c r="D84" s="26" t="s">
        <v>1681</v>
      </c>
      <c r="E84">
        <v>-0.3</v>
      </c>
      <c r="F84">
        <v>0</v>
      </c>
      <c r="G84">
        <v>0</v>
      </c>
      <c r="H84">
        <v>0</v>
      </c>
      <c r="I84">
        <v>0</v>
      </c>
      <c r="J84">
        <v>0</v>
      </c>
    </row>
    <row r="85" spans="1:10">
      <c r="A85" s="26" t="s">
        <v>1167</v>
      </c>
      <c r="B85" s="26" t="s">
        <v>1696</v>
      </c>
      <c r="C85" s="26" t="s">
        <v>1697</v>
      </c>
      <c r="D85" s="26" t="s">
        <v>1680</v>
      </c>
      <c r="E85">
        <v>-0.3</v>
      </c>
      <c r="F85">
        <v>0</v>
      </c>
      <c r="G85">
        <v>0</v>
      </c>
      <c r="H85">
        <v>0</v>
      </c>
      <c r="I85">
        <v>0</v>
      </c>
      <c r="J85">
        <v>0</v>
      </c>
    </row>
    <row r="86" spans="1:10">
      <c r="A86" s="26" t="s">
        <v>1167</v>
      </c>
      <c r="B86" s="26" t="s">
        <v>1171</v>
      </c>
      <c r="C86" s="26" t="s">
        <v>1699</v>
      </c>
      <c r="D86" s="26" t="s">
        <v>1680</v>
      </c>
      <c r="E86">
        <v>5.3</v>
      </c>
      <c r="F86">
        <v>4.7</v>
      </c>
      <c r="G86">
        <v>2.9</v>
      </c>
      <c r="H86">
        <v>4.7</v>
      </c>
      <c r="I86">
        <v>5.6</v>
      </c>
      <c r="J86">
        <v>1.9</v>
      </c>
    </row>
    <row r="87" spans="1:10">
      <c r="A87" s="26" t="s">
        <v>1167</v>
      </c>
      <c r="B87" s="26" t="s">
        <v>1171</v>
      </c>
      <c r="C87" s="26" t="s">
        <v>1699</v>
      </c>
      <c r="D87" s="26" t="s">
        <v>1681</v>
      </c>
      <c r="E87">
        <v>5.6</v>
      </c>
      <c r="F87">
        <v>5.0999999999999996</v>
      </c>
      <c r="G87">
        <v>3.1</v>
      </c>
      <c r="H87">
        <v>5.0999999999999996</v>
      </c>
      <c r="I87">
        <v>6.1</v>
      </c>
      <c r="J87">
        <v>2</v>
      </c>
    </row>
    <row r="88" spans="1:10">
      <c r="A88" s="26" t="s">
        <v>1167</v>
      </c>
      <c r="B88" s="26" t="s">
        <v>1169</v>
      </c>
      <c r="C88" s="26" t="s">
        <v>1699</v>
      </c>
      <c r="D88" s="26" t="s">
        <v>1680</v>
      </c>
      <c r="E88">
        <v>5.2</v>
      </c>
      <c r="F88">
        <v>10</v>
      </c>
      <c r="G88">
        <v>10.6</v>
      </c>
      <c r="H88">
        <v>6.2</v>
      </c>
      <c r="I88">
        <v>7.4</v>
      </c>
      <c r="J88">
        <v>1.9</v>
      </c>
    </row>
    <row r="89" spans="1:10">
      <c r="A89" s="26" t="s">
        <v>1167</v>
      </c>
      <c r="B89" s="26" t="s">
        <v>1169</v>
      </c>
      <c r="C89" s="26" t="s">
        <v>1699</v>
      </c>
      <c r="D89" s="26" t="s">
        <v>1681</v>
      </c>
      <c r="E89">
        <v>5.7</v>
      </c>
      <c r="F89">
        <v>10.8</v>
      </c>
      <c r="G89">
        <v>11.4</v>
      </c>
      <c r="H89">
        <v>6.7</v>
      </c>
      <c r="I89">
        <v>7.9</v>
      </c>
      <c r="J89">
        <v>2</v>
      </c>
    </row>
    <row r="90" spans="1:10">
      <c r="A90" s="26" t="s">
        <v>1167</v>
      </c>
      <c r="B90" s="26" t="s">
        <v>1171</v>
      </c>
      <c r="C90" s="26" t="s">
        <v>1699</v>
      </c>
      <c r="D90" s="26" t="s">
        <v>1663</v>
      </c>
      <c r="E90">
        <v>13.6</v>
      </c>
      <c r="F90">
        <v>22.7</v>
      </c>
      <c r="G90">
        <v>14.3</v>
      </c>
      <c r="H90">
        <v>17.899999999999999</v>
      </c>
      <c r="I90">
        <v>20.100000000000001</v>
      </c>
      <c r="J90">
        <v>0</v>
      </c>
    </row>
    <row r="91" spans="1:10">
      <c r="A91" s="26" t="s">
        <v>1167</v>
      </c>
      <c r="B91" s="26" t="s">
        <v>1169</v>
      </c>
      <c r="C91" s="26" t="s">
        <v>1699</v>
      </c>
      <c r="D91" s="26" t="s">
        <v>1663</v>
      </c>
      <c r="E91">
        <v>11.7</v>
      </c>
      <c r="F91">
        <v>21.3</v>
      </c>
      <c r="G91">
        <v>33.1</v>
      </c>
      <c r="H91">
        <v>30.2</v>
      </c>
      <c r="I91">
        <v>21.8</v>
      </c>
      <c r="J91">
        <v>0</v>
      </c>
    </row>
    <row r="92" spans="1:10">
      <c r="A92" s="26" t="s">
        <v>1167</v>
      </c>
      <c r="B92" s="26" t="s">
        <v>1171</v>
      </c>
      <c r="C92" s="26" t="s">
        <v>1699</v>
      </c>
      <c r="D92" s="26" t="s">
        <v>1678</v>
      </c>
      <c r="E92">
        <v>282.7</v>
      </c>
      <c r="F92">
        <v>170.5</v>
      </c>
      <c r="G92">
        <v>213.5</v>
      </c>
      <c r="H92">
        <v>240.3</v>
      </c>
      <c r="I92">
        <v>332.7</v>
      </c>
      <c r="J92">
        <v>599.6</v>
      </c>
    </row>
    <row r="93" spans="1:10">
      <c r="A93" s="26" t="s">
        <v>1167</v>
      </c>
      <c r="B93" s="26" t="s">
        <v>1169</v>
      </c>
      <c r="C93" s="26" t="s">
        <v>1699</v>
      </c>
      <c r="D93" s="26" t="s">
        <v>1678</v>
      </c>
      <c r="E93">
        <v>289.10000000000002</v>
      </c>
      <c r="F93">
        <v>362.4</v>
      </c>
      <c r="G93">
        <v>360.5</v>
      </c>
      <c r="H93">
        <v>260.2</v>
      </c>
      <c r="I93">
        <v>320.39999999999998</v>
      </c>
      <c r="J93">
        <v>807.7</v>
      </c>
    </row>
    <row r="94" spans="1:10">
      <c r="A94" s="26" t="s">
        <v>1172</v>
      </c>
      <c r="B94" s="26" t="s">
        <v>1174</v>
      </c>
      <c r="C94" s="26" t="s">
        <v>1173</v>
      </c>
      <c r="D94" s="26" t="s">
        <v>1680</v>
      </c>
      <c r="E94">
        <v>8.4</v>
      </c>
      <c r="F94">
        <v>0</v>
      </c>
      <c r="G94">
        <v>0</v>
      </c>
      <c r="H94">
        <v>0</v>
      </c>
      <c r="I94">
        <v>0.3</v>
      </c>
      <c r="J94">
        <v>3.3</v>
      </c>
    </row>
    <row r="95" spans="1:10">
      <c r="A95" s="26" t="s">
        <v>1172</v>
      </c>
      <c r="B95" s="26" t="s">
        <v>1174</v>
      </c>
      <c r="C95" s="26" t="s">
        <v>1173</v>
      </c>
      <c r="D95" s="26" t="s">
        <v>1681</v>
      </c>
      <c r="E95">
        <v>11.1</v>
      </c>
      <c r="F95">
        <v>0</v>
      </c>
      <c r="G95">
        <v>0</v>
      </c>
      <c r="H95">
        <v>0</v>
      </c>
      <c r="I95">
        <v>0.4</v>
      </c>
      <c r="J95">
        <v>2.2999999999999998</v>
      </c>
    </row>
    <row r="96" spans="1:10">
      <c r="A96" s="26" t="s">
        <v>1172</v>
      </c>
      <c r="B96" s="26" t="s">
        <v>1174</v>
      </c>
      <c r="C96" s="26" t="s">
        <v>1173</v>
      </c>
      <c r="D96" s="26" t="s">
        <v>1678</v>
      </c>
      <c r="E96">
        <v>8.3000000000000007</v>
      </c>
      <c r="F96">
        <v>0</v>
      </c>
      <c r="G96">
        <v>0</v>
      </c>
      <c r="H96">
        <v>0</v>
      </c>
      <c r="I96">
        <v>22.5</v>
      </c>
      <c r="J96">
        <v>18.8</v>
      </c>
    </row>
    <row r="97" spans="1:10">
      <c r="A97" s="26" t="s">
        <v>1175</v>
      </c>
      <c r="B97" s="26" t="s">
        <v>1700</v>
      </c>
      <c r="C97" s="26" t="s">
        <v>1701</v>
      </c>
      <c r="D97" s="26" t="s">
        <v>1663</v>
      </c>
      <c r="E97">
        <v>0.1</v>
      </c>
      <c r="F97">
        <v>0</v>
      </c>
      <c r="G97">
        <v>0</v>
      </c>
      <c r="H97">
        <v>0</v>
      </c>
      <c r="I97">
        <v>0</v>
      </c>
      <c r="J97">
        <v>0</v>
      </c>
    </row>
    <row r="98" spans="1:10">
      <c r="A98" s="26" t="s">
        <v>1175</v>
      </c>
      <c r="B98" s="26" t="s">
        <v>1177</v>
      </c>
      <c r="C98" s="26" t="s">
        <v>1176</v>
      </c>
      <c r="D98" s="26" t="s">
        <v>1663</v>
      </c>
      <c r="E98">
        <v>0</v>
      </c>
      <c r="F98">
        <v>0</v>
      </c>
      <c r="G98">
        <v>0</v>
      </c>
      <c r="H98">
        <v>0.1</v>
      </c>
      <c r="I98">
        <v>0.2</v>
      </c>
      <c r="J98">
        <v>0</v>
      </c>
    </row>
    <row r="99" spans="1:10">
      <c r="A99" s="26" t="s">
        <v>1175</v>
      </c>
      <c r="B99" s="26" t="s">
        <v>1702</v>
      </c>
      <c r="C99" s="26" t="s">
        <v>1701</v>
      </c>
      <c r="D99" s="26" t="s">
        <v>1676</v>
      </c>
      <c r="E99">
        <v>1</v>
      </c>
      <c r="F99">
        <v>-0.5</v>
      </c>
      <c r="G99">
        <v>0</v>
      </c>
      <c r="H99">
        <v>0</v>
      </c>
      <c r="I99">
        <v>0</v>
      </c>
      <c r="J99">
        <v>0</v>
      </c>
    </row>
    <row r="100" spans="1:10">
      <c r="A100" s="26" t="s">
        <v>1175</v>
      </c>
      <c r="B100" s="26" t="s">
        <v>1700</v>
      </c>
      <c r="C100" s="26" t="s">
        <v>1701</v>
      </c>
      <c r="D100" s="26" t="s">
        <v>1679</v>
      </c>
      <c r="E100">
        <v>0.7</v>
      </c>
      <c r="F100">
        <v>0</v>
      </c>
      <c r="G100">
        <v>0</v>
      </c>
      <c r="H100">
        <v>0</v>
      </c>
      <c r="I100">
        <v>0</v>
      </c>
      <c r="J100">
        <v>0</v>
      </c>
    </row>
    <row r="101" spans="1:10">
      <c r="A101" s="26" t="s">
        <v>1175</v>
      </c>
      <c r="B101" s="26" t="s">
        <v>1702</v>
      </c>
      <c r="C101" s="26" t="s">
        <v>1701</v>
      </c>
      <c r="D101" s="26" t="s">
        <v>1680</v>
      </c>
      <c r="E101">
        <v>1.4</v>
      </c>
      <c r="F101">
        <v>-0.6</v>
      </c>
      <c r="G101">
        <v>0</v>
      </c>
      <c r="H101">
        <v>0</v>
      </c>
      <c r="I101">
        <v>0</v>
      </c>
      <c r="J101">
        <v>0</v>
      </c>
    </row>
    <row r="102" spans="1:10">
      <c r="A102" s="26" t="s">
        <v>1175</v>
      </c>
      <c r="B102" s="26" t="s">
        <v>1702</v>
      </c>
      <c r="C102" s="26" t="s">
        <v>1701</v>
      </c>
      <c r="D102" s="26" t="s">
        <v>1681</v>
      </c>
      <c r="E102">
        <v>2.2999999999999998</v>
      </c>
      <c r="F102">
        <v>-1</v>
      </c>
      <c r="G102">
        <v>0</v>
      </c>
      <c r="H102">
        <v>0</v>
      </c>
      <c r="I102">
        <v>0</v>
      </c>
      <c r="J102">
        <v>0</v>
      </c>
    </row>
    <row r="103" spans="1:10">
      <c r="A103" s="26" t="s">
        <v>1175</v>
      </c>
      <c r="B103" s="26" t="s">
        <v>1700</v>
      </c>
      <c r="C103" s="26" t="s">
        <v>1701</v>
      </c>
      <c r="D103" s="26" t="s">
        <v>1676</v>
      </c>
      <c r="E103">
        <v>5.2</v>
      </c>
      <c r="F103">
        <v>-2.2999999999999998</v>
      </c>
      <c r="G103">
        <v>0</v>
      </c>
      <c r="H103">
        <v>0</v>
      </c>
      <c r="I103">
        <v>0</v>
      </c>
      <c r="J103">
        <v>0</v>
      </c>
    </row>
    <row r="104" spans="1:10">
      <c r="A104" s="26" t="s">
        <v>1175</v>
      </c>
      <c r="B104" s="26" t="s">
        <v>1700</v>
      </c>
      <c r="C104" s="26" t="s">
        <v>1701</v>
      </c>
      <c r="D104" s="26" t="s">
        <v>1680</v>
      </c>
      <c r="E104">
        <v>7.5</v>
      </c>
      <c r="F104">
        <v>-3.1</v>
      </c>
      <c r="G104">
        <v>0</v>
      </c>
      <c r="H104">
        <v>0</v>
      </c>
      <c r="I104">
        <v>0</v>
      </c>
      <c r="J104">
        <v>0</v>
      </c>
    </row>
    <row r="105" spans="1:10">
      <c r="A105" s="26" t="s">
        <v>1175</v>
      </c>
      <c r="B105" s="26" t="s">
        <v>1177</v>
      </c>
      <c r="C105" s="26" t="s">
        <v>1176</v>
      </c>
      <c r="D105" s="26" t="s">
        <v>1679</v>
      </c>
      <c r="E105">
        <v>0</v>
      </c>
      <c r="F105">
        <v>0</v>
      </c>
      <c r="G105">
        <v>0</v>
      </c>
      <c r="H105">
        <v>1.6</v>
      </c>
      <c r="I105">
        <v>2.9</v>
      </c>
      <c r="J105">
        <v>0</v>
      </c>
    </row>
    <row r="106" spans="1:10">
      <c r="A106" s="26" t="s">
        <v>1175</v>
      </c>
      <c r="B106" s="26" t="s">
        <v>1700</v>
      </c>
      <c r="C106" s="26" t="s">
        <v>1701</v>
      </c>
      <c r="D106" s="26" t="s">
        <v>1678</v>
      </c>
      <c r="E106">
        <v>-1.5</v>
      </c>
      <c r="F106">
        <v>6.3</v>
      </c>
      <c r="G106">
        <v>0</v>
      </c>
      <c r="H106">
        <v>0</v>
      </c>
      <c r="I106">
        <v>0</v>
      </c>
      <c r="J106">
        <v>0</v>
      </c>
    </row>
    <row r="107" spans="1:10">
      <c r="A107" s="26" t="s">
        <v>1175</v>
      </c>
      <c r="B107" s="26" t="s">
        <v>1177</v>
      </c>
      <c r="C107" s="26" t="s">
        <v>1176</v>
      </c>
      <c r="D107" s="26" t="s">
        <v>1678</v>
      </c>
      <c r="E107">
        <v>6.3</v>
      </c>
      <c r="F107">
        <v>0.5</v>
      </c>
      <c r="G107">
        <v>0</v>
      </c>
      <c r="H107">
        <v>0</v>
      </c>
      <c r="I107">
        <v>0</v>
      </c>
      <c r="J107">
        <v>0</v>
      </c>
    </row>
    <row r="108" spans="1:10">
      <c r="A108" s="26" t="s">
        <v>1175</v>
      </c>
      <c r="B108" s="26" t="s">
        <v>1700</v>
      </c>
      <c r="C108" s="26" t="s">
        <v>1701</v>
      </c>
      <c r="D108" s="26" t="s">
        <v>1681</v>
      </c>
      <c r="E108">
        <v>12.3</v>
      </c>
      <c r="F108">
        <v>-5.0999999999999996</v>
      </c>
      <c r="G108">
        <v>0</v>
      </c>
      <c r="H108">
        <v>0</v>
      </c>
      <c r="I108">
        <v>0</v>
      </c>
      <c r="J108">
        <v>0</v>
      </c>
    </row>
    <row r="109" spans="1:10">
      <c r="A109" s="26" t="s">
        <v>1175</v>
      </c>
      <c r="B109" s="26" t="s">
        <v>1177</v>
      </c>
      <c r="C109" s="26" t="s">
        <v>1176</v>
      </c>
      <c r="D109" s="26" t="s">
        <v>1676</v>
      </c>
      <c r="E109">
        <v>-0.6</v>
      </c>
      <c r="F109">
        <v>0</v>
      </c>
      <c r="G109">
        <v>0.6</v>
      </c>
      <c r="H109">
        <v>8.6999999999999993</v>
      </c>
      <c r="I109">
        <v>16.600000000000001</v>
      </c>
      <c r="J109">
        <v>-3.4</v>
      </c>
    </row>
    <row r="110" spans="1:10">
      <c r="A110" s="26" t="s">
        <v>1175</v>
      </c>
      <c r="B110" s="26" t="s">
        <v>1177</v>
      </c>
      <c r="C110" s="26" t="s">
        <v>1176</v>
      </c>
      <c r="D110" s="26" t="s">
        <v>1680</v>
      </c>
      <c r="E110">
        <v>-0.9</v>
      </c>
      <c r="F110">
        <v>0.1</v>
      </c>
      <c r="G110">
        <v>0.1</v>
      </c>
      <c r="H110">
        <v>14.5</v>
      </c>
      <c r="I110">
        <v>27.6</v>
      </c>
      <c r="J110">
        <v>-8.6</v>
      </c>
    </row>
    <row r="111" spans="1:10">
      <c r="A111" s="26" t="s">
        <v>1175</v>
      </c>
      <c r="B111" s="26" t="s">
        <v>1177</v>
      </c>
      <c r="C111" s="26" t="s">
        <v>1176</v>
      </c>
      <c r="D111" s="26" t="s">
        <v>1681</v>
      </c>
      <c r="E111">
        <v>-1.4</v>
      </c>
      <c r="F111">
        <v>0.1</v>
      </c>
      <c r="G111">
        <v>0.6</v>
      </c>
      <c r="H111">
        <v>23.3</v>
      </c>
      <c r="I111">
        <v>42.6</v>
      </c>
      <c r="J111">
        <v>-11.3</v>
      </c>
    </row>
    <row r="112" spans="1:10">
      <c r="A112" s="26" t="s">
        <v>1178</v>
      </c>
      <c r="B112" s="26" t="s">
        <v>1180</v>
      </c>
      <c r="C112" s="26" t="s">
        <v>1179</v>
      </c>
      <c r="D112" s="26" t="s">
        <v>1663</v>
      </c>
      <c r="E112">
        <v>0.1</v>
      </c>
      <c r="F112">
        <v>0.1</v>
      </c>
      <c r="G112">
        <v>0.2</v>
      </c>
      <c r="H112">
        <v>0</v>
      </c>
      <c r="I112">
        <v>0</v>
      </c>
      <c r="J112">
        <v>0.1</v>
      </c>
    </row>
    <row r="113" spans="1:10">
      <c r="A113" s="26" t="s">
        <v>1178</v>
      </c>
      <c r="B113" s="26" t="s">
        <v>1180</v>
      </c>
      <c r="C113" s="26" t="s">
        <v>1179</v>
      </c>
      <c r="D113" s="26" t="s">
        <v>1679</v>
      </c>
      <c r="E113">
        <v>1.7</v>
      </c>
      <c r="F113">
        <v>0.7</v>
      </c>
      <c r="G113">
        <v>2</v>
      </c>
      <c r="H113">
        <v>0.5</v>
      </c>
      <c r="I113">
        <v>0</v>
      </c>
      <c r="J113">
        <v>1.5</v>
      </c>
    </row>
    <row r="114" spans="1:10">
      <c r="A114" s="26" t="s">
        <v>1178</v>
      </c>
      <c r="B114" s="26" t="s">
        <v>1180</v>
      </c>
      <c r="C114" s="26" t="s">
        <v>1179</v>
      </c>
      <c r="D114" s="26" t="s">
        <v>1680</v>
      </c>
      <c r="E114">
        <v>0.3</v>
      </c>
      <c r="F114">
        <v>0.3</v>
      </c>
      <c r="G114">
        <v>1</v>
      </c>
      <c r="H114">
        <v>1.7</v>
      </c>
      <c r="I114">
        <v>10.199999999999999</v>
      </c>
      <c r="J114">
        <v>1.8</v>
      </c>
    </row>
    <row r="115" spans="1:10">
      <c r="A115" s="26" t="s">
        <v>1178</v>
      </c>
      <c r="B115" s="26" t="s">
        <v>1180</v>
      </c>
      <c r="C115" s="26" t="s">
        <v>1179</v>
      </c>
      <c r="D115" s="26" t="s">
        <v>1681</v>
      </c>
      <c r="E115">
        <v>0.7</v>
      </c>
      <c r="F115">
        <v>0.4</v>
      </c>
      <c r="G115">
        <v>1.6</v>
      </c>
      <c r="H115">
        <v>1.9</v>
      </c>
      <c r="I115">
        <v>13.6</v>
      </c>
      <c r="J115">
        <v>1.8</v>
      </c>
    </row>
    <row r="116" spans="1:10">
      <c r="A116" s="26" t="s">
        <v>1178</v>
      </c>
      <c r="B116" s="26" t="s">
        <v>1180</v>
      </c>
      <c r="C116" s="26" t="s">
        <v>1179</v>
      </c>
      <c r="D116" s="26" t="s">
        <v>1678</v>
      </c>
      <c r="E116">
        <v>3.6</v>
      </c>
      <c r="F116">
        <v>18</v>
      </c>
      <c r="G116">
        <v>74.400000000000006</v>
      </c>
      <c r="H116">
        <v>168.5</v>
      </c>
      <c r="I116">
        <v>34.5</v>
      </c>
      <c r="J116">
        <v>100.8</v>
      </c>
    </row>
    <row r="117" spans="1:10">
      <c r="A117" s="26" t="s">
        <v>1477</v>
      </c>
      <c r="B117" s="26" t="s">
        <v>1703</v>
      </c>
      <c r="C117" s="26" t="s">
        <v>1478</v>
      </c>
      <c r="D117" s="26" t="s">
        <v>1681</v>
      </c>
      <c r="E117">
        <v>-23.1</v>
      </c>
      <c r="F117">
        <v>-26</v>
      </c>
      <c r="G117">
        <v>-25.4</v>
      </c>
      <c r="H117">
        <v>-25.2</v>
      </c>
      <c r="I117">
        <v>-25.4</v>
      </c>
      <c r="J117">
        <v>-1420.2</v>
      </c>
    </row>
    <row r="118" spans="1:10">
      <c r="A118" s="26" t="s">
        <v>1477</v>
      </c>
      <c r="B118" s="26" t="s">
        <v>1703</v>
      </c>
      <c r="C118" s="26" t="s">
        <v>1478</v>
      </c>
      <c r="D118" s="26" t="s">
        <v>1680</v>
      </c>
      <c r="E118">
        <v>-78.3</v>
      </c>
      <c r="F118">
        <v>-88.6</v>
      </c>
      <c r="G118">
        <v>-86.5</v>
      </c>
      <c r="H118">
        <v>-85.7</v>
      </c>
      <c r="I118">
        <v>-86.3</v>
      </c>
      <c r="J118">
        <v>-81.400000000000006</v>
      </c>
    </row>
    <row r="119" spans="1:10">
      <c r="A119" s="26" t="s">
        <v>1477</v>
      </c>
      <c r="B119" s="26" t="s">
        <v>1703</v>
      </c>
      <c r="C119" s="26" t="s">
        <v>1478</v>
      </c>
      <c r="D119" s="26" t="s">
        <v>1663</v>
      </c>
      <c r="E119">
        <v>25</v>
      </c>
      <c r="F119">
        <v>25</v>
      </c>
      <c r="G119">
        <v>25</v>
      </c>
      <c r="H119">
        <v>25</v>
      </c>
      <c r="I119">
        <v>25</v>
      </c>
      <c r="J119">
        <v>25</v>
      </c>
    </row>
    <row r="120" spans="1:10">
      <c r="A120" s="26" t="s">
        <v>1477</v>
      </c>
      <c r="B120" s="26" t="s">
        <v>1703</v>
      </c>
      <c r="C120" s="26" t="s">
        <v>1478</v>
      </c>
      <c r="D120" s="26" t="s">
        <v>1676</v>
      </c>
      <c r="E120">
        <v>85</v>
      </c>
      <c r="F120">
        <v>85</v>
      </c>
      <c r="G120">
        <v>85</v>
      </c>
      <c r="H120">
        <v>85</v>
      </c>
      <c r="I120">
        <v>85</v>
      </c>
      <c r="J120">
        <v>85</v>
      </c>
    </row>
    <row r="121" spans="1:10">
      <c r="A121" s="26" t="s">
        <v>1479</v>
      </c>
      <c r="B121" s="26" t="s">
        <v>1704</v>
      </c>
      <c r="C121" s="26" t="s">
        <v>1480</v>
      </c>
      <c r="D121" s="26" t="s">
        <v>1680</v>
      </c>
      <c r="E121">
        <v>0</v>
      </c>
      <c r="F121">
        <v>0</v>
      </c>
      <c r="G121">
        <v>0</v>
      </c>
      <c r="H121">
        <v>0</v>
      </c>
      <c r="I121">
        <v>3.6</v>
      </c>
      <c r="J121">
        <v>0</v>
      </c>
    </row>
    <row r="122" spans="1:10">
      <c r="A122" s="26" t="s">
        <v>1479</v>
      </c>
      <c r="B122" s="26" t="s">
        <v>1704</v>
      </c>
      <c r="C122" s="26" t="s">
        <v>1480</v>
      </c>
      <c r="D122" s="26" t="s">
        <v>1681</v>
      </c>
      <c r="E122">
        <v>0</v>
      </c>
      <c r="F122">
        <v>0</v>
      </c>
      <c r="G122">
        <v>0</v>
      </c>
      <c r="H122">
        <v>0</v>
      </c>
      <c r="I122">
        <v>3.8</v>
      </c>
      <c r="J122">
        <v>0</v>
      </c>
    </row>
    <row r="123" spans="1:10">
      <c r="A123" s="26" t="s">
        <v>1479</v>
      </c>
      <c r="B123" s="26" t="s">
        <v>1704</v>
      </c>
      <c r="C123" s="26" t="s">
        <v>1480</v>
      </c>
      <c r="D123" s="26" t="s">
        <v>1678</v>
      </c>
      <c r="E123">
        <v>0</v>
      </c>
      <c r="F123">
        <v>0</v>
      </c>
      <c r="G123">
        <v>0</v>
      </c>
      <c r="H123">
        <v>0</v>
      </c>
      <c r="I123">
        <v>435.1</v>
      </c>
      <c r="J123">
        <v>0</v>
      </c>
    </row>
    <row r="124" spans="1:10">
      <c r="A124" s="26" t="s">
        <v>1481</v>
      </c>
      <c r="B124" s="26" t="s">
        <v>1705</v>
      </c>
      <c r="C124" s="26" t="s">
        <v>1482</v>
      </c>
      <c r="D124" s="26" t="s">
        <v>1678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14.2</v>
      </c>
    </row>
    <row r="125" spans="1:10">
      <c r="A125" s="26" t="s">
        <v>1181</v>
      </c>
      <c r="B125" s="26" t="s">
        <v>1706</v>
      </c>
      <c r="C125" s="26" t="s">
        <v>1182</v>
      </c>
      <c r="D125" s="26" t="s">
        <v>1663</v>
      </c>
      <c r="E125">
        <v>-11.1</v>
      </c>
      <c r="F125">
        <v>-1689.3</v>
      </c>
      <c r="G125">
        <v>0</v>
      </c>
      <c r="H125">
        <v>0</v>
      </c>
      <c r="I125">
        <v>0</v>
      </c>
      <c r="J125">
        <v>0</v>
      </c>
    </row>
    <row r="126" spans="1:10">
      <c r="A126" s="26" t="s">
        <v>1181</v>
      </c>
      <c r="B126" s="26" t="s">
        <v>1183</v>
      </c>
      <c r="C126" s="26" t="s">
        <v>1182</v>
      </c>
      <c r="D126" s="26" t="s">
        <v>1663</v>
      </c>
      <c r="E126">
        <v>10.8</v>
      </c>
      <c r="F126">
        <v>0</v>
      </c>
      <c r="G126">
        <v>0</v>
      </c>
      <c r="H126">
        <v>0</v>
      </c>
      <c r="I126">
        <v>0</v>
      </c>
      <c r="J126">
        <v>-206.9</v>
      </c>
    </row>
    <row r="127" spans="1:10">
      <c r="A127" s="26" t="s">
        <v>1181</v>
      </c>
      <c r="B127" s="26" t="s">
        <v>1707</v>
      </c>
      <c r="C127" s="26" t="s">
        <v>1182</v>
      </c>
      <c r="D127" s="26" t="s">
        <v>1663</v>
      </c>
      <c r="E127">
        <v>-25.9</v>
      </c>
      <c r="F127">
        <v>-126.7</v>
      </c>
      <c r="G127">
        <v>0</v>
      </c>
      <c r="H127">
        <v>0</v>
      </c>
      <c r="I127">
        <v>0</v>
      </c>
      <c r="J127">
        <v>0</v>
      </c>
    </row>
    <row r="128" spans="1:10">
      <c r="A128" s="26" t="s">
        <v>1181</v>
      </c>
      <c r="B128" s="26" t="s">
        <v>1708</v>
      </c>
      <c r="C128" s="26" t="s">
        <v>1182</v>
      </c>
      <c r="D128" s="26" t="s">
        <v>1663</v>
      </c>
      <c r="E128">
        <v>4.0999999999999996</v>
      </c>
      <c r="F128">
        <v>0</v>
      </c>
      <c r="G128">
        <v>0</v>
      </c>
      <c r="H128">
        <v>0</v>
      </c>
      <c r="I128">
        <v>0</v>
      </c>
      <c r="J128">
        <v>-62.6</v>
      </c>
    </row>
    <row r="129" spans="1:10">
      <c r="A129" s="26" t="s">
        <v>1184</v>
      </c>
      <c r="B129" s="26" t="s">
        <v>1709</v>
      </c>
      <c r="C129" s="26" t="s">
        <v>1185</v>
      </c>
      <c r="D129" s="26" t="s">
        <v>1663</v>
      </c>
      <c r="E129">
        <v>0</v>
      </c>
      <c r="F129">
        <v>-97</v>
      </c>
      <c r="G129">
        <v>0</v>
      </c>
      <c r="H129">
        <v>0</v>
      </c>
      <c r="I129">
        <v>0</v>
      </c>
      <c r="J129">
        <v>0</v>
      </c>
    </row>
    <row r="130" spans="1:10">
      <c r="A130" s="26" t="s">
        <v>1184</v>
      </c>
      <c r="B130" s="26" t="s">
        <v>1186</v>
      </c>
      <c r="C130" s="26" t="s">
        <v>1185</v>
      </c>
      <c r="D130" s="26" t="s">
        <v>1663</v>
      </c>
      <c r="E130">
        <v>0</v>
      </c>
      <c r="F130">
        <v>4.5</v>
      </c>
      <c r="G130">
        <v>0</v>
      </c>
      <c r="H130">
        <v>0</v>
      </c>
      <c r="I130">
        <v>0</v>
      </c>
      <c r="J130">
        <v>0</v>
      </c>
    </row>
    <row r="131" spans="1:10">
      <c r="A131" s="26" t="s">
        <v>1483</v>
      </c>
      <c r="B131" s="26" t="s">
        <v>1710</v>
      </c>
      <c r="C131" s="26" t="s">
        <v>1484</v>
      </c>
      <c r="D131" s="26" t="s">
        <v>1676</v>
      </c>
      <c r="E131">
        <v>-1</v>
      </c>
      <c r="F131">
        <v>0</v>
      </c>
      <c r="G131">
        <v>0</v>
      </c>
      <c r="H131">
        <v>0</v>
      </c>
      <c r="I131">
        <v>0</v>
      </c>
      <c r="J131">
        <v>0</v>
      </c>
    </row>
    <row r="132" spans="1:10">
      <c r="A132" s="26" t="s">
        <v>1187</v>
      </c>
      <c r="B132" s="26" t="s">
        <v>1711</v>
      </c>
      <c r="C132" s="26" t="s">
        <v>1712</v>
      </c>
      <c r="D132" s="26" t="s">
        <v>1678</v>
      </c>
      <c r="E132">
        <v>-3</v>
      </c>
      <c r="F132">
        <v>-2</v>
      </c>
      <c r="G132">
        <v>0</v>
      </c>
      <c r="H132">
        <v>0</v>
      </c>
      <c r="I132">
        <v>0</v>
      </c>
      <c r="J132">
        <v>0</v>
      </c>
    </row>
    <row r="133" spans="1:10">
      <c r="A133" s="26" t="s">
        <v>1187</v>
      </c>
      <c r="B133" s="26" t="s">
        <v>1713</v>
      </c>
      <c r="C133" s="26" t="s">
        <v>1714</v>
      </c>
      <c r="D133" s="26" t="s">
        <v>1678</v>
      </c>
      <c r="E133">
        <v>-4</v>
      </c>
      <c r="F133">
        <v>-0.9</v>
      </c>
      <c r="G133">
        <v>0</v>
      </c>
      <c r="H133">
        <v>0</v>
      </c>
      <c r="I133">
        <v>0</v>
      </c>
      <c r="J133">
        <v>0</v>
      </c>
    </row>
    <row r="134" spans="1:10">
      <c r="A134" s="26" t="s">
        <v>1187</v>
      </c>
      <c r="B134" s="26" t="s">
        <v>1715</v>
      </c>
      <c r="C134" s="26" t="s">
        <v>1716</v>
      </c>
      <c r="D134" s="26" t="s">
        <v>1681</v>
      </c>
      <c r="E134">
        <v>-0.9</v>
      </c>
      <c r="F134">
        <v>0</v>
      </c>
      <c r="G134">
        <v>0</v>
      </c>
      <c r="H134">
        <v>0</v>
      </c>
      <c r="I134">
        <v>0</v>
      </c>
      <c r="J134">
        <v>0</v>
      </c>
    </row>
    <row r="135" spans="1:10">
      <c r="A135" s="26" t="s">
        <v>1187</v>
      </c>
      <c r="B135" s="26" t="s">
        <v>1715</v>
      </c>
      <c r="C135" s="26" t="s">
        <v>1716</v>
      </c>
      <c r="D135" s="26" t="s">
        <v>1680</v>
      </c>
      <c r="E135">
        <v>-0.6</v>
      </c>
      <c r="F135">
        <v>0</v>
      </c>
      <c r="G135">
        <v>0</v>
      </c>
      <c r="H135">
        <v>0</v>
      </c>
      <c r="I135">
        <v>0</v>
      </c>
      <c r="J135">
        <v>0</v>
      </c>
    </row>
    <row r="136" spans="1:10">
      <c r="A136" s="26" t="s">
        <v>1187</v>
      </c>
      <c r="B136" s="26" t="s">
        <v>1717</v>
      </c>
      <c r="C136" s="26" t="s">
        <v>1716</v>
      </c>
      <c r="D136" s="26" t="s">
        <v>1681</v>
      </c>
      <c r="E136">
        <v>-0.4</v>
      </c>
      <c r="F136">
        <v>0</v>
      </c>
      <c r="G136">
        <v>0</v>
      </c>
      <c r="H136">
        <v>0</v>
      </c>
      <c r="I136">
        <v>0</v>
      </c>
      <c r="J136">
        <v>0</v>
      </c>
    </row>
    <row r="137" spans="1:10">
      <c r="A137" s="26" t="s">
        <v>1187</v>
      </c>
      <c r="B137" s="26" t="s">
        <v>1715</v>
      </c>
      <c r="C137" s="26" t="s">
        <v>1716</v>
      </c>
      <c r="D137" s="26" t="s">
        <v>1676</v>
      </c>
      <c r="E137">
        <v>-0.4</v>
      </c>
      <c r="F137">
        <v>0</v>
      </c>
      <c r="G137">
        <v>0</v>
      </c>
      <c r="H137">
        <v>0</v>
      </c>
      <c r="I137">
        <v>0</v>
      </c>
      <c r="J137">
        <v>0</v>
      </c>
    </row>
    <row r="138" spans="1:10">
      <c r="A138" s="26" t="s">
        <v>1187</v>
      </c>
      <c r="B138" s="26" t="s">
        <v>1717</v>
      </c>
      <c r="C138" s="26" t="s">
        <v>1716</v>
      </c>
      <c r="D138" s="26" t="s">
        <v>1680</v>
      </c>
      <c r="E138">
        <v>-0.3</v>
      </c>
      <c r="F138">
        <v>0</v>
      </c>
      <c r="G138">
        <v>0</v>
      </c>
      <c r="H138">
        <v>0</v>
      </c>
      <c r="I138">
        <v>0</v>
      </c>
      <c r="J138">
        <v>0</v>
      </c>
    </row>
    <row r="139" spans="1:10">
      <c r="A139" s="26" t="s">
        <v>1187</v>
      </c>
      <c r="B139" s="26" t="s">
        <v>1718</v>
      </c>
      <c r="C139" s="26" t="s">
        <v>1719</v>
      </c>
      <c r="D139" s="26" t="s">
        <v>1679</v>
      </c>
      <c r="E139">
        <v>-3</v>
      </c>
      <c r="F139">
        <v>0</v>
      </c>
      <c r="G139">
        <v>0</v>
      </c>
      <c r="H139">
        <v>0</v>
      </c>
      <c r="I139">
        <v>2.7</v>
      </c>
      <c r="J139">
        <v>0</v>
      </c>
    </row>
    <row r="140" spans="1:10">
      <c r="A140" s="26" t="s">
        <v>1187</v>
      </c>
      <c r="B140" s="26" t="s">
        <v>1717</v>
      </c>
      <c r="C140" s="26" t="s">
        <v>1716</v>
      </c>
      <c r="D140" s="26" t="s">
        <v>1676</v>
      </c>
      <c r="E140">
        <v>-0.2</v>
      </c>
      <c r="F140">
        <v>0</v>
      </c>
      <c r="G140">
        <v>0</v>
      </c>
      <c r="H140">
        <v>0</v>
      </c>
      <c r="I140">
        <v>0</v>
      </c>
      <c r="J140">
        <v>0</v>
      </c>
    </row>
    <row r="141" spans="1:10">
      <c r="A141" s="26" t="s">
        <v>1187</v>
      </c>
      <c r="B141" s="26" t="s">
        <v>1718</v>
      </c>
      <c r="C141" s="26" t="s">
        <v>1719</v>
      </c>
      <c r="D141" s="26" t="s">
        <v>1663</v>
      </c>
      <c r="E141">
        <v>-0.3</v>
      </c>
      <c r="F141">
        <v>0</v>
      </c>
      <c r="G141">
        <v>0</v>
      </c>
      <c r="H141">
        <v>0</v>
      </c>
      <c r="I141">
        <v>0.2</v>
      </c>
      <c r="J141">
        <v>0</v>
      </c>
    </row>
    <row r="142" spans="1:10">
      <c r="A142" s="26" t="s">
        <v>1187</v>
      </c>
      <c r="B142" s="26" t="s">
        <v>1720</v>
      </c>
      <c r="C142" s="26" t="s">
        <v>1721</v>
      </c>
      <c r="D142" s="26" t="s">
        <v>1676</v>
      </c>
      <c r="E142">
        <v>0</v>
      </c>
      <c r="F142">
        <v>0</v>
      </c>
      <c r="G142">
        <v>0</v>
      </c>
      <c r="H142">
        <v>0.1</v>
      </c>
      <c r="I142">
        <v>0</v>
      </c>
      <c r="J142">
        <v>0</v>
      </c>
    </row>
    <row r="143" spans="1:10">
      <c r="A143" s="26" t="s">
        <v>1187</v>
      </c>
      <c r="B143" s="26" t="s">
        <v>1722</v>
      </c>
      <c r="C143" s="26" t="s">
        <v>1723</v>
      </c>
      <c r="D143" s="26" t="s">
        <v>1663</v>
      </c>
      <c r="E143">
        <v>0</v>
      </c>
      <c r="F143">
        <v>0.2</v>
      </c>
      <c r="G143">
        <v>-0.1</v>
      </c>
      <c r="H143">
        <v>0</v>
      </c>
      <c r="I143">
        <v>0</v>
      </c>
      <c r="J143">
        <v>0</v>
      </c>
    </row>
    <row r="144" spans="1:10">
      <c r="A144" s="26" t="s">
        <v>1187</v>
      </c>
      <c r="B144" s="26" t="s">
        <v>1724</v>
      </c>
      <c r="C144" s="26" t="s">
        <v>1725</v>
      </c>
      <c r="D144" s="26" t="s">
        <v>1663</v>
      </c>
      <c r="E144">
        <v>0.1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A145" s="26" t="s">
        <v>1187</v>
      </c>
      <c r="B145" s="26" t="s">
        <v>1713</v>
      </c>
      <c r="C145" s="26" t="s">
        <v>1714</v>
      </c>
      <c r="D145" s="26" t="s">
        <v>1663</v>
      </c>
      <c r="E145">
        <v>0</v>
      </c>
      <c r="F145">
        <v>0</v>
      </c>
      <c r="G145">
        <v>0</v>
      </c>
      <c r="H145">
        <v>0.1</v>
      </c>
      <c r="I145">
        <v>0</v>
      </c>
      <c r="J145">
        <v>0</v>
      </c>
    </row>
    <row r="146" spans="1:10">
      <c r="A146" s="26" t="s">
        <v>1187</v>
      </c>
      <c r="B146" s="26" t="s">
        <v>1726</v>
      </c>
      <c r="C146" s="26" t="s">
        <v>1727</v>
      </c>
      <c r="D146" s="26" t="s">
        <v>1663</v>
      </c>
      <c r="E146">
        <v>0.1</v>
      </c>
      <c r="F146">
        <v>0</v>
      </c>
      <c r="G146">
        <v>0</v>
      </c>
      <c r="H146">
        <v>0</v>
      </c>
      <c r="I146">
        <v>0</v>
      </c>
      <c r="J146">
        <v>0</v>
      </c>
    </row>
    <row r="147" spans="1:10">
      <c r="A147" s="26" t="s">
        <v>1187</v>
      </c>
      <c r="B147" s="26" t="s">
        <v>1728</v>
      </c>
      <c r="C147" s="26" t="s">
        <v>1721</v>
      </c>
      <c r="D147" s="26" t="s">
        <v>1663</v>
      </c>
      <c r="E147">
        <v>0</v>
      </c>
      <c r="F147">
        <v>0</v>
      </c>
      <c r="G147">
        <v>0</v>
      </c>
      <c r="H147">
        <v>0.1</v>
      </c>
      <c r="I147">
        <v>0</v>
      </c>
      <c r="J147">
        <v>0</v>
      </c>
    </row>
    <row r="148" spans="1:10">
      <c r="A148" s="26" t="s">
        <v>1187</v>
      </c>
      <c r="B148" s="26" t="s">
        <v>1729</v>
      </c>
      <c r="C148" s="26" t="s">
        <v>1730</v>
      </c>
      <c r="D148" s="26" t="s">
        <v>1680</v>
      </c>
      <c r="E148">
        <v>0.1</v>
      </c>
      <c r="F148">
        <v>0</v>
      </c>
      <c r="G148">
        <v>0</v>
      </c>
      <c r="H148">
        <v>0</v>
      </c>
      <c r="I148">
        <v>0</v>
      </c>
      <c r="J148">
        <v>0</v>
      </c>
    </row>
    <row r="149" spans="1:10">
      <c r="A149" s="26" t="s">
        <v>1187</v>
      </c>
      <c r="B149" s="26" t="s">
        <v>1729</v>
      </c>
      <c r="C149" s="26" t="s">
        <v>1730</v>
      </c>
      <c r="D149" s="26" t="s">
        <v>1681</v>
      </c>
      <c r="E149">
        <v>0.1</v>
      </c>
      <c r="F149">
        <v>0</v>
      </c>
      <c r="G149">
        <v>0</v>
      </c>
      <c r="H149">
        <v>0</v>
      </c>
      <c r="I149">
        <v>0</v>
      </c>
      <c r="J149">
        <v>0</v>
      </c>
    </row>
    <row r="150" spans="1:10">
      <c r="A150" s="26" t="s">
        <v>1187</v>
      </c>
      <c r="B150" s="26" t="s">
        <v>1731</v>
      </c>
      <c r="C150" s="26" t="s">
        <v>1732</v>
      </c>
      <c r="D150" s="26" t="s">
        <v>1663</v>
      </c>
      <c r="E150">
        <v>0.3</v>
      </c>
      <c r="F150">
        <v>-0.1</v>
      </c>
      <c r="G150">
        <v>0</v>
      </c>
      <c r="H150">
        <v>0</v>
      </c>
      <c r="I150">
        <v>0</v>
      </c>
      <c r="J150">
        <v>0</v>
      </c>
    </row>
    <row r="151" spans="1:10">
      <c r="A151" s="26" t="s">
        <v>1187</v>
      </c>
      <c r="B151" s="26" t="s">
        <v>1733</v>
      </c>
      <c r="C151" s="26" t="s">
        <v>1734</v>
      </c>
      <c r="D151" s="26" t="s">
        <v>1663</v>
      </c>
      <c r="E151">
        <v>0.3</v>
      </c>
      <c r="F151">
        <v>-0.1</v>
      </c>
      <c r="G151">
        <v>0</v>
      </c>
      <c r="H151">
        <v>0</v>
      </c>
      <c r="I151">
        <v>0</v>
      </c>
      <c r="J151">
        <v>0</v>
      </c>
    </row>
    <row r="152" spans="1:10">
      <c r="A152" s="26" t="s">
        <v>1187</v>
      </c>
      <c r="B152" s="26" t="s">
        <v>1735</v>
      </c>
      <c r="C152" s="26" t="s">
        <v>1727</v>
      </c>
      <c r="D152" s="26" t="s">
        <v>1676</v>
      </c>
      <c r="E152">
        <v>0.2</v>
      </c>
      <c r="F152">
        <v>0</v>
      </c>
      <c r="G152">
        <v>0</v>
      </c>
      <c r="H152">
        <v>0</v>
      </c>
      <c r="I152">
        <v>0</v>
      </c>
      <c r="J152">
        <v>0</v>
      </c>
    </row>
    <row r="153" spans="1:10">
      <c r="A153" s="26" t="s">
        <v>1187</v>
      </c>
      <c r="B153" s="26" t="s">
        <v>1736</v>
      </c>
      <c r="C153" s="26" t="s">
        <v>1714</v>
      </c>
      <c r="D153" s="26" t="s">
        <v>1676</v>
      </c>
      <c r="E153">
        <v>0.2</v>
      </c>
      <c r="F153">
        <v>0</v>
      </c>
      <c r="G153">
        <v>0</v>
      </c>
      <c r="H153">
        <v>0</v>
      </c>
      <c r="I153">
        <v>0</v>
      </c>
      <c r="J153">
        <v>0</v>
      </c>
    </row>
    <row r="154" spans="1:10">
      <c r="A154" s="26" t="s">
        <v>1187</v>
      </c>
      <c r="B154" s="26" t="s">
        <v>1720</v>
      </c>
      <c r="C154" s="26" t="s">
        <v>1721</v>
      </c>
      <c r="D154" s="26" t="s">
        <v>1678</v>
      </c>
      <c r="E154">
        <v>0.2</v>
      </c>
      <c r="F154">
        <v>0</v>
      </c>
      <c r="G154">
        <v>0</v>
      </c>
      <c r="H154">
        <v>0</v>
      </c>
      <c r="I154">
        <v>0</v>
      </c>
      <c r="J154">
        <v>0</v>
      </c>
    </row>
    <row r="155" spans="1:10">
      <c r="A155" s="26" t="s">
        <v>1187</v>
      </c>
      <c r="B155" s="26" t="s">
        <v>1735</v>
      </c>
      <c r="C155" s="26" t="s">
        <v>1727</v>
      </c>
      <c r="D155" s="26" t="s">
        <v>1680</v>
      </c>
      <c r="E155">
        <v>0.2</v>
      </c>
      <c r="F155">
        <v>0</v>
      </c>
      <c r="G155">
        <v>0</v>
      </c>
      <c r="H155">
        <v>0</v>
      </c>
      <c r="I155">
        <v>0</v>
      </c>
      <c r="J155">
        <v>0</v>
      </c>
    </row>
    <row r="156" spans="1:10">
      <c r="A156" s="26" t="s">
        <v>1187</v>
      </c>
      <c r="B156" s="26" t="s">
        <v>1737</v>
      </c>
      <c r="C156" s="26" t="s">
        <v>1732</v>
      </c>
      <c r="D156" s="26" t="s">
        <v>1676</v>
      </c>
      <c r="E156">
        <v>0</v>
      </c>
      <c r="F156">
        <v>0</v>
      </c>
      <c r="G156">
        <v>0.2</v>
      </c>
      <c r="H156">
        <v>0</v>
      </c>
      <c r="I156">
        <v>0</v>
      </c>
      <c r="J156">
        <v>0</v>
      </c>
    </row>
    <row r="157" spans="1:10">
      <c r="A157" s="26" t="s">
        <v>1187</v>
      </c>
      <c r="B157" s="26" t="s">
        <v>1738</v>
      </c>
      <c r="C157" s="26" t="s">
        <v>1723</v>
      </c>
      <c r="D157" s="26" t="s">
        <v>1676</v>
      </c>
      <c r="E157">
        <v>0</v>
      </c>
      <c r="F157">
        <v>0</v>
      </c>
      <c r="G157">
        <v>0</v>
      </c>
      <c r="H157">
        <v>0</v>
      </c>
      <c r="I157">
        <v>0.2</v>
      </c>
      <c r="J157">
        <v>0</v>
      </c>
    </row>
    <row r="158" spans="1:10">
      <c r="A158" s="26" t="s">
        <v>1187</v>
      </c>
      <c r="B158" s="26" t="s">
        <v>1720</v>
      </c>
      <c r="C158" s="26" t="s">
        <v>1721</v>
      </c>
      <c r="D158" s="26" t="s">
        <v>1680</v>
      </c>
      <c r="E158">
        <v>0</v>
      </c>
      <c r="F158">
        <v>0</v>
      </c>
      <c r="G158">
        <v>0</v>
      </c>
      <c r="H158">
        <v>0.2</v>
      </c>
      <c r="I158">
        <v>0</v>
      </c>
      <c r="J158">
        <v>0</v>
      </c>
    </row>
    <row r="159" spans="1:10">
      <c r="A159" s="26" t="s">
        <v>1187</v>
      </c>
      <c r="B159" s="26" t="s">
        <v>1735</v>
      </c>
      <c r="C159" s="26" t="s">
        <v>1727</v>
      </c>
      <c r="D159" s="26" t="s">
        <v>1678</v>
      </c>
      <c r="E159">
        <v>0.2</v>
      </c>
      <c r="F159">
        <v>0</v>
      </c>
      <c r="G159">
        <v>0</v>
      </c>
      <c r="H159">
        <v>0</v>
      </c>
      <c r="I159">
        <v>0</v>
      </c>
      <c r="J159">
        <v>0</v>
      </c>
    </row>
    <row r="160" spans="1:10">
      <c r="A160" s="26" t="s">
        <v>1187</v>
      </c>
      <c r="B160" s="26" t="s">
        <v>1738</v>
      </c>
      <c r="C160" s="26" t="s">
        <v>1723</v>
      </c>
      <c r="D160" s="26" t="s">
        <v>1678</v>
      </c>
      <c r="E160">
        <v>0</v>
      </c>
      <c r="F160">
        <v>0</v>
      </c>
      <c r="G160">
        <v>0.2</v>
      </c>
      <c r="H160">
        <v>0</v>
      </c>
      <c r="I160">
        <v>0</v>
      </c>
      <c r="J160">
        <v>0</v>
      </c>
    </row>
    <row r="161" spans="1:10">
      <c r="A161" s="26" t="s">
        <v>1187</v>
      </c>
      <c r="B161" s="26" t="s">
        <v>1737</v>
      </c>
      <c r="C161" s="26" t="s">
        <v>1732</v>
      </c>
      <c r="D161" s="26" t="s">
        <v>1678</v>
      </c>
      <c r="E161">
        <v>0.2</v>
      </c>
      <c r="F161">
        <v>0</v>
      </c>
      <c r="G161">
        <v>0</v>
      </c>
      <c r="H161">
        <v>0</v>
      </c>
      <c r="I161">
        <v>0</v>
      </c>
      <c r="J161">
        <v>0</v>
      </c>
    </row>
    <row r="162" spans="1:10">
      <c r="A162" s="26" t="s">
        <v>1187</v>
      </c>
      <c r="B162" s="26" t="s">
        <v>1739</v>
      </c>
      <c r="C162" s="26" t="s">
        <v>1719</v>
      </c>
      <c r="D162" s="26" t="s">
        <v>1676</v>
      </c>
      <c r="E162">
        <v>0.1</v>
      </c>
      <c r="F162">
        <v>0.1</v>
      </c>
      <c r="G162">
        <v>0</v>
      </c>
      <c r="H162">
        <v>0</v>
      </c>
      <c r="I162">
        <v>0</v>
      </c>
      <c r="J162">
        <v>0</v>
      </c>
    </row>
    <row r="163" spans="1:10">
      <c r="A163" s="26" t="s">
        <v>1187</v>
      </c>
      <c r="B163" s="26" t="s">
        <v>1736</v>
      </c>
      <c r="C163" s="26" t="s">
        <v>1714</v>
      </c>
      <c r="D163" s="26" t="s">
        <v>1680</v>
      </c>
      <c r="E163">
        <v>0.3</v>
      </c>
      <c r="F163">
        <v>0</v>
      </c>
      <c r="G163">
        <v>0</v>
      </c>
      <c r="H163">
        <v>0</v>
      </c>
      <c r="I163">
        <v>0</v>
      </c>
      <c r="J163">
        <v>0</v>
      </c>
    </row>
    <row r="164" spans="1:10">
      <c r="A164" s="26" t="s">
        <v>1187</v>
      </c>
      <c r="B164" s="26" t="s">
        <v>1737</v>
      </c>
      <c r="C164" s="26" t="s">
        <v>1732</v>
      </c>
      <c r="D164" s="26" t="s">
        <v>1680</v>
      </c>
      <c r="E164">
        <v>0</v>
      </c>
      <c r="F164">
        <v>0</v>
      </c>
      <c r="G164">
        <v>0.3</v>
      </c>
      <c r="H164">
        <v>0</v>
      </c>
      <c r="I164">
        <v>0</v>
      </c>
      <c r="J164">
        <v>0</v>
      </c>
    </row>
    <row r="165" spans="1:10">
      <c r="A165" s="26" t="s">
        <v>1187</v>
      </c>
      <c r="B165" s="26" t="s">
        <v>1720</v>
      </c>
      <c r="C165" s="26" t="s">
        <v>1721</v>
      </c>
      <c r="D165" s="26" t="s">
        <v>1681</v>
      </c>
      <c r="E165">
        <v>0</v>
      </c>
      <c r="F165">
        <v>0</v>
      </c>
      <c r="G165">
        <v>0</v>
      </c>
      <c r="H165">
        <v>0.3</v>
      </c>
      <c r="I165">
        <v>0</v>
      </c>
      <c r="J165">
        <v>0</v>
      </c>
    </row>
    <row r="166" spans="1:10">
      <c r="A166" s="26" t="s">
        <v>1187</v>
      </c>
      <c r="B166" s="26" t="s">
        <v>1738</v>
      </c>
      <c r="C166" s="26" t="s">
        <v>1723</v>
      </c>
      <c r="D166" s="26" t="s">
        <v>1680</v>
      </c>
      <c r="E166">
        <v>0</v>
      </c>
      <c r="F166">
        <v>0</v>
      </c>
      <c r="G166">
        <v>0</v>
      </c>
      <c r="H166">
        <v>0</v>
      </c>
      <c r="I166">
        <v>0.3</v>
      </c>
      <c r="J166">
        <v>0</v>
      </c>
    </row>
    <row r="167" spans="1:10">
      <c r="A167" s="26" t="s">
        <v>1187</v>
      </c>
      <c r="B167" s="26" t="s">
        <v>1735</v>
      </c>
      <c r="C167" s="26" t="s">
        <v>1727</v>
      </c>
      <c r="D167" s="26" t="s">
        <v>1681</v>
      </c>
      <c r="E167">
        <v>0.3</v>
      </c>
      <c r="F167">
        <v>0</v>
      </c>
      <c r="G167">
        <v>0</v>
      </c>
      <c r="H167">
        <v>0</v>
      </c>
      <c r="I167">
        <v>0</v>
      </c>
      <c r="J167">
        <v>0</v>
      </c>
    </row>
    <row r="168" spans="1:10">
      <c r="A168" s="26" t="s">
        <v>1187</v>
      </c>
      <c r="B168" s="26" t="s">
        <v>1740</v>
      </c>
      <c r="C168" s="26" t="s">
        <v>1741</v>
      </c>
      <c r="D168" s="26" t="s">
        <v>1663</v>
      </c>
      <c r="E168">
        <v>0</v>
      </c>
      <c r="F168">
        <v>0.3</v>
      </c>
      <c r="G168">
        <v>0</v>
      </c>
      <c r="H168">
        <v>0</v>
      </c>
      <c r="I168">
        <v>0</v>
      </c>
      <c r="J168">
        <v>0</v>
      </c>
    </row>
    <row r="169" spans="1:10">
      <c r="A169" s="26" t="s">
        <v>1187</v>
      </c>
      <c r="B169" s="26" t="s">
        <v>1736</v>
      </c>
      <c r="C169" s="26" t="s">
        <v>1714</v>
      </c>
      <c r="D169" s="26" t="s">
        <v>1681</v>
      </c>
      <c r="E169">
        <v>0.4</v>
      </c>
      <c r="F169">
        <v>-0.1</v>
      </c>
      <c r="G169">
        <v>0</v>
      </c>
      <c r="H169">
        <v>0</v>
      </c>
      <c r="I169">
        <v>0</v>
      </c>
      <c r="J169">
        <v>0</v>
      </c>
    </row>
    <row r="170" spans="1:10">
      <c r="A170" s="26" t="s">
        <v>1187</v>
      </c>
      <c r="B170" s="26" t="s">
        <v>1726</v>
      </c>
      <c r="C170" s="26" t="s">
        <v>1727</v>
      </c>
      <c r="D170" s="26" t="s">
        <v>1679</v>
      </c>
      <c r="E170">
        <v>0.6</v>
      </c>
      <c r="F170">
        <v>0</v>
      </c>
      <c r="G170">
        <v>0</v>
      </c>
      <c r="H170">
        <v>-0.2</v>
      </c>
      <c r="I170">
        <v>0</v>
      </c>
      <c r="J170">
        <v>0</v>
      </c>
    </row>
    <row r="171" spans="1:10">
      <c r="A171" s="26" t="s">
        <v>1187</v>
      </c>
      <c r="B171" s="26" t="s">
        <v>1739</v>
      </c>
      <c r="C171" s="26" t="s">
        <v>1719</v>
      </c>
      <c r="D171" s="26" t="s">
        <v>1680</v>
      </c>
      <c r="E171">
        <v>0.2</v>
      </c>
      <c r="F171">
        <v>0.2</v>
      </c>
      <c r="G171">
        <v>0</v>
      </c>
      <c r="H171">
        <v>0</v>
      </c>
      <c r="I171">
        <v>0</v>
      </c>
      <c r="J171">
        <v>0</v>
      </c>
    </row>
    <row r="172" spans="1:10">
      <c r="A172" s="26" t="s">
        <v>1187</v>
      </c>
      <c r="B172" s="26" t="s">
        <v>1739</v>
      </c>
      <c r="C172" s="26" t="s">
        <v>1719</v>
      </c>
      <c r="D172" s="26" t="s">
        <v>1678</v>
      </c>
      <c r="E172">
        <v>0.4</v>
      </c>
      <c r="F172">
        <v>0</v>
      </c>
      <c r="G172">
        <v>0</v>
      </c>
      <c r="H172">
        <v>0</v>
      </c>
      <c r="I172">
        <v>0</v>
      </c>
      <c r="J172">
        <v>0</v>
      </c>
    </row>
    <row r="173" spans="1:10">
      <c r="A173" s="26" t="s">
        <v>1187</v>
      </c>
      <c r="B173" s="26" t="s">
        <v>1724</v>
      </c>
      <c r="C173" s="26" t="s">
        <v>1725</v>
      </c>
      <c r="D173" s="26" t="s">
        <v>1676</v>
      </c>
      <c r="E173">
        <v>0.3</v>
      </c>
      <c r="F173">
        <v>0</v>
      </c>
      <c r="G173">
        <v>0.1</v>
      </c>
      <c r="H173">
        <v>0</v>
      </c>
      <c r="I173">
        <v>0</v>
      </c>
      <c r="J173">
        <v>0</v>
      </c>
    </row>
    <row r="174" spans="1:10">
      <c r="A174" s="26" t="s">
        <v>1187</v>
      </c>
      <c r="B174" s="26" t="s">
        <v>1737</v>
      </c>
      <c r="C174" s="26" t="s">
        <v>1732</v>
      </c>
      <c r="D174" s="26" t="s">
        <v>1681</v>
      </c>
      <c r="E174">
        <v>0</v>
      </c>
      <c r="F174">
        <v>0</v>
      </c>
      <c r="G174">
        <v>0.4</v>
      </c>
      <c r="H174">
        <v>0</v>
      </c>
      <c r="I174">
        <v>0</v>
      </c>
      <c r="J174">
        <v>0</v>
      </c>
    </row>
    <row r="175" spans="1:10">
      <c r="A175" s="26" t="s">
        <v>1187</v>
      </c>
      <c r="B175" s="26" t="s">
        <v>1742</v>
      </c>
      <c r="C175" s="26" t="s">
        <v>1734</v>
      </c>
      <c r="D175" s="26" t="s">
        <v>1678</v>
      </c>
      <c r="E175">
        <v>0</v>
      </c>
      <c r="F175">
        <v>0.4</v>
      </c>
      <c r="G175">
        <v>0</v>
      </c>
      <c r="H175">
        <v>0</v>
      </c>
      <c r="I175">
        <v>0</v>
      </c>
      <c r="J175">
        <v>0</v>
      </c>
    </row>
    <row r="176" spans="1:10">
      <c r="A176" s="26" t="s">
        <v>1187</v>
      </c>
      <c r="B176" s="26" t="s">
        <v>1738</v>
      </c>
      <c r="C176" s="26" t="s">
        <v>1723</v>
      </c>
      <c r="D176" s="26" t="s">
        <v>1681</v>
      </c>
      <c r="E176">
        <v>0</v>
      </c>
      <c r="F176">
        <v>0</v>
      </c>
      <c r="G176">
        <v>0</v>
      </c>
      <c r="H176">
        <v>0</v>
      </c>
      <c r="I176">
        <v>0.5</v>
      </c>
      <c r="J176">
        <v>0</v>
      </c>
    </row>
    <row r="177" spans="1:10">
      <c r="A177" s="26" t="s">
        <v>1187</v>
      </c>
      <c r="B177" s="26" t="s">
        <v>1739</v>
      </c>
      <c r="C177" s="26" t="s">
        <v>1719</v>
      </c>
      <c r="D177" s="26" t="s">
        <v>1681</v>
      </c>
      <c r="E177">
        <v>0.2</v>
      </c>
      <c r="F177">
        <v>0.3</v>
      </c>
      <c r="G177">
        <v>0</v>
      </c>
      <c r="H177">
        <v>0</v>
      </c>
      <c r="I177">
        <v>0</v>
      </c>
      <c r="J177">
        <v>0</v>
      </c>
    </row>
    <row r="178" spans="1:10">
      <c r="A178" s="26" t="s">
        <v>1187</v>
      </c>
      <c r="B178" s="26" t="s">
        <v>1722</v>
      </c>
      <c r="C178" s="26" t="s">
        <v>1723</v>
      </c>
      <c r="D178" s="26" t="s">
        <v>1676</v>
      </c>
      <c r="E178">
        <v>0</v>
      </c>
      <c r="F178">
        <v>0</v>
      </c>
      <c r="G178">
        <v>0</v>
      </c>
      <c r="H178">
        <v>0</v>
      </c>
      <c r="I178">
        <v>0.5</v>
      </c>
      <c r="J178">
        <v>0</v>
      </c>
    </row>
    <row r="179" spans="1:10">
      <c r="A179" s="26" t="s">
        <v>1187</v>
      </c>
      <c r="B179" s="26" t="s">
        <v>1728</v>
      </c>
      <c r="C179" s="26" t="s">
        <v>1721</v>
      </c>
      <c r="D179" s="26" t="s">
        <v>1679</v>
      </c>
      <c r="E179">
        <v>-0.6</v>
      </c>
      <c r="F179">
        <v>0</v>
      </c>
      <c r="G179">
        <v>0</v>
      </c>
      <c r="H179">
        <v>1.4</v>
      </c>
      <c r="I179">
        <v>-0.2</v>
      </c>
      <c r="J179">
        <v>0</v>
      </c>
    </row>
    <row r="180" spans="1:10">
      <c r="A180" s="26" t="s">
        <v>1187</v>
      </c>
      <c r="B180" s="26" t="s">
        <v>1713</v>
      </c>
      <c r="C180" s="26" t="s">
        <v>1714</v>
      </c>
      <c r="D180" s="26" t="s">
        <v>1676</v>
      </c>
      <c r="E180">
        <v>0.7</v>
      </c>
      <c r="F180">
        <v>-0.1</v>
      </c>
      <c r="G180">
        <v>0</v>
      </c>
      <c r="H180">
        <v>0</v>
      </c>
      <c r="I180">
        <v>0</v>
      </c>
      <c r="J180">
        <v>0</v>
      </c>
    </row>
    <row r="181" spans="1:10">
      <c r="A181" s="26" t="s">
        <v>1187</v>
      </c>
      <c r="B181" s="26" t="s">
        <v>1743</v>
      </c>
      <c r="C181" s="26" t="s">
        <v>1744</v>
      </c>
      <c r="D181" s="26" t="s">
        <v>1663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0.6</v>
      </c>
    </row>
    <row r="182" spans="1:10">
      <c r="A182" s="26" t="s">
        <v>1187</v>
      </c>
      <c r="B182" s="26" t="s">
        <v>1740</v>
      </c>
      <c r="C182" s="26" t="s">
        <v>1741</v>
      </c>
      <c r="D182" s="26" t="s">
        <v>1676</v>
      </c>
      <c r="E182">
        <v>0</v>
      </c>
      <c r="F182">
        <v>0.6</v>
      </c>
      <c r="G182">
        <v>0</v>
      </c>
      <c r="H182">
        <v>0</v>
      </c>
      <c r="I182">
        <v>0</v>
      </c>
      <c r="J182">
        <v>0</v>
      </c>
    </row>
    <row r="183" spans="1:10">
      <c r="A183" s="26" t="s">
        <v>1187</v>
      </c>
      <c r="B183" s="26" t="s">
        <v>1726</v>
      </c>
      <c r="C183" s="26" t="s">
        <v>1727</v>
      </c>
      <c r="D183" s="26" t="s">
        <v>1676</v>
      </c>
      <c r="E183">
        <v>0.6</v>
      </c>
      <c r="F183">
        <v>0</v>
      </c>
      <c r="G183">
        <v>0</v>
      </c>
      <c r="H183">
        <v>0</v>
      </c>
      <c r="I183">
        <v>0</v>
      </c>
      <c r="J183">
        <v>0</v>
      </c>
    </row>
    <row r="184" spans="1:10">
      <c r="A184" s="26" t="s">
        <v>1187</v>
      </c>
      <c r="B184" s="26" t="s">
        <v>1713</v>
      </c>
      <c r="C184" s="26" t="s">
        <v>1714</v>
      </c>
      <c r="D184" s="26" t="s">
        <v>1679</v>
      </c>
      <c r="E184">
        <v>0</v>
      </c>
      <c r="F184">
        <v>0</v>
      </c>
      <c r="G184">
        <v>0</v>
      </c>
      <c r="H184">
        <v>0.7</v>
      </c>
      <c r="I184">
        <v>0</v>
      </c>
      <c r="J184">
        <v>0</v>
      </c>
    </row>
    <row r="185" spans="1:10">
      <c r="A185" s="26" t="s">
        <v>1187</v>
      </c>
      <c r="B185" s="26" t="s">
        <v>1731</v>
      </c>
      <c r="C185" s="26" t="s">
        <v>1732</v>
      </c>
      <c r="D185" s="26" t="s">
        <v>1676</v>
      </c>
      <c r="E185">
        <v>0</v>
      </c>
      <c r="F185">
        <v>0</v>
      </c>
      <c r="G185">
        <v>0.8</v>
      </c>
      <c r="H185">
        <v>0</v>
      </c>
      <c r="I185">
        <v>0</v>
      </c>
      <c r="J185">
        <v>0</v>
      </c>
    </row>
    <row r="186" spans="1:10">
      <c r="A186" s="26" t="s">
        <v>1187</v>
      </c>
      <c r="B186" s="26" t="s">
        <v>1724</v>
      </c>
      <c r="C186" s="26" t="s">
        <v>1725</v>
      </c>
      <c r="D186" s="26" t="s">
        <v>1680</v>
      </c>
      <c r="E186">
        <v>0.6</v>
      </c>
      <c r="F186">
        <v>0</v>
      </c>
      <c r="G186">
        <v>0.2</v>
      </c>
      <c r="H186">
        <v>0</v>
      </c>
      <c r="I186">
        <v>0</v>
      </c>
      <c r="J186">
        <v>0</v>
      </c>
    </row>
    <row r="187" spans="1:10">
      <c r="A187" s="26" t="s">
        <v>1187</v>
      </c>
      <c r="B187" s="26" t="s">
        <v>1733</v>
      </c>
      <c r="C187" s="26" t="s">
        <v>1734</v>
      </c>
      <c r="D187" s="26" t="s">
        <v>1680</v>
      </c>
      <c r="E187">
        <v>0.7</v>
      </c>
      <c r="F187">
        <v>0.2</v>
      </c>
      <c r="G187">
        <v>0</v>
      </c>
      <c r="H187">
        <v>0</v>
      </c>
      <c r="I187">
        <v>0</v>
      </c>
      <c r="J187">
        <v>0</v>
      </c>
    </row>
    <row r="188" spans="1:10">
      <c r="A188" s="26" t="s">
        <v>1187</v>
      </c>
      <c r="B188" s="26" t="s">
        <v>1713</v>
      </c>
      <c r="C188" s="26" t="s">
        <v>1714</v>
      </c>
      <c r="D188" s="26" t="s">
        <v>1680</v>
      </c>
      <c r="E188">
        <v>1</v>
      </c>
      <c r="F188">
        <v>-0.1</v>
      </c>
      <c r="G188">
        <v>0</v>
      </c>
      <c r="H188">
        <v>0.1</v>
      </c>
      <c r="I188">
        <v>0</v>
      </c>
      <c r="J188">
        <v>0</v>
      </c>
    </row>
    <row r="189" spans="1:10">
      <c r="A189" s="26" t="s">
        <v>1187</v>
      </c>
      <c r="B189" s="26" t="s">
        <v>1728</v>
      </c>
      <c r="C189" s="26" t="s">
        <v>1721</v>
      </c>
      <c r="D189" s="26" t="s">
        <v>1676</v>
      </c>
      <c r="E189">
        <v>0</v>
      </c>
      <c r="F189">
        <v>0</v>
      </c>
      <c r="G189">
        <v>0</v>
      </c>
      <c r="H189">
        <v>1</v>
      </c>
      <c r="I189">
        <v>0</v>
      </c>
      <c r="J189">
        <v>0</v>
      </c>
    </row>
    <row r="190" spans="1:10">
      <c r="A190" s="26" t="s">
        <v>1187</v>
      </c>
      <c r="B190" s="26" t="s">
        <v>1726</v>
      </c>
      <c r="C190" s="26" t="s">
        <v>1727</v>
      </c>
      <c r="D190" s="26" t="s">
        <v>1680</v>
      </c>
      <c r="E190">
        <v>1</v>
      </c>
      <c r="F190">
        <v>0</v>
      </c>
      <c r="G190">
        <v>0</v>
      </c>
      <c r="H190">
        <v>0</v>
      </c>
      <c r="I190">
        <v>0</v>
      </c>
      <c r="J190">
        <v>0</v>
      </c>
    </row>
    <row r="191" spans="1:10">
      <c r="A191" s="26" t="s">
        <v>1187</v>
      </c>
      <c r="B191" s="26" t="s">
        <v>1718</v>
      </c>
      <c r="C191" s="26" t="s">
        <v>1719</v>
      </c>
      <c r="D191" s="26" t="s">
        <v>1676</v>
      </c>
      <c r="E191">
        <v>0.5</v>
      </c>
      <c r="F191">
        <v>0.6</v>
      </c>
      <c r="G191">
        <v>0</v>
      </c>
      <c r="H191">
        <v>0</v>
      </c>
      <c r="I191">
        <v>0</v>
      </c>
      <c r="J191">
        <v>0</v>
      </c>
    </row>
    <row r="192" spans="1:10">
      <c r="A192" s="26" t="s">
        <v>1187</v>
      </c>
      <c r="B192" s="26" t="s">
        <v>1724</v>
      </c>
      <c r="C192" s="26" t="s">
        <v>1725</v>
      </c>
      <c r="D192" s="26" t="s">
        <v>1679</v>
      </c>
      <c r="E192">
        <v>1.1000000000000001</v>
      </c>
      <c r="F192">
        <v>0</v>
      </c>
      <c r="G192">
        <v>0</v>
      </c>
      <c r="H192">
        <v>0</v>
      </c>
      <c r="I192">
        <v>0</v>
      </c>
      <c r="J192">
        <v>0</v>
      </c>
    </row>
    <row r="193" spans="1:10">
      <c r="A193" s="26" t="s">
        <v>1187</v>
      </c>
      <c r="B193" s="26" t="s">
        <v>1722</v>
      </c>
      <c r="C193" s="26" t="s">
        <v>1723</v>
      </c>
      <c r="D193" s="26" t="s">
        <v>1680</v>
      </c>
      <c r="E193">
        <v>0</v>
      </c>
      <c r="F193">
        <v>0.3</v>
      </c>
      <c r="G193">
        <v>0.1</v>
      </c>
      <c r="H193">
        <v>0</v>
      </c>
      <c r="I193">
        <v>0.9</v>
      </c>
      <c r="J193">
        <v>0</v>
      </c>
    </row>
    <row r="194" spans="1:10">
      <c r="A194" s="26" t="s">
        <v>1187</v>
      </c>
      <c r="B194" s="26" t="s">
        <v>1724</v>
      </c>
      <c r="C194" s="26" t="s">
        <v>1725</v>
      </c>
      <c r="D194" s="26" t="s">
        <v>1681</v>
      </c>
      <c r="E194">
        <v>1</v>
      </c>
      <c r="F194">
        <v>0</v>
      </c>
      <c r="G194">
        <v>0.3</v>
      </c>
      <c r="H194">
        <v>0</v>
      </c>
      <c r="I194">
        <v>0</v>
      </c>
      <c r="J194">
        <v>0</v>
      </c>
    </row>
    <row r="195" spans="1:10">
      <c r="A195" s="26" t="s">
        <v>1187</v>
      </c>
      <c r="B195" s="26" t="s">
        <v>1743</v>
      </c>
      <c r="C195" s="26" t="s">
        <v>1744</v>
      </c>
      <c r="D195" s="26" t="s">
        <v>1680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1.4</v>
      </c>
    </row>
    <row r="196" spans="1:10">
      <c r="A196" s="26" t="s">
        <v>1187</v>
      </c>
      <c r="B196" s="26" t="s">
        <v>1718</v>
      </c>
      <c r="C196" s="26" t="s">
        <v>1719</v>
      </c>
      <c r="D196" s="26" t="s">
        <v>1680</v>
      </c>
      <c r="E196">
        <v>0.3</v>
      </c>
      <c r="F196">
        <v>0.8</v>
      </c>
      <c r="G196">
        <v>0</v>
      </c>
      <c r="H196">
        <v>0</v>
      </c>
      <c r="I196">
        <v>0.3</v>
      </c>
      <c r="J196">
        <v>0</v>
      </c>
    </row>
    <row r="197" spans="1:10">
      <c r="A197" s="26" t="s">
        <v>1187</v>
      </c>
      <c r="B197" s="26" t="s">
        <v>1713</v>
      </c>
      <c r="C197" s="26" t="s">
        <v>1714</v>
      </c>
      <c r="D197" s="26" t="s">
        <v>1681</v>
      </c>
      <c r="E197">
        <v>1.5</v>
      </c>
      <c r="F197">
        <v>-0.2</v>
      </c>
      <c r="G197">
        <v>0</v>
      </c>
      <c r="H197">
        <v>0.2</v>
      </c>
      <c r="I197">
        <v>0</v>
      </c>
      <c r="J197">
        <v>0</v>
      </c>
    </row>
    <row r="198" spans="1:10">
      <c r="A198" s="26" t="s">
        <v>1187</v>
      </c>
      <c r="B198" s="26" t="s">
        <v>1740</v>
      </c>
      <c r="C198" s="26" t="s">
        <v>1741</v>
      </c>
      <c r="D198" s="26" t="s">
        <v>1680</v>
      </c>
      <c r="E198">
        <v>0</v>
      </c>
      <c r="F198">
        <v>1.5</v>
      </c>
      <c r="G198">
        <v>0</v>
      </c>
      <c r="H198">
        <v>0</v>
      </c>
      <c r="I198">
        <v>0</v>
      </c>
      <c r="J198">
        <v>0.1</v>
      </c>
    </row>
    <row r="199" spans="1:10">
      <c r="A199" s="26" t="s">
        <v>1187</v>
      </c>
      <c r="B199" s="26" t="s">
        <v>1733</v>
      </c>
      <c r="C199" s="26" t="s">
        <v>1734</v>
      </c>
      <c r="D199" s="26" t="s">
        <v>1681</v>
      </c>
      <c r="E199">
        <v>1.6</v>
      </c>
      <c r="F199">
        <v>0</v>
      </c>
      <c r="G199">
        <v>0</v>
      </c>
      <c r="H199">
        <v>0</v>
      </c>
      <c r="I199">
        <v>0</v>
      </c>
      <c r="J199">
        <v>0</v>
      </c>
    </row>
    <row r="200" spans="1:10">
      <c r="A200" s="26" t="s">
        <v>1187</v>
      </c>
      <c r="B200" s="26" t="s">
        <v>1726</v>
      </c>
      <c r="C200" s="26" t="s">
        <v>1727</v>
      </c>
      <c r="D200" s="26" t="s">
        <v>1681</v>
      </c>
      <c r="E200">
        <v>1.6</v>
      </c>
      <c r="F200">
        <v>0</v>
      </c>
      <c r="G200">
        <v>0</v>
      </c>
      <c r="H200">
        <v>0</v>
      </c>
      <c r="I200">
        <v>0</v>
      </c>
      <c r="J200">
        <v>0</v>
      </c>
    </row>
    <row r="201" spans="1:10">
      <c r="A201" s="26" t="s">
        <v>1187</v>
      </c>
      <c r="B201" s="26" t="s">
        <v>1728</v>
      </c>
      <c r="C201" s="26" t="s">
        <v>1721</v>
      </c>
      <c r="D201" s="26" t="s">
        <v>1680</v>
      </c>
      <c r="E201">
        <v>0</v>
      </c>
      <c r="F201">
        <v>0</v>
      </c>
      <c r="G201">
        <v>0</v>
      </c>
      <c r="H201">
        <v>1.7</v>
      </c>
      <c r="I201">
        <v>0</v>
      </c>
      <c r="J201">
        <v>0</v>
      </c>
    </row>
    <row r="202" spans="1:10">
      <c r="A202" s="26" t="s">
        <v>1187</v>
      </c>
      <c r="B202" s="26" t="s">
        <v>1731</v>
      </c>
      <c r="C202" s="26" t="s">
        <v>1732</v>
      </c>
      <c r="D202" s="26" t="s">
        <v>1680</v>
      </c>
      <c r="E202">
        <v>0.8</v>
      </c>
      <c r="F202">
        <v>-0.1</v>
      </c>
      <c r="G202">
        <v>1.2</v>
      </c>
      <c r="H202">
        <v>0</v>
      </c>
      <c r="I202">
        <v>0</v>
      </c>
      <c r="J202">
        <v>0</v>
      </c>
    </row>
    <row r="203" spans="1:10">
      <c r="A203" s="26" t="s">
        <v>1187</v>
      </c>
      <c r="B203" s="26" t="s">
        <v>1718</v>
      </c>
      <c r="C203" s="26" t="s">
        <v>1719</v>
      </c>
      <c r="D203" s="26" t="s">
        <v>1681</v>
      </c>
      <c r="E203">
        <v>0</v>
      </c>
      <c r="F203">
        <v>1.3</v>
      </c>
      <c r="G203">
        <v>0</v>
      </c>
      <c r="H203">
        <v>0</v>
      </c>
      <c r="I203">
        <v>0.7</v>
      </c>
      <c r="J203">
        <v>0</v>
      </c>
    </row>
    <row r="204" spans="1:10">
      <c r="A204" s="26" t="s">
        <v>1187</v>
      </c>
      <c r="B204" s="26" t="s">
        <v>1722</v>
      </c>
      <c r="C204" s="26" t="s">
        <v>1723</v>
      </c>
      <c r="D204" s="26" t="s">
        <v>1681</v>
      </c>
      <c r="E204">
        <v>0</v>
      </c>
      <c r="F204">
        <v>0.9</v>
      </c>
      <c r="G204">
        <v>-0.1</v>
      </c>
      <c r="H204">
        <v>0</v>
      </c>
      <c r="I204">
        <v>1.4</v>
      </c>
      <c r="J204">
        <v>0</v>
      </c>
    </row>
    <row r="205" spans="1:10">
      <c r="A205" s="26" t="s">
        <v>1187</v>
      </c>
      <c r="B205" s="26" t="s">
        <v>1724</v>
      </c>
      <c r="C205" s="26" t="s">
        <v>1725</v>
      </c>
      <c r="D205" s="26" t="s">
        <v>1678</v>
      </c>
      <c r="E205">
        <v>0</v>
      </c>
      <c r="F205">
        <v>2.2000000000000002</v>
      </c>
      <c r="G205">
        <v>0</v>
      </c>
      <c r="H205">
        <v>0</v>
      </c>
      <c r="I205">
        <v>0</v>
      </c>
      <c r="J205">
        <v>0</v>
      </c>
    </row>
    <row r="206" spans="1:10">
      <c r="A206" s="26" t="s">
        <v>1187</v>
      </c>
      <c r="B206" s="26" t="s">
        <v>1722</v>
      </c>
      <c r="C206" s="26" t="s">
        <v>1723</v>
      </c>
      <c r="D206" s="26" t="s">
        <v>1679</v>
      </c>
      <c r="E206">
        <v>0</v>
      </c>
      <c r="F206">
        <v>2.7</v>
      </c>
      <c r="G206">
        <v>-0.8</v>
      </c>
      <c r="H206">
        <v>0</v>
      </c>
      <c r="I206">
        <v>0.5</v>
      </c>
      <c r="J206">
        <v>0</v>
      </c>
    </row>
    <row r="207" spans="1:10">
      <c r="A207" s="26" t="s">
        <v>1187</v>
      </c>
      <c r="B207" s="26" t="s">
        <v>1728</v>
      </c>
      <c r="C207" s="26" t="s">
        <v>1721</v>
      </c>
      <c r="D207" s="26" t="s">
        <v>1681</v>
      </c>
      <c r="E207">
        <v>-0.1</v>
      </c>
      <c r="F207">
        <v>0</v>
      </c>
      <c r="G207">
        <v>0</v>
      </c>
      <c r="H207">
        <v>2.6</v>
      </c>
      <c r="I207">
        <v>0</v>
      </c>
      <c r="J207">
        <v>0</v>
      </c>
    </row>
    <row r="208" spans="1:10">
      <c r="A208" s="26" t="s">
        <v>1187</v>
      </c>
      <c r="B208" s="26" t="s">
        <v>1743</v>
      </c>
      <c r="C208" s="26" t="s">
        <v>1744</v>
      </c>
      <c r="D208" s="26" t="s">
        <v>1681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2.7</v>
      </c>
    </row>
    <row r="209" spans="1:10">
      <c r="A209" s="26" t="s">
        <v>1187</v>
      </c>
      <c r="B209" s="26" t="s">
        <v>1715</v>
      </c>
      <c r="C209" s="26" t="s">
        <v>1716</v>
      </c>
      <c r="D209" s="26" t="s">
        <v>1678</v>
      </c>
      <c r="E209">
        <v>0</v>
      </c>
      <c r="F209">
        <v>0.9</v>
      </c>
      <c r="G209">
        <v>4.3</v>
      </c>
      <c r="H209">
        <v>-2.5</v>
      </c>
      <c r="I209">
        <v>0</v>
      </c>
      <c r="J209">
        <v>0</v>
      </c>
    </row>
    <row r="210" spans="1:10">
      <c r="A210" s="26" t="s">
        <v>1187</v>
      </c>
      <c r="B210" s="26" t="s">
        <v>1740</v>
      </c>
      <c r="C210" s="26" t="s">
        <v>1741</v>
      </c>
      <c r="D210" s="26" t="s">
        <v>1681</v>
      </c>
      <c r="E210">
        <v>0</v>
      </c>
      <c r="F210">
        <v>2.9</v>
      </c>
      <c r="G210">
        <v>-0.1</v>
      </c>
      <c r="H210">
        <v>0</v>
      </c>
      <c r="I210">
        <v>0</v>
      </c>
      <c r="J210">
        <v>0.1</v>
      </c>
    </row>
    <row r="211" spans="1:10">
      <c r="A211" s="26" t="s">
        <v>1187</v>
      </c>
      <c r="B211" s="26" t="s">
        <v>1731</v>
      </c>
      <c r="C211" s="26" t="s">
        <v>1732</v>
      </c>
      <c r="D211" s="26" t="s">
        <v>1679</v>
      </c>
      <c r="E211">
        <v>4</v>
      </c>
      <c r="F211">
        <v>-0.8</v>
      </c>
      <c r="G211">
        <v>0</v>
      </c>
      <c r="H211">
        <v>0</v>
      </c>
      <c r="I211">
        <v>0</v>
      </c>
      <c r="J211">
        <v>0</v>
      </c>
    </row>
    <row r="212" spans="1:10">
      <c r="A212" s="26" t="s">
        <v>1187</v>
      </c>
      <c r="B212" s="26" t="s">
        <v>1733</v>
      </c>
      <c r="C212" s="26" t="s">
        <v>1734</v>
      </c>
      <c r="D212" s="26" t="s">
        <v>1679</v>
      </c>
      <c r="E212">
        <v>3.7</v>
      </c>
      <c r="F212">
        <v>-0.6</v>
      </c>
      <c r="G212">
        <v>0</v>
      </c>
      <c r="H212">
        <v>0.1</v>
      </c>
      <c r="I212">
        <v>0</v>
      </c>
      <c r="J212">
        <v>0</v>
      </c>
    </row>
    <row r="213" spans="1:10">
      <c r="A213" s="26" t="s">
        <v>1187</v>
      </c>
      <c r="B213" s="26" t="s">
        <v>1731</v>
      </c>
      <c r="C213" s="26" t="s">
        <v>1732</v>
      </c>
      <c r="D213" s="26" t="s">
        <v>1681</v>
      </c>
      <c r="E213">
        <v>1.8</v>
      </c>
      <c r="F213">
        <v>-0.3</v>
      </c>
      <c r="G213">
        <v>1.7</v>
      </c>
      <c r="H213">
        <v>0</v>
      </c>
      <c r="I213">
        <v>0</v>
      </c>
      <c r="J213">
        <v>0</v>
      </c>
    </row>
    <row r="214" spans="1:10">
      <c r="A214" s="26" t="s">
        <v>1187</v>
      </c>
      <c r="B214" s="26" t="s">
        <v>1740</v>
      </c>
      <c r="C214" s="26" t="s">
        <v>1741</v>
      </c>
      <c r="D214" s="26" t="s">
        <v>1679</v>
      </c>
      <c r="E214">
        <v>0</v>
      </c>
      <c r="F214">
        <v>3.9</v>
      </c>
      <c r="G214">
        <v>0</v>
      </c>
      <c r="H214">
        <v>0</v>
      </c>
      <c r="I214">
        <v>0</v>
      </c>
      <c r="J214">
        <v>0</v>
      </c>
    </row>
    <row r="215" spans="1:10">
      <c r="A215" s="26" t="s">
        <v>1187</v>
      </c>
      <c r="B215" s="26" t="s">
        <v>1729</v>
      </c>
      <c r="C215" s="26" t="s">
        <v>1730</v>
      </c>
      <c r="D215" s="26" t="s">
        <v>1678</v>
      </c>
      <c r="E215">
        <v>5.6</v>
      </c>
      <c r="F215">
        <v>0</v>
      </c>
      <c r="G215">
        <v>0</v>
      </c>
      <c r="H215">
        <v>0</v>
      </c>
      <c r="I215">
        <v>0</v>
      </c>
      <c r="J215">
        <v>0</v>
      </c>
    </row>
    <row r="216" spans="1:10">
      <c r="A216" s="26" t="s">
        <v>1187</v>
      </c>
      <c r="B216" s="26" t="s">
        <v>1743</v>
      </c>
      <c r="C216" s="26" t="s">
        <v>1744</v>
      </c>
      <c r="D216" s="26" t="s">
        <v>1679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6.9</v>
      </c>
    </row>
    <row r="217" spans="1:10">
      <c r="A217" s="26" t="s">
        <v>1187</v>
      </c>
      <c r="B217" s="26" t="s">
        <v>1718</v>
      </c>
      <c r="C217" s="26" t="s">
        <v>1719</v>
      </c>
      <c r="D217" s="26" t="s">
        <v>1678</v>
      </c>
      <c r="E217">
        <v>8.1</v>
      </c>
      <c r="F217">
        <v>-1.6</v>
      </c>
      <c r="G217">
        <v>0</v>
      </c>
      <c r="H217">
        <v>0</v>
      </c>
      <c r="I217">
        <v>0</v>
      </c>
      <c r="J217">
        <v>3.2</v>
      </c>
    </row>
    <row r="218" spans="1:10">
      <c r="A218" s="26" t="s">
        <v>1187</v>
      </c>
      <c r="B218" s="26" t="s">
        <v>1726</v>
      </c>
      <c r="C218" s="26" t="s">
        <v>1727</v>
      </c>
      <c r="D218" s="26" t="s">
        <v>1678</v>
      </c>
      <c r="E218">
        <v>11</v>
      </c>
      <c r="F218">
        <v>0</v>
      </c>
      <c r="G218">
        <v>0</v>
      </c>
      <c r="H218">
        <v>0</v>
      </c>
      <c r="I218">
        <v>2.5</v>
      </c>
      <c r="J218">
        <v>0</v>
      </c>
    </row>
    <row r="219" spans="1:10">
      <c r="A219" s="26" t="s">
        <v>1187</v>
      </c>
      <c r="B219" s="26" t="s">
        <v>1731</v>
      </c>
      <c r="C219" s="26" t="s">
        <v>1732</v>
      </c>
      <c r="D219" s="26" t="s">
        <v>1678</v>
      </c>
      <c r="E219">
        <v>12.1</v>
      </c>
      <c r="F219">
        <v>0.7</v>
      </c>
      <c r="G219">
        <v>0</v>
      </c>
      <c r="H219">
        <v>0</v>
      </c>
      <c r="I219">
        <v>3.1</v>
      </c>
      <c r="J219">
        <v>0</v>
      </c>
    </row>
    <row r="220" spans="1:10">
      <c r="A220" s="26" t="s">
        <v>1187</v>
      </c>
      <c r="B220" s="26" t="s">
        <v>1743</v>
      </c>
      <c r="C220" s="26" t="s">
        <v>1744</v>
      </c>
      <c r="D220" s="26" t="s">
        <v>1678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18.5</v>
      </c>
    </row>
    <row r="221" spans="1:10">
      <c r="A221" s="26" t="s">
        <v>1187</v>
      </c>
      <c r="B221" s="26" t="s">
        <v>1728</v>
      </c>
      <c r="C221" s="26" t="s">
        <v>1721</v>
      </c>
      <c r="D221" s="26" t="s">
        <v>1678</v>
      </c>
      <c r="E221">
        <v>17.5</v>
      </c>
      <c r="F221">
        <v>1.5</v>
      </c>
      <c r="G221">
        <v>0</v>
      </c>
      <c r="H221">
        <v>1.3</v>
      </c>
      <c r="I221">
        <v>0</v>
      </c>
      <c r="J221">
        <v>-1.3</v>
      </c>
    </row>
    <row r="222" spans="1:10">
      <c r="A222" s="26" t="s">
        <v>1187</v>
      </c>
      <c r="B222" s="26" t="s">
        <v>1733</v>
      </c>
      <c r="C222" s="26" t="s">
        <v>1734</v>
      </c>
      <c r="D222" s="26" t="s">
        <v>1678</v>
      </c>
      <c r="E222">
        <v>18</v>
      </c>
      <c r="F222">
        <v>6.2</v>
      </c>
      <c r="G222">
        <v>0.8</v>
      </c>
      <c r="H222">
        <v>0</v>
      </c>
      <c r="I222">
        <v>-2</v>
      </c>
      <c r="J222">
        <v>0</v>
      </c>
    </row>
    <row r="223" spans="1:10">
      <c r="A223" s="26" t="s">
        <v>1187</v>
      </c>
      <c r="B223" s="26" t="s">
        <v>1722</v>
      </c>
      <c r="C223" s="26" t="s">
        <v>1723</v>
      </c>
      <c r="D223" s="26" t="s">
        <v>1678</v>
      </c>
      <c r="E223">
        <v>0</v>
      </c>
      <c r="F223">
        <v>22</v>
      </c>
      <c r="G223">
        <v>23.3</v>
      </c>
      <c r="H223">
        <v>-17</v>
      </c>
      <c r="I223">
        <v>-5</v>
      </c>
      <c r="J223">
        <v>0</v>
      </c>
    </row>
    <row r="224" spans="1:10">
      <c r="A224" s="26" t="s">
        <v>1187</v>
      </c>
      <c r="B224" s="26" t="s">
        <v>1740</v>
      </c>
      <c r="C224" s="26" t="s">
        <v>1741</v>
      </c>
      <c r="D224" s="26" t="s">
        <v>1678</v>
      </c>
      <c r="E224">
        <v>0</v>
      </c>
      <c r="F224">
        <v>54.7</v>
      </c>
      <c r="G224">
        <v>-28.2</v>
      </c>
      <c r="H224">
        <v>0</v>
      </c>
      <c r="I224">
        <v>-5</v>
      </c>
      <c r="J224">
        <v>11.6</v>
      </c>
    </row>
    <row r="225" spans="1:10">
      <c r="A225" s="26" t="s">
        <v>1190</v>
      </c>
      <c r="B225" s="26" t="s">
        <v>1192</v>
      </c>
      <c r="C225" s="26" t="s">
        <v>1191</v>
      </c>
      <c r="D225" s="26" t="s">
        <v>1663</v>
      </c>
      <c r="E225">
        <v>0.3</v>
      </c>
      <c r="F225">
        <v>0.3</v>
      </c>
      <c r="G225">
        <v>0</v>
      </c>
      <c r="H225">
        <v>0</v>
      </c>
      <c r="I225">
        <v>0</v>
      </c>
      <c r="J225">
        <v>0</v>
      </c>
    </row>
    <row r="226" spans="1:10">
      <c r="A226" s="26" t="s">
        <v>1190</v>
      </c>
      <c r="B226" s="26" t="s">
        <v>1192</v>
      </c>
      <c r="C226" s="26" t="s">
        <v>1191</v>
      </c>
      <c r="D226" s="26" t="s">
        <v>1679</v>
      </c>
      <c r="E226">
        <v>4.0999999999999996</v>
      </c>
      <c r="F226">
        <v>3.8</v>
      </c>
      <c r="G226">
        <v>0.3</v>
      </c>
      <c r="H226">
        <v>0</v>
      </c>
      <c r="I226">
        <v>0</v>
      </c>
      <c r="J226">
        <v>0</v>
      </c>
    </row>
    <row r="227" spans="1:10">
      <c r="A227" s="26" t="s">
        <v>1190</v>
      </c>
      <c r="B227" s="26" t="s">
        <v>1192</v>
      </c>
      <c r="C227" s="26" t="s">
        <v>1191</v>
      </c>
      <c r="D227" s="26" t="s">
        <v>1676</v>
      </c>
      <c r="E227">
        <v>7.3</v>
      </c>
      <c r="F227">
        <v>2.9</v>
      </c>
      <c r="G227">
        <v>2.1</v>
      </c>
      <c r="H227">
        <v>0</v>
      </c>
      <c r="I227">
        <v>0.2</v>
      </c>
      <c r="J227">
        <v>0</v>
      </c>
    </row>
    <row r="228" spans="1:10">
      <c r="A228" s="26" t="s">
        <v>1190</v>
      </c>
      <c r="B228" s="26" t="s">
        <v>1192</v>
      </c>
      <c r="C228" s="26" t="s">
        <v>1191</v>
      </c>
      <c r="D228" s="26" t="s">
        <v>1680</v>
      </c>
      <c r="E228">
        <v>10.9</v>
      </c>
      <c r="F228">
        <v>4.9000000000000004</v>
      </c>
      <c r="G228">
        <v>4.4000000000000004</v>
      </c>
      <c r="H228">
        <v>0.3</v>
      </c>
      <c r="I228">
        <v>0.2</v>
      </c>
      <c r="J228">
        <v>0.1</v>
      </c>
    </row>
    <row r="229" spans="1:10">
      <c r="A229" s="26" t="s">
        <v>1190</v>
      </c>
      <c r="B229" s="26" t="s">
        <v>1192</v>
      </c>
      <c r="C229" s="26" t="s">
        <v>1191</v>
      </c>
      <c r="D229" s="26" t="s">
        <v>1681</v>
      </c>
      <c r="E229">
        <v>17.5</v>
      </c>
      <c r="F229">
        <v>7.9</v>
      </c>
      <c r="G229">
        <v>5.9</v>
      </c>
      <c r="H229">
        <v>0.3</v>
      </c>
      <c r="I229">
        <v>0.4</v>
      </c>
      <c r="J229">
        <v>0.1</v>
      </c>
    </row>
    <row r="230" spans="1:10">
      <c r="A230" s="26" t="s">
        <v>1190</v>
      </c>
      <c r="B230" s="26" t="s">
        <v>1192</v>
      </c>
      <c r="C230" s="26" t="s">
        <v>1191</v>
      </c>
      <c r="D230" s="26" t="s">
        <v>1678</v>
      </c>
      <c r="E230">
        <v>74.5</v>
      </c>
      <c r="F230">
        <v>52.9</v>
      </c>
      <c r="G230">
        <v>74.2</v>
      </c>
      <c r="H230">
        <v>27.1</v>
      </c>
      <c r="I230">
        <v>0</v>
      </c>
      <c r="J230">
        <v>8.6999999999999993</v>
      </c>
    </row>
    <row r="231" spans="1:10">
      <c r="A231" s="26" t="s">
        <v>1193</v>
      </c>
      <c r="B231" s="26" t="s">
        <v>1195</v>
      </c>
      <c r="C231" s="26" t="s">
        <v>1194</v>
      </c>
      <c r="D231" s="26" t="s">
        <v>1663</v>
      </c>
      <c r="E231">
        <v>0.2</v>
      </c>
      <c r="F231">
        <v>0</v>
      </c>
      <c r="G231">
        <v>0</v>
      </c>
      <c r="H231">
        <v>0</v>
      </c>
      <c r="I231">
        <v>0</v>
      </c>
      <c r="J231">
        <v>0</v>
      </c>
    </row>
    <row r="232" spans="1:10">
      <c r="A232" s="26" t="s">
        <v>1193</v>
      </c>
      <c r="B232" s="26" t="s">
        <v>1195</v>
      </c>
      <c r="C232" s="26" t="s">
        <v>1194</v>
      </c>
      <c r="D232" s="26" t="s">
        <v>1679</v>
      </c>
      <c r="E232">
        <v>2.4</v>
      </c>
      <c r="F232">
        <v>0</v>
      </c>
      <c r="G232">
        <v>0</v>
      </c>
      <c r="H232">
        <v>0</v>
      </c>
      <c r="I232">
        <v>0</v>
      </c>
      <c r="J232">
        <v>0</v>
      </c>
    </row>
    <row r="233" spans="1:10">
      <c r="A233" s="26" t="s">
        <v>1193</v>
      </c>
      <c r="B233" s="26" t="s">
        <v>1195</v>
      </c>
      <c r="C233" s="26" t="s">
        <v>1194</v>
      </c>
      <c r="D233" s="26" t="s">
        <v>1678</v>
      </c>
      <c r="E233">
        <v>0.1</v>
      </c>
      <c r="F233">
        <v>6.3</v>
      </c>
      <c r="G233">
        <v>6.5</v>
      </c>
      <c r="H233">
        <v>0</v>
      </c>
      <c r="I233">
        <v>2.5</v>
      </c>
      <c r="J233">
        <v>54</v>
      </c>
    </row>
    <row r="234" spans="1:10">
      <c r="A234" s="26" t="s">
        <v>1193</v>
      </c>
      <c r="B234" s="26" t="s">
        <v>1195</v>
      </c>
      <c r="C234" s="26" t="s">
        <v>1194</v>
      </c>
      <c r="D234" s="26" t="s">
        <v>1680</v>
      </c>
      <c r="E234">
        <v>13.3</v>
      </c>
      <c r="F234">
        <v>11.3</v>
      </c>
      <c r="G234">
        <v>17.3</v>
      </c>
      <c r="H234">
        <v>23.1</v>
      </c>
      <c r="I234">
        <v>23.3</v>
      </c>
      <c r="J234">
        <v>10.5</v>
      </c>
    </row>
    <row r="235" spans="1:10">
      <c r="A235" s="26" t="s">
        <v>1193</v>
      </c>
      <c r="B235" s="26" t="s">
        <v>1195</v>
      </c>
      <c r="C235" s="26" t="s">
        <v>1194</v>
      </c>
      <c r="D235" s="26" t="s">
        <v>1676</v>
      </c>
      <c r="E235">
        <v>19.2</v>
      </c>
      <c r="F235">
        <v>15.7</v>
      </c>
      <c r="G235">
        <v>25.4</v>
      </c>
      <c r="H235">
        <v>34.1</v>
      </c>
      <c r="I235">
        <v>33.9</v>
      </c>
      <c r="J235">
        <v>15.2</v>
      </c>
    </row>
    <row r="236" spans="1:10">
      <c r="A236" s="26" t="s">
        <v>1193</v>
      </c>
      <c r="B236" s="26" t="s">
        <v>1195</v>
      </c>
      <c r="C236" s="26" t="s">
        <v>1194</v>
      </c>
      <c r="D236" s="26" t="s">
        <v>1681</v>
      </c>
      <c r="E236">
        <v>31.2</v>
      </c>
      <c r="F236">
        <v>25.5</v>
      </c>
      <c r="G236">
        <v>40</v>
      </c>
      <c r="H236">
        <v>53.7</v>
      </c>
      <c r="I236">
        <v>53.7</v>
      </c>
      <c r="J236">
        <v>24.1</v>
      </c>
    </row>
    <row r="237" spans="1:10">
      <c r="A237" s="26" t="s">
        <v>1196</v>
      </c>
      <c r="B237" s="26" t="s">
        <v>1198</v>
      </c>
      <c r="C237" s="26" t="s">
        <v>1197</v>
      </c>
      <c r="D237" s="26" t="s">
        <v>1663</v>
      </c>
      <c r="E237">
        <v>0</v>
      </c>
      <c r="F237">
        <v>0</v>
      </c>
      <c r="G237">
        <v>0</v>
      </c>
      <c r="H237">
        <v>0</v>
      </c>
      <c r="I237">
        <v>0.1</v>
      </c>
      <c r="J237">
        <v>0</v>
      </c>
    </row>
    <row r="238" spans="1:10">
      <c r="A238" s="26" t="s">
        <v>1196</v>
      </c>
      <c r="B238" s="26" t="s">
        <v>1198</v>
      </c>
      <c r="C238" s="26" t="s">
        <v>1197</v>
      </c>
      <c r="D238" s="26" t="s">
        <v>1680</v>
      </c>
      <c r="E238">
        <v>0</v>
      </c>
      <c r="F238">
        <v>0.2</v>
      </c>
      <c r="G238">
        <v>0</v>
      </c>
      <c r="H238">
        <v>0.1</v>
      </c>
      <c r="I238">
        <v>0.1</v>
      </c>
      <c r="J238">
        <v>0</v>
      </c>
    </row>
    <row r="239" spans="1:10">
      <c r="A239" s="26" t="s">
        <v>1196</v>
      </c>
      <c r="B239" s="26" t="s">
        <v>1198</v>
      </c>
      <c r="C239" s="26" t="s">
        <v>1197</v>
      </c>
      <c r="D239" s="26" t="s">
        <v>1676</v>
      </c>
      <c r="E239">
        <v>0</v>
      </c>
      <c r="F239">
        <v>0.8</v>
      </c>
      <c r="G239">
        <v>0</v>
      </c>
      <c r="H239">
        <v>0.3</v>
      </c>
      <c r="I239">
        <v>0.5</v>
      </c>
      <c r="J239">
        <v>0</v>
      </c>
    </row>
    <row r="240" spans="1:10">
      <c r="A240" s="26" t="s">
        <v>1196</v>
      </c>
      <c r="B240" s="26" t="s">
        <v>1198</v>
      </c>
      <c r="C240" s="26" t="s">
        <v>1197</v>
      </c>
      <c r="D240" s="26" t="s">
        <v>1681</v>
      </c>
      <c r="E240">
        <v>0</v>
      </c>
      <c r="F240">
        <v>0.9</v>
      </c>
      <c r="G240">
        <v>0</v>
      </c>
      <c r="H240">
        <v>0.3</v>
      </c>
      <c r="I240">
        <v>0.5</v>
      </c>
      <c r="J240">
        <v>0</v>
      </c>
    </row>
    <row r="241" spans="1:10">
      <c r="A241" s="26" t="s">
        <v>1196</v>
      </c>
      <c r="B241" s="26" t="s">
        <v>1198</v>
      </c>
      <c r="C241" s="26" t="s">
        <v>1197</v>
      </c>
      <c r="D241" s="26" t="s">
        <v>1678</v>
      </c>
      <c r="E241">
        <v>0</v>
      </c>
      <c r="F241">
        <v>0</v>
      </c>
      <c r="G241">
        <v>0</v>
      </c>
      <c r="H241">
        <v>0</v>
      </c>
      <c r="I241">
        <v>4.9000000000000004</v>
      </c>
      <c r="J241">
        <v>0</v>
      </c>
    </row>
    <row r="242" spans="1:10">
      <c r="A242" s="26" t="s">
        <v>1199</v>
      </c>
      <c r="B242" s="26" t="s">
        <v>1201</v>
      </c>
      <c r="C242" s="26" t="s">
        <v>1200</v>
      </c>
      <c r="D242" s="26" t="s">
        <v>1663</v>
      </c>
      <c r="E242">
        <v>0</v>
      </c>
      <c r="F242">
        <v>0</v>
      </c>
      <c r="G242">
        <v>0.3</v>
      </c>
      <c r="H242">
        <v>0</v>
      </c>
      <c r="I242">
        <v>0</v>
      </c>
      <c r="J242">
        <v>0</v>
      </c>
    </row>
    <row r="243" spans="1:10">
      <c r="A243" s="26" t="s">
        <v>1199</v>
      </c>
      <c r="B243" s="26" t="s">
        <v>1201</v>
      </c>
      <c r="C243" s="26" t="s">
        <v>1200</v>
      </c>
      <c r="D243" s="26" t="s">
        <v>1676</v>
      </c>
      <c r="E243">
        <v>0</v>
      </c>
      <c r="F243">
        <v>0.3</v>
      </c>
      <c r="G243">
        <v>0.5</v>
      </c>
      <c r="H243">
        <v>0</v>
      </c>
      <c r="I243">
        <v>0</v>
      </c>
      <c r="J243">
        <v>0</v>
      </c>
    </row>
    <row r="244" spans="1:10">
      <c r="A244" s="26" t="s">
        <v>1199</v>
      </c>
      <c r="B244" s="26" t="s">
        <v>1201</v>
      </c>
      <c r="C244" s="26" t="s">
        <v>1200</v>
      </c>
      <c r="D244" s="26" t="s">
        <v>1680</v>
      </c>
      <c r="E244">
        <v>0</v>
      </c>
      <c r="F244">
        <v>0.4</v>
      </c>
      <c r="G244">
        <v>1.3</v>
      </c>
      <c r="H244">
        <v>0</v>
      </c>
      <c r="I244">
        <v>0</v>
      </c>
      <c r="J244">
        <v>0</v>
      </c>
    </row>
    <row r="245" spans="1:10">
      <c r="A245" s="26" t="s">
        <v>1199</v>
      </c>
      <c r="B245" s="26" t="s">
        <v>1201</v>
      </c>
      <c r="C245" s="26" t="s">
        <v>1200</v>
      </c>
      <c r="D245" s="26" t="s">
        <v>1681</v>
      </c>
      <c r="E245">
        <v>0</v>
      </c>
      <c r="F245">
        <v>0.8</v>
      </c>
      <c r="G245">
        <v>2.6</v>
      </c>
      <c r="H245">
        <v>0</v>
      </c>
      <c r="I245">
        <v>0</v>
      </c>
      <c r="J245">
        <v>0</v>
      </c>
    </row>
    <row r="246" spans="1:10">
      <c r="A246" s="26" t="s">
        <v>1199</v>
      </c>
      <c r="B246" s="26" t="s">
        <v>1201</v>
      </c>
      <c r="C246" s="26" t="s">
        <v>1200</v>
      </c>
      <c r="D246" s="26" t="s">
        <v>1679</v>
      </c>
      <c r="E246">
        <v>0</v>
      </c>
      <c r="F246">
        <v>0.5</v>
      </c>
      <c r="G246">
        <v>3.6</v>
      </c>
      <c r="H246">
        <v>0</v>
      </c>
      <c r="I246">
        <v>0</v>
      </c>
      <c r="J246">
        <v>0</v>
      </c>
    </row>
    <row r="247" spans="1:10">
      <c r="A247" s="26" t="s">
        <v>1202</v>
      </c>
      <c r="B247" s="26" t="s">
        <v>1204</v>
      </c>
      <c r="C247" s="26" t="s">
        <v>1203</v>
      </c>
      <c r="D247" s="26" t="s">
        <v>1663</v>
      </c>
      <c r="E247">
        <v>0.1</v>
      </c>
      <c r="F247">
        <v>1.1000000000000001</v>
      </c>
      <c r="G247">
        <v>0.8</v>
      </c>
      <c r="H247">
        <v>0.4</v>
      </c>
      <c r="I247">
        <v>0.3</v>
      </c>
      <c r="J247">
        <v>0.7</v>
      </c>
    </row>
    <row r="248" spans="1:10">
      <c r="A248" s="26" t="s">
        <v>1202</v>
      </c>
      <c r="B248" s="26" t="s">
        <v>1745</v>
      </c>
      <c r="C248" s="26" t="s">
        <v>1203</v>
      </c>
      <c r="D248" s="26" t="s">
        <v>1676</v>
      </c>
      <c r="E248">
        <v>0.7</v>
      </c>
      <c r="F248">
        <v>2.6</v>
      </c>
      <c r="G248">
        <v>0.1</v>
      </c>
      <c r="H248">
        <v>0.7</v>
      </c>
      <c r="I248">
        <v>0.2</v>
      </c>
      <c r="J248">
        <v>3.3</v>
      </c>
    </row>
    <row r="249" spans="1:10">
      <c r="A249" s="26" t="s">
        <v>1202</v>
      </c>
      <c r="B249" s="26" t="s">
        <v>1745</v>
      </c>
      <c r="C249" s="26" t="s">
        <v>1203</v>
      </c>
      <c r="D249" s="26" t="s">
        <v>1680</v>
      </c>
      <c r="E249">
        <v>0.9</v>
      </c>
      <c r="F249">
        <v>3.4</v>
      </c>
      <c r="G249">
        <v>0.1</v>
      </c>
      <c r="H249">
        <v>1.1000000000000001</v>
      </c>
      <c r="I249">
        <v>0.3</v>
      </c>
      <c r="J249">
        <v>7.7</v>
      </c>
    </row>
    <row r="250" spans="1:10">
      <c r="A250" s="26" t="s">
        <v>1202</v>
      </c>
      <c r="B250" s="26" t="s">
        <v>1745</v>
      </c>
      <c r="C250" s="26" t="s">
        <v>1203</v>
      </c>
      <c r="D250" s="26" t="s">
        <v>1681</v>
      </c>
      <c r="E250">
        <v>1.5</v>
      </c>
      <c r="F250">
        <v>5.6</v>
      </c>
      <c r="G250">
        <v>0.3</v>
      </c>
      <c r="H250">
        <v>1.8</v>
      </c>
      <c r="I250">
        <v>0.4</v>
      </c>
      <c r="J250">
        <v>10.3</v>
      </c>
    </row>
    <row r="251" spans="1:10">
      <c r="A251" s="26" t="s">
        <v>1202</v>
      </c>
      <c r="B251" s="26" t="s">
        <v>1204</v>
      </c>
      <c r="C251" s="26" t="s">
        <v>1203</v>
      </c>
      <c r="D251" s="26" t="s">
        <v>1679</v>
      </c>
      <c r="E251">
        <v>0.9</v>
      </c>
      <c r="F251">
        <v>13.5</v>
      </c>
      <c r="G251">
        <v>7.2</v>
      </c>
      <c r="H251">
        <v>4.2</v>
      </c>
      <c r="I251">
        <v>3</v>
      </c>
      <c r="J251">
        <v>8.6999999999999993</v>
      </c>
    </row>
    <row r="252" spans="1:10">
      <c r="A252" s="26" t="s">
        <v>1202</v>
      </c>
      <c r="B252" s="26" t="s">
        <v>1204</v>
      </c>
      <c r="C252" s="26" t="s">
        <v>1203</v>
      </c>
      <c r="D252" s="26" t="s">
        <v>1676</v>
      </c>
      <c r="E252">
        <v>10.199999999999999</v>
      </c>
      <c r="F252">
        <v>16.100000000000001</v>
      </c>
      <c r="G252">
        <v>11</v>
      </c>
      <c r="H252">
        <v>15.2</v>
      </c>
      <c r="I252">
        <v>18.899999999999999</v>
      </c>
      <c r="J252">
        <v>21.8</v>
      </c>
    </row>
    <row r="253" spans="1:10">
      <c r="A253" s="26" t="s">
        <v>1202</v>
      </c>
      <c r="B253" s="26" t="s">
        <v>1204</v>
      </c>
      <c r="C253" s="26" t="s">
        <v>1203</v>
      </c>
      <c r="D253" s="26" t="s">
        <v>1680</v>
      </c>
      <c r="E253">
        <v>3.6</v>
      </c>
      <c r="F253">
        <v>40.1</v>
      </c>
      <c r="G253">
        <v>9.1</v>
      </c>
      <c r="H253">
        <v>6.3</v>
      </c>
      <c r="I253">
        <v>8.8000000000000007</v>
      </c>
      <c r="J253">
        <v>28.4</v>
      </c>
    </row>
    <row r="254" spans="1:10">
      <c r="A254" s="26" t="s">
        <v>1202</v>
      </c>
      <c r="B254" s="26" t="s">
        <v>1204</v>
      </c>
      <c r="C254" s="26" t="s">
        <v>1203</v>
      </c>
      <c r="D254" s="26" t="s">
        <v>1681</v>
      </c>
      <c r="E254">
        <v>12.8</v>
      </c>
      <c r="F254">
        <v>65.2</v>
      </c>
      <c r="G254">
        <v>20.8</v>
      </c>
      <c r="H254">
        <v>20.3</v>
      </c>
      <c r="I254">
        <v>25.9</v>
      </c>
      <c r="J254">
        <v>47.9</v>
      </c>
    </row>
    <row r="255" spans="1:10">
      <c r="A255" s="26" t="s">
        <v>1202</v>
      </c>
      <c r="B255" s="26" t="s">
        <v>1204</v>
      </c>
      <c r="C255" s="26" t="s">
        <v>1203</v>
      </c>
      <c r="D255" s="26" t="s">
        <v>1678</v>
      </c>
      <c r="E255">
        <v>0.6</v>
      </c>
      <c r="F255">
        <v>353.9</v>
      </c>
      <c r="G255">
        <v>16.600000000000001</v>
      </c>
      <c r="H255">
        <v>0</v>
      </c>
      <c r="I255">
        <v>0</v>
      </c>
      <c r="J255">
        <v>552.70000000000005</v>
      </c>
    </row>
    <row r="256" spans="1:10">
      <c r="A256" s="26" t="s">
        <v>1485</v>
      </c>
      <c r="B256" s="26" t="s">
        <v>1746</v>
      </c>
      <c r="C256" s="26" t="s">
        <v>1486</v>
      </c>
      <c r="D256" s="26" t="s">
        <v>1676</v>
      </c>
      <c r="E256">
        <v>0</v>
      </c>
      <c r="F256">
        <v>0</v>
      </c>
      <c r="G256">
        <v>0</v>
      </c>
      <c r="H256">
        <v>3.4</v>
      </c>
      <c r="I256">
        <v>-6.1</v>
      </c>
      <c r="J256">
        <v>1</v>
      </c>
    </row>
    <row r="257" spans="1:10">
      <c r="A257" s="26" t="s">
        <v>1485</v>
      </c>
      <c r="B257" s="26" t="s">
        <v>1746</v>
      </c>
      <c r="C257" s="26" t="s">
        <v>1486</v>
      </c>
      <c r="D257" s="26" t="s">
        <v>1680</v>
      </c>
      <c r="E257">
        <v>0</v>
      </c>
      <c r="F257">
        <v>0</v>
      </c>
      <c r="G257">
        <v>0</v>
      </c>
      <c r="H257">
        <v>0.1</v>
      </c>
      <c r="I257">
        <v>0</v>
      </c>
      <c r="J257">
        <v>4.4000000000000004</v>
      </c>
    </row>
    <row r="258" spans="1:10">
      <c r="A258" s="26" t="s">
        <v>1485</v>
      </c>
      <c r="B258" s="26" t="s">
        <v>1746</v>
      </c>
      <c r="C258" s="26" t="s">
        <v>1486</v>
      </c>
      <c r="D258" s="26" t="s">
        <v>1681</v>
      </c>
      <c r="E258">
        <v>0</v>
      </c>
      <c r="F258">
        <v>0</v>
      </c>
      <c r="G258">
        <v>0</v>
      </c>
      <c r="H258">
        <v>2.7</v>
      </c>
      <c r="I258">
        <v>0</v>
      </c>
      <c r="J258">
        <v>4</v>
      </c>
    </row>
    <row r="259" spans="1:10">
      <c r="A259" s="26" t="s">
        <v>1485</v>
      </c>
      <c r="B259" s="26" t="s">
        <v>1746</v>
      </c>
      <c r="C259" s="26" t="s">
        <v>1486</v>
      </c>
      <c r="D259" s="26" t="s">
        <v>1678</v>
      </c>
      <c r="E259">
        <v>0</v>
      </c>
      <c r="F259">
        <v>0</v>
      </c>
      <c r="G259">
        <v>0</v>
      </c>
      <c r="H259">
        <v>1.1000000000000001</v>
      </c>
      <c r="I259">
        <v>11.6</v>
      </c>
      <c r="J259">
        <v>67.3</v>
      </c>
    </row>
    <row r="260" spans="1:10">
      <c r="A260" s="26" t="s">
        <v>1487</v>
      </c>
      <c r="B260" s="26" t="s">
        <v>1747</v>
      </c>
      <c r="C260" s="26" t="s">
        <v>1488</v>
      </c>
      <c r="D260" s="26" t="s">
        <v>1680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0.2</v>
      </c>
    </row>
    <row r="261" spans="1:10">
      <c r="A261" s="26" t="s">
        <v>1487</v>
      </c>
      <c r="B261" s="26" t="s">
        <v>1747</v>
      </c>
      <c r="C261" s="26" t="s">
        <v>1488</v>
      </c>
      <c r="D261" s="26" t="s">
        <v>1681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0.3</v>
      </c>
    </row>
    <row r="262" spans="1:10">
      <c r="A262" s="26" t="s">
        <v>1487</v>
      </c>
      <c r="B262" s="26" t="s">
        <v>1747</v>
      </c>
      <c r="C262" s="26" t="s">
        <v>1488</v>
      </c>
      <c r="D262" s="26" t="s">
        <v>1678</v>
      </c>
      <c r="E262">
        <v>0</v>
      </c>
      <c r="F262">
        <v>0</v>
      </c>
      <c r="G262">
        <v>0</v>
      </c>
      <c r="H262">
        <v>0</v>
      </c>
      <c r="I262">
        <v>36.4</v>
      </c>
      <c r="J262">
        <v>3.6</v>
      </c>
    </row>
    <row r="263" spans="1:10">
      <c r="A263" s="26" t="s">
        <v>1205</v>
      </c>
      <c r="B263" s="26" t="s">
        <v>1207</v>
      </c>
      <c r="C263" s="26" t="s">
        <v>1206</v>
      </c>
      <c r="D263" s="26" t="s">
        <v>1663</v>
      </c>
      <c r="E263">
        <v>0</v>
      </c>
      <c r="F263">
        <v>-1.2</v>
      </c>
      <c r="G263">
        <v>-8.6999999999999993</v>
      </c>
      <c r="H263">
        <v>0</v>
      </c>
      <c r="I263">
        <v>0</v>
      </c>
      <c r="J263">
        <v>0</v>
      </c>
    </row>
    <row r="264" spans="1:10">
      <c r="A264" s="26" t="s">
        <v>1208</v>
      </c>
      <c r="B264" s="26" t="s">
        <v>1210</v>
      </c>
      <c r="C264" s="26" t="s">
        <v>1209</v>
      </c>
      <c r="D264" s="26" t="s">
        <v>1663</v>
      </c>
      <c r="E264">
        <v>-20.3</v>
      </c>
      <c r="F264">
        <v>-40.200000000000003</v>
      </c>
      <c r="G264">
        <v>-13.6</v>
      </c>
      <c r="H264">
        <v>-21.3</v>
      </c>
      <c r="I264">
        <v>0.1</v>
      </c>
      <c r="J264">
        <v>-15.5</v>
      </c>
    </row>
    <row r="265" spans="1:10">
      <c r="A265" s="26" t="s">
        <v>1208</v>
      </c>
      <c r="B265" s="26" t="s">
        <v>1210</v>
      </c>
      <c r="C265" s="26" t="s">
        <v>1209</v>
      </c>
      <c r="D265" s="26" t="s">
        <v>1680</v>
      </c>
      <c r="E265">
        <v>0.4</v>
      </c>
      <c r="F265">
        <v>0.3</v>
      </c>
      <c r="G265">
        <v>1.4</v>
      </c>
      <c r="H265">
        <v>0.5</v>
      </c>
      <c r="I265">
        <v>0.3</v>
      </c>
      <c r="J265">
        <v>4.0999999999999996</v>
      </c>
    </row>
    <row r="266" spans="1:10">
      <c r="A266" s="26" t="s">
        <v>1208</v>
      </c>
      <c r="B266" s="26" t="s">
        <v>1210</v>
      </c>
      <c r="C266" s="26" t="s">
        <v>1209</v>
      </c>
      <c r="D266" s="26" t="s">
        <v>1681</v>
      </c>
      <c r="E266">
        <v>1.1000000000000001</v>
      </c>
      <c r="F266">
        <v>0.9</v>
      </c>
      <c r="G266">
        <v>3.7</v>
      </c>
      <c r="H266">
        <v>1.1000000000000001</v>
      </c>
      <c r="I266">
        <v>0.7</v>
      </c>
      <c r="J266">
        <v>7.8</v>
      </c>
    </row>
    <row r="267" spans="1:10">
      <c r="A267" s="26" t="s">
        <v>1208</v>
      </c>
      <c r="B267" s="26" t="s">
        <v>1210</v>
      </c>
      <c r="C267" s="26" t="s">
        <v>1209</v>
      </c>
      <c r="D267" s="26" t="s">
        <v>1678</v>
      </c>
      <c r="E267">
        <v>3.3</v>
      </c>
      <c r="F267">
        <v>4.5</v>
      </c>
      <c r="G267">
        <v>2.9</v>
      </c>
      <c r="H267">
        <v>1.7</v>
      </c>
      <c r="I267">
        <v>6.2</v>
      </c>
      <c r="J267">
        <v>3.2</v>
      </c>
    </row>
    <row r="268" spans="1:10">
      <c r="A268" s="26" t="s">
        <v>1208</v>
      </c>
      <c r="B268" s="26" t="s">
        <v>1210</v>
      </c>
      <c r="C268" s="26" t="s">
        <v>1209</v>
      </c>
      <c r="D268" s="26" t="s">
        <v>1679</v>
      </c>
      <c r="E268">
        <v>2.6</v>
      </c>
      <c r="F268">
        <v>2.9</v>
      </c>
      <c r="G268">
        <v>9.1999999999999993</v>
      </c>
      <c r="H268">
        <v>4.0999999999999996</v>
      </c>
      <c r="I268">
        <v>3.1</v>
      </c>
      <c r="J268">
        <v>20.9</v>
      </c>
    </row>
    <row r="269" spans="1:10">
      <c r="A269" s="26" t="s">
        <v>1489</v>
      </c>
      <c r="B269" s="26" t="s">
        <v>1748</v>
      </c>
      <c r="C269" s="26" t="s">
        <v>1490</v>
      </c>
      <c r="D269" s="26" t="s">
        <v>1678</v>
      </c>
      <c r="E269">
        <v>8.8000000000000007</v>
      </c>
      <c r="F269">
        <v>5.6</v>
      </c>
      <c r="G269">
        <v>-3</v>
      </c>
      <c r="H269">
        <v>10.199999999999999</v>
      </c>
      <c r="I269">
        <v>0</v>
      </c>
      <c r="J269">
        <v>49.4</v>
      </c>
    </row>
    <row r="270" spans="1:10">
      <c r="A270" s="26" t="s">
        <v>1214</v>
      </c>
      <c r="B270" s="26" t="s">
        <v>1216</v>
      </c>
      <c r="C270" s="26" t="s">
        <v>1215</v>
      </c>
      <c r="D270" s="26" t="s">
        <v>1681</v>
      </c>
      <c r="E270">
        <v>0</v>
      </c>
      <c r="F270">
        <v>0</v>
      </c>
      <c r="G270">
        <v>0</v>
      </c>
      <c r="H270">
        <v>0.2</v>
      </c>
      <c r="I270">
        <v>2.6</v>
      </c>
      <c r="J270">
        <v>4</v>
      </c>
    </row>
    <row r="271" spans="1:10">
      <c r="A271" s="26" t="s">
        <v>1214</v>
      </c>
      <c r="B271" s="26" t="s">
        <v>1216</v>
      </c>
      <c r="C271" s="26" t="s">
        <v>1215</v>
      </c>
      <c r="D271" s="26" t="s">
        <v>1680</v>
      </c>
      <c r="E271">
        <v>0</v>
      </c>
      <c r="F271">
        <v>0</v>
      </c>
      <c r="G271">
        <v>0</v>
      </c>
      <c r="H271">
        <v>0.2</v>
      </c>
      <c r="I271">
        <v>2</v>
      </c>
      <c r="J271">
        <v>5.7</v>
      </c>
    </row>
    <row r="272" spans="1:10">
      <c r="A272" s="26" t="s">
        <v>1214</v>
      </c>
      <c r="B272" s="26" t="s">
        <v>1216</v>
      </c>
      <c r="C272" s="26" t="s">
        <v>1215</v>
      </c>
      <c r="D272" s="26" t="s">
        <v>1678</v>
      </c>
      <c r="E272">
        <v>0</v>
      </c>
      <c r="F272">
        <v>0</v>
      </c>
      <c r="G272">
        <v>0</v>
      </c>
      <c r="H272">
        <v>39.1</v>
      </c>
      <c r="I272">
        <v>165.4</v>
      </c>
      <c r="J272">
        <v>-83.2</v>
      </c>
    </row>
    <row r="273" spans="1:10">
      <c r="A273" s="26" t="s">
        <v>1491</v>
      </c>
      <c r="B273" s="26" t="s">
        <v>1749</v>
      </c>
      <c r="C273" s="26" t="s">
        <v>1492</v>
      </c>
      <c r="D273" s="26" t="s">
        <v>1676</v>
      </c>
      <c r="E273">
        <v>0</v>
      </c>
      <c r="F273">
        <v>0</v>
      </c>
      <c r="G273">
        <v>0</v>
      </c>
      <c r="H273">
        <v>0</v>
      </c>
      <c r="I273">
        <v>0.4</v>
      </c>
      <c r="J273">
        <v>0</v>
      </c>
    </row>
    <row r="274" spans="1:10">
      <c r="A274" s="26" t="s">
        <v>1491</v>
      </c>
      <c r="B274" s="26" t="s">
        <v>1749</v>
      </c>
      <c r="C274" s="26" t="s">
        <v>1492</v>
      </c>
      <c r="D274" s="26" t="s">
        <v>1680</v>
      </c>
      <c r="E274">
        <v>0</v>
      </c>
      <c r="F274">
        <v>0</v>
      </c>
      <c r="G274">
        <v>0</v>
      </c>
      <c r="H274">
        <v>0</v>
      </c>
      <c r="I274">
        <v>0.4</v>
      </c>
      <c r="J274">
        <v>0</v>
      </c>
    </row>
    <row r="275" spans="1:10">
      <c r="A275" s="26" t="s">
        <v>1491</v>
      </c>
      <c r="B275" s="26" t="s">
        <v>1749</v>
      </c>
      <c r="C275" s="26" t="s">
        <v>1492</v>
      </c>
      <c r="D275" s="26" t="s">
        <v>1681</v>
      </c>
      <c r="E275">
        <v>0</v>
      </c>
      <c r="F275">
        <v>0</v>
      </c>
      <c r="G275">
        <v>0</v>
      </c>
      <c r="H275">
        <v>0</v>
      </c>
      <c r="I275">
        <v>0.8</v>
      </c>
      <c r="J275">
        <v>0</v>
      </c>
    </row>
    <row r="276" spans="1:10">
      <c r="A276" s="26" t="s">
        <v>1491</v>
      </c>
      <c r="B276" s="26" t="s">
        <v>1750</v>
      </c>
      <c r="C276" s="26" t="s">
        <v>1492</v>
      </c>
      <c r="D276" s="26" t="s">
        <v>1680</v>
      </c>
      <c r="E276">
        <v>0.1</v>
      </c>
      <c r="F276">
        <v>0.9</v>
      </c>
      <c r="G276">
        <v>0.3</v>
      </c>
      <c r="H276">
        <v>-0.1</v>
      </c>
      <c r="I276">
        <v>6.5</v>
      </c>
      <c r="J276">
        <v>2.5</v>
      </c>
    </row>
    <row r="277" spans="1:10">
      <c r="A277" s="26" t="s">
        <v>1491</v>
      </c>
      <c r="B277" s="26" t="s">
        <v>1750</v>
      </c>
      <c r="C277" s="26" t="s">
        <v>1492</v>
      </c>
      <c r="D277" s="26" t="s">
        <v>1678</v>
      </c>
      <c r="E277">
        <v>0</v>
      </c>
      <c r="F277">
        <v>12</v>
      </c>
      <c r="G277">
        <v>0</v>
      </c>
      <c r="H277">
        <v>0</v>
      </c>
      <c r="I277">
        <v>0</v>
      </c>
      <c r="J277">
        <v>0</v>
      </c>
    </row>
    <row r="278" spans="1:10">
      <c r="A278" s="26" t="s">
        <v>1491</v>
      </c>
      <c r="B278" s="26" t="s">
        <v>1750</v>
      </c>
      <c r="C278" s="26" t="s">
        <v>1492</v>
      </c>
      <c r="D278" s="26" t="s">
        <v>1676</v>
      </c>
      <c r="E278">
        <v>0.3</v>
      </c>
      <c r="F278">
        <v>0</v>
      </c>
      <c r="G278">
        <v>1.6</v>
      </c>
      <c r="H278">
        <v>-0.2</v>
      </c>
      <c r="I278">
        <v>9.1</v>
      </c>
      <c r="J278">
        <v>7.7</v>
      </c>
    </row>
    <row r="279" spans="1:10">
      <c r="A279" s="26" t="s">
        <v>1491</v>
      </c>
      <c r="B279" s="26" t="s">
        <v>1750</v>
      </c>
      <c r="C279" s="26" t="s">
        <v>1492</v>
      </c>
      <c r="D279" s="26" t="s">
        <v>1681</v>
      </c>
      <c r="E279">
        <v>0.4</v>
      </c>
      <c r="F279">
        <v>1.2</v>
      </c>
      <c r="G279">
        <v>1.6</v>
      </c>
      <c r="H279">
        <v>-0.3</v>
      </c>
      <c r="I279">
        <v>14.9</v>
      </c>
      <c r="J279">
        <v>9.5</v>
      </c>
    </row>
    <row r="280" spans="1:10">
      <c r="A280" s="26" t="s">
        <v>1493</v>
      </c>
      <c r="B280" s="26" t="s">
        <v>1751</v>
      </c>
      <c r="C280" s="26" t="s">
        <v>1494</v>
      </c>
      <c r="D280" s="26" t="s">
        <v>1678</v>
      </c>
      <c r="E280">
        <v>1.8</v>
      </c>
      <c r="F280">
        <v>0.8</v>
      </c>
      <c r="G280">
        <v>0.8</v>
      </c>
      <c r="H280">
        <v>4</v>
      </c>
      <c r="I280">
        <v>3.5</v>
      </c>
      <c r="J280">
        <v>6</v>
      </c>
    </row>
    <row r="281" spans="1:10">
      <c r="A281" s="26" t="s">
        <v>1495</v>
      </c>
      <c r="B281" s="26" t="s">
        <v>1752</v>
      </c>
      <c r="C281" s="26" t="s">
        <v>1496</v>
      </c>
      <c r="D281" s="26" t="s">
        <v>1680</v>
      </c>
      <c r="E281">
        <v>0</v>
      </c>
      <c r="F281">
        <v>0</v>
      </c>
      <c r="G281">
        <v>0.2</v>
      </c>
      <c r="H281">
        <v>0.1</v>
      </c>
      <c r="I281">
        <v>0.8</v>
      </c>
      <c r="J281">
        <v>2.1</v>
      </c>
    </row>
    <row r="282" spans="1:10">
      <c r="A282" s="26" t="s">
        <v>1495</v>
      </c>
      <c r="B282" s="26" t="s">
        <v>1752</v>
      </c>
      <c r="C282" s="26" t="s">
        <v>1496</v>
      </c>
      <c r="D282" s="26" t="s">
        <v>1676</v>
      </c>
      <c r="E282">
        <v>0</v>
      </c>
      <c r="F282">
        <v>0</v>
      </c>
      <c r="G282">
        <v>1.1000000000000001</v>
      </c>
      <c r="H282">
        <v>0.5</v>
      </c>
      <c r="I282">
        <v>2.1</v>
      </c>
      <c r="J282">
        <v>4.4000000000000004</v>
      </c>
    </row>
    <row r="283" spans="1:10">
      <c r="A283" s="26" t="s">
        <v>1495</v>
      </c>
      <c r="B283" s="26" t="s">
        <v>1752</v>
      </c>
      <c r="C283" s="26" t="s">
        <v>1496</v>
      </c>
      <c r="D283" s="26" t="s">
        <v>1681</v>
      </c>
      <c r="E283">
        <v>0</v>
      </c>
      <c r="F283">
        <v>0</v>
      </c>
      <c r="G283">
        <v>1.2</v>
      </c>
      <c r="H283">
        <v>0.6</v>
      </c>
      <c r="I283">
        <v>2.7</v>
      </c>
      <c r="J283">
        <v>6.2</v>
      </c>
    </row>
    <row r="284" spans="1:10">
      <c r="A284" s="26" t="s">
        <v>1495</v>
      </c>
      <c r="B284" s="26" t="s">
        <v>1752</v>
      </c>
      <c r="C284" s="26" t="s">
        <v>1496</v>
      </c>
      <c r="D284" s="26" t="s">
        <v>1678</v>
      </c>
      <c r="E284">
        <v>0</v>
      </c>
      <c r="F284">
        <v>0</v>
      </c>
      <c r="G284">
        <v>0</v>
      </c>
      <c r="H284">
        <v>0</v>
      </c>
      <c r="I284">
        <v>22.1</v>
      </c>
      <c r="J284">
        <v>31.7</v>
      </c>
    </row>
    <row r="285" spans="1:10">
      <c r="A285" s="26" t="s">
        <v>1220</v>
      </c>
      <c r="B285" s="26" t="s">
        <v>1222</v>
      </c>
      <c r="C285" s="26" t="s">
        <v>1221</v>
      </c>
      <c r="D285" s="26" t="s">
        <v>1663</v>
      </c>
      <c r="E285">
        <v>-22.9</v>
      </c>
      <c r="F285">
        <v>-14.9</v>
      </c>
      <c r="G285">
        <v>-23.4</v>
      </c>
      <c r="H285">
        <v>-15.7</v>
      </c>
      <c r="I285">
        <v>21.1</v>
      </c>
      <c r="J285">
        <v>0</v>
      </c>
    </row>
    <row r="286" spans="1:10">
      <c r="A286" s="26" t="s">
        <v>1220</v>
      </c>
      <c r="B286" s="26" t="s">
        <v>1753</v>
      </c>
      <c r="C286" s="26" t="s">
        <v>1754</v>
      </c>
      <c r="D286" s="26" t="s">
        <v>1663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-9.4</v>
      </c>
    </row>
    <row r="287" spans="1:10">
      <c r="A287" s="26" t="s">
        <v>1220</v>
      </c>
      <c r="B287" s="26" t="s">
        <v>1755</v>
      </c>
      <c r="C287" s="26" t="s">
        <v>1756</v>
      </c>
      <c r="D287" s="26" t="s">
        <v>1663</v>
      </c>
      <c r="E287">
        <v>0</v>
      </c>
      <c r="F287">
        <v>-8.1</v>
      </c>
      <c r="G287">
        <v>0</v>
      </c>
      <c r="H287">
        <v>0</v>
      </c>
      <c r="I287">
        <v>0</v>
      </c>
      <c r="J287">
        <v>0</v>
      </c>
    </row>
    <row r="288" spans="1:10">
      <c r="A288" s="26" t="s">
        <v>1220</v>
      </c>
      <c r="B288" s="26" t="s">
        <v>1670</v>
      </c>
      <c r="C288" s="26" t="s">
        <v>1671</v>
      </c>
      <c r="D288" s="26" t="s">
        <v>1663</v>
      </c>
      <c r="E288">
        <v>0</v>
      </c>
      <c r="F288">
        <v>0</v>
      </c>
      <c r="G288">
        <v>-5.0999999999999996</v>
      </c>
      <c r="H288">
        <v>0</v>
      </c>
      <c r="I288">
        <v>0</v>
      </c>
      <c r="J288">
        <v>0</v>
      </c>
    </row>
    <row r="289" spans="1:10">
      <c r="A289" s="26" t="s">
        <v>1220</v>
      </c>
      <c r="B289" s="26" t="s">
        <v>1757</v>
      </c>
      <c r="C289" s="26" t="s">
        <v>1758</v>
      </c>
      <c r="D289" s="26" t="s">
        <v>1663</v>
      </c>
      <c r="E289">
        <v>0</v>
      </c>
      <c r="F289">
        <v>0</v>
      </c>
      <c r="G289">
        <v>0</v>
      </c>
      <c r="H289">
        <v>-3.1</v>
      </c>
      <c r="I289">
        <v>0</v>
      </c>
      <c r="J289">
        <v>0</v>
      </c>
    </row>
    <row r="290" spans="1:10">
      <c r="A290" s="26" t="s">
        <v>1220</v>
      </c>
      <c r="B290" s="26" t="s">
        <v>1759</v>
      </c>
      <c r="C290" s="26" t="s">
        <v>1760</v>
      </c>
      <c r="D290" s="26" t="s">
        <v>1663</v>
      </c>
      <c r="E290">
        <v>-2.2000000000000002</v>
      </c>
      <c r="F290">
        <v>0</v>
      </c>
      <c r="G290">
        <v>0</v>
      </c>
      <c r="H290">
        <v>0</v>
      </c>
      <c r="I290">
        <v>0</v>
      </c>
      <c r="J290">
        <v>0</v>
      </c>
    </row>
    <row r="291" spans="1:10">
      <c r="A291" s="26" t="s">
        <v>1220</v>
      </c>
      <c r="B291" s="26" t="s">
        <v>1761</v>
      </c>
      <c r="C291" s="26" t="s">
        <v>1762</v>
      </c>
      <c r="D291" s="26" t="s">
        <v>1663</v>
      </c>
      <c r="E291">
        <v>-1.6</v>
      </c>
      <c r="F291">
        <v>0</v>
      </c>
      <c r="G291">
        <v>0</v>
      </c>
      <c r="H291">
        <v>0</v>
      </c>
      <c r="I291">
        <v>0</v>
      </c>
      <c r="J291">
        <v>0</v>
      </c>
    </row>
    <row r="292" spans="1:10">
      <c r="A292" s="26" t="s">
        <v>1220</v>
      </c>
      <c r="B292" s="26" t="s">
        <v>1672</v>
      </c>
      <c r="C292" s="26" t="s">
        <v>1673</v>
      </c>
      <c r="D292" s="26" t="s">
        <v>1663</v>
      </c>
      <c r="E292">
        <v>0</v>
      </c>
      <c r="F292">
        <v>0</v>
      </c>
      <c r="G292">
        <v>0</v>
      </c>
      <c r="H292">
        <v>0</v>
      </c>
      <c r="I292">
        <v>-1.2</v>
      </c>
      <c r="J292">
        <v>0</v>
      </c>
    </row>
    <row r="293" spans="1:10">
      <c r="A293" s="26" t="s">
        <v>1220</v>
      </c>
      <c r="B293" s="26" t="s">
        <v>1763</v>
      </c>
      <c r="C293" s="26" t="s">
        <v>1764</v>
      </c>
      <c r="D293" s="26" t="s">
        <v>1663</v>
      </c>
      <c r="E293">
        <v>0</v>
      </c>
      <c r="F293">
        <v>0</v>
      </c>
      <c r="G293">
        <v>-0.9</v>
      </c>
      <c r="H293">
        <v>0</v>
      </c>
      <c r="I293">
        <v>0</v>
      </c>
      <c r="J293">
        <v>0</v>
      </c>
    </row>
    <row r="294" spans="1:10">
      <c r="A294" s="26" t="s">
        <v>1220</v>
      </c>
      <c r="B294" s="26" t="s">
        <v>1765</v>
      </c>
      <c r="C294" s="26" t="s">
        <v>1766</v>
      </c>
      <c r="D294" s="26" t="s">
        <v>1663</v>
      </c>
      <c r="E294">
        <v>-0.9</v>
      </c>
      <c r="F294">
        <v>0</v>
      </c>
      <c r="G294">
        <v>0</v>
      </c>
      <c r="H294">
        <v>0</v>
      </c>
      <c r="I294">
        <v>0</v>
      </c>
      <c r="J294">
        <v>0</v>
      </c>
    </row>
    <row r="295" spans="1:10">
      <c r="A295" s="26" t="s">
        <v>1220</v>
      </c>
      <c r="B295" s="26" t="s">
        <v>1767</v>
      </c>
      <c r="C295" s="26" t="s">
        <v>1768</v>
      </c>
      <c r="D295" s="26" t="s">
        <v>1663</v>
      </c>
      <c r="E295">
        <v>0</v>
      </c>
      <c r="F295">
        <v>-0.8</v>
      </c>
      <c r="G295">
        <v>0</v>
      </c>
      <c r="H295">
        <v>0</v>
      </c>
      <c r="I295">
        <v>0</v>
      </c>
      <c r="J295">
        <v>0</v>
      </c>
    </row>
    <row r="296" spans="1:10">
      <c r="A296" s="26" t="s">
        <v>1220</v>
      </c>
      <c r="B296" s="26" t="s">
        <v>1769</v>
      </c>
      <c r="C296" s="26" t="s">
        <v>1770</v>
      </c>
      <c r="D296" s="26" t="s">
        <v>1663</v>
      </c>
      <c r="E296">
        <v>-0.8</v>
      </c>
      <c r="F296">
        <v>0</v>
      </c>
      <c r="G296">
        <v>0</v>
      </c>
      <c r="H296">
        <v>0</v>
      </c>
      <c r="I296">
        <v>0</v>
      </c>
      <c r="J296">
        <v>0</v>
      </c>
    </row>
    <row r="297" spans="1:10">
      <c r="A297" s="26" t="s">
        <v>1220</v>
      </c>
      <c r="B297" s="26" t="s">
        <v>1771</v>
      </c>
      <c r="C297" s="26" t="s">
        <v>1772</v>
      </c>
      <c r="D297" s="26" t="s">
        <v>1663</v>
      </c>
      <c r="E297">
        <v>0</v>
      </c>
      <c r="F297">
        <v>0</v>
      </c>
      <c r="G297">
        <v>0</v>
      </c>
      <c r="H297">
        <v>0</v>
      </c>
      <c r="I297">
        <v>-0.7</v>
      </c>
      <c r="J297">
        <v>0</v>
      </c>
    </row>
    <row r="298" spans="1:10">
      <c r="A298" s="26" t="s">
        <v>1220</v>
      </c>
      <c r="B298" s="26" t="s">
        <v>1674</v>
      </c>
      <c r="C298" s="26" t="s">
        <v>1675</v>
      </c>
      <c r="D298" s="26" t="s">
        <v>1663</v>
      </c>
      <c r="E298">
        <v>0</v>
      </c>
      <c r="F298">
        <v>0</v>
      </c>
      <c r="G298">
        <v>0</v>
      </c>
      <c r="H298">
        <v>-0.7</v>
      </c>
      <c r="I298">
        <v>0</v>
      </c>
      <c r="J298">
        <v>0</v>
      </c>
    </row>
    <row r="299" spans="1:10">
      <c r="A299" s="26" t="s">
        <v>1220</v>
      </c>
      <c r="B299" s="26" t="s">
        <v>1773</v>
      </c>
      <c r="C299" s="26" t="s">
        <v>1774</v>
      </c>
      <c r="D299" s="26" t="s">
        <v>1663</v>
      </c>
      <c r="E299">
        <v>0</v>
      </c>
      <c r="F299">
        <v>0</v>
      </c>
      <c r="G299">
        <v>0</v>
      </c>
      <c r="H299">
        <v>0</v>
      </c>
      <c r="I299">
        <v>-0.3</v>
      </c>
      <c r="J299">
        <v>0</v>
      </c>
    </row>
    <row r="300" spans="1:10">
      <c r="A300" s="26" t="s">
        <v>1220</v>
      </c>
      <c r="B300" s="26" t="s">
        <v>1674</v>
      </c>
      <c r="C300" s="26" t="s">
        <v>1675</v>
      </c>
      <c r="D300" s="26" t="s">
        <v>1680</v>
      </c>
      <c r="E300">
        <v>0</v>
      </c>
      <c r="F300">
        <v>0.1</v>
      </c>
      <c r="G300">
        <v>0</v>
      </c>
      <c r="H300">
        <v>0</v>
      </c>
      <c r="I300">
        <v>0</v>
      </c>
      <c r="J300">
        <v>0</v>
      </c>
    </row>
    <row r="301" spans="1:10">
      <c r="A301" s="26" t="s">
        <v>1220</v>
      </c>
      <c r="B301" s="26" t="s">
        <v>1755</v>
      </c>
      <c r="C301" s="26" t="s">
        <v>1756</v>
      </c>
      <c r="D301" s="26" t="s">
        <v>1680</v>
      </c>
      <c r="E301">
        <v>0</v>
      </c>
      <c r="F301">
        <v>0</v>
      </c>
      <c r="G301">
        <v>0</v>
      </c>
      <c r="H301">
        <v>0</v>
      </c>
      <c r="I301">
        <v>0.1</v>
      </c>
      <c r="J301">
        <v>0</v>
      </c>
    </row>
    <row r="302" spans="1:10">
      <c r="A302" s="26" t="s">
        <v>1220</v>
      </c>
      <c r="B302" s="26" t="s">
        <v>1755</v>
      </c>
      <c r="C302" s="26" t="s">
        <v>1756</v>
      </c>
      <c r="D302" s="26" t="s">
        <v>1681</v>
      </c>
      <c r="E302">
        <v>0</v>
      </c>
      <c r="F302">
        <v>0</v>
      </c>
      <c r="G302">
        <v>0</v>
      </c>
      <c r="H302">
        <v>0</v>
      </c>
      <c r="I302">
        <v>0.1</v>
      </c>
      <c r="J302">
        <v>0</v>
      </c>
    </row>
    <row r="303" spans="1:10">
      <c r="A303" s="26" t="s">
        <v>1220</v>
      </c>
      <c r="B303" s="26" t="s">
        <v>1674</v>
      </c>
      <c r="C303" s="26" t="s">
        <v>1675</v>
      </c>
      <c r="D303" s="26" t="s">
        <v>1681</v>
      </c>
      <c r="E303">
        <v>0</v>
      </c>
      <c r="F303">
        <v>0.1</v>
      </c>
      <c r="G303">
        <v>0</v>
      </c>
      <c r="H303">
        <v>0</v>
      </c>
      <c r="I303">
        <v>0</v>
      </c>
      <c r="J303">
        <v>0</v>
      </c>
    </row>
    <row r="304" spans="1:10">
      <c r="A304" s="26" t="s">
        <v>1220</v>
      </c>
      <c r="B304" s="26" t="s">
        <v>1757</v>
      </c>
      <c r="C304" s="26" t="s">
        <v>1758</v>
      </c>
      <c r="D304" s="26" t="s">
        <v>1676</v>
      </c>
      <c r="E304">
        <v>0.2</v>
      </c>
      <c r="F304">
        <v>0</v>
      </c>
      <c r="G304">
        <v>0</v>
      </c>
      <c r="H304">
        <v>0</v>
      </c>
      <c r="I304">
        <v>0</v>
      </c>
      <c r="J304">
        <v>0</v>
      </c>
    </row>
    <row r="305" spans="1:10">
      <c r="A305" s="26" t="s">
        <v>1220</v>
      </c>
      <c r="B305" s="26" t="s">
        <v>1773</v>
      </c>
      <c r="C305" s="26" t="s">
        <v>1774</v>
      </c>
      <c r="D305" s="26" t="s">
        <v>1678</v>
      </c>
      <c r="E305">
        <v>0</v>
      </c>
      <c r="F305">
        <v>0</v>
      </c>
      <c r="G305">
        <v>0</v>
      </c>
      <c r="H305">
        <v>0.3</v>
      </c>
      <c r="I305">
        <v>0</v>
      </c>
      <c r="J305">
        <v>0</v>
      </c>
    </row>
    <row r="306" spans="1:10">
      <c r="A306" s="26" t="s">
        <v>1220</v>
      </c>
      <c r="B306" s="26" t="s">
        <v>1672</v>
      </c>
      <c r="C306" s="26" t="s">
        <v>1673</v>
      </c>
      <c r="D306" s="26" t="s">
        <v>1676</v>
      </c>
      <c r="E306">
        <v>0.4</v>
      </c>
      <c r="F306">
        <v>0</v>
      </c>
      <c r="G306">
        <v>0</v>
      </c>
      <c r="H306">
        <v>0</v>
      </c>
      <c r="I306">
        <v>0</v>
      </c>
      <c r="J306">
        <v>0</v>
      </c>
    </row>
    <row r="307" spans="1:10">
      <c r="A307" s="26" t="s">
        <v>1220</v>
      </c>
      <c r="B307" s="26" t="s">
        <v>1757</v>
      </c>
      <c r="C307" s="26" t="s">
        <v>1758</v>
      </c>
      <c r="D307" s="26" t="s">
        <v>1680</v>
      </c>
      <c r="E307">
        <v>0.3</v>
      </c>
      <c r="F307">
        <v>0</v>
      </c>
      <c r="G307">
        <v>0.1</v>
      </c>
      <c r="H307">
        <v>0</v>
      </c>
      <c r="I307">
        <v>0</v>
      </c>
      <c r="J307">
        <v>0</v>
      </c>
    </row>
    <row r="308" spans="1:10">
      <c r="A308" s="26" t="s">
        <v>1220</v>
      </c>
      <c r="B308" s="26" t="s">
        <v>1775</v>
      </c>
      <c r="C308" s="26" t="s">
        <v>1776</v>
      </c>
      <c r="D308" s="26" t="s">
        <v>1676</v>
      </c>
      <c r="E308">
        <v>0</v>
      </c>
      <c r="F308">
        <v>0</v>
      </c>
      <c r="G308">
        <v>0</v>
      </c>
      <c r="H308">
        <v>0.5</v>
      </c>
      <c r="I308">
        <v>0</v>
      </c>
      <c r="J308">
        <v>0</v>
      </c>
    </row>
    <row r="309" spans="1:10">
      <c r="A309" s="26" t="s">
        <v>1220</v>
      </c>
      <c r="B309" s="26" t="s">
        <v>1670</v>
      </c>
      <c r="C309" s="26" t="s">
        <v>1671</v>
      </c>
      <c r="D309" s="26" t="s">
        <v>1676</v>
      </c>
      <c r="E309">
        <v>0.5</v>
      </c>
      <c r="F309">
        <v>0</v>
      </c>
      <c r="G309">
        <v>0</v>
      </c>
      <c r="H309">
        <v>0</v>
      </c>
      <c r="I309">
        <v>0</v>
      </c>
      <c r="J309">
        <v>0</v>
      </c>
    </row>
    <row r="310" spans="1:10">
      <c r="A310" s="26" t="s">
        <v>1220</v>
      </c>
      <c r="B310" s="26" t="s">
        <v>1757</v>
      </c>
      <c r="C310" s="26" t="s">
        <v>1758</v>
      </c>
      <c r="D310" s="26" t="s">
        <v>1681</v>
      </c>
      <c r="E310">
        <v>0.4</v>
      </c>
      <c r="F310">
        <v>0</v>
      </c>
      <c r="G310">
        <v>0.1</v>
      </c>
      <c r="H310">
        <v>0</v>
      </c>
      <c r="I310">
        <v>0</v>
      </c>
      <c r="J310">
        <v>0</v>
      </c>
    </row>
    <row r="311" spans="1:10">
      <c r="A311" s="26" t="s">
        <v>1220</v>
      </c>
      <c r="B311" s="26" t="s">
        <v>1672</v>
      </c>
      <c r="C311" s="26" t="s">
        <v>1673</v>
      </c>
      <c r="D311" s="26" t="s">
        <v>1680</v>
      </c>
      <c r="E311">
        <v>0.6</v>
      </c>
      <c r="F311">
        <v>0</v>
      </c>
      <c r="G311">
        <v>0</v>
      </c>
      <c r="H311">
        <v>0</v>
      </c>
      <c r="I311">
        <v>0</v>
      </c>
      <c r="J311">
        <v>0</v>
      </c>
    </row>
    <row r="312" spans="1:10">
      <c r="A312" s="26" t="s">
        <v>1220</v>
      </c>
      <c r="B312" s="26" t="s">
        <v>1777</v>
      </c>
      <c r="C312" s="26" t="s">
        <v>1778</v>
      </c>
      <c r="D312" s="26" t="s">
        <v>1678</v>
      </c>
      <c r="E312">
        <v>0</v>
      </c>
      <c r="F312">
        <v>0</v>
      </c>
      <c r="G312">
        <v>0</v>
      </c>
      <c r="H312">
        <v>0</v>
      </c>
      <c r="I312">
        <v>0.6</v>
      </c>
      <c r="J312">
        <v>0</v>
      </c>
    </row>
    <row r="313" spans="1:10">
      <c r="A313" s="26" t="s">
        <v>1220</v>
      </c>
      <c r="B313" s="26" t="s">
        <v>1763</v>
      </c>
      <c r="C313" s="26" t="s">
        <v>1764</v>
      </c>
      <c r="D313" s="26" t="s">
        <v>1676</v>
      </c>
      <c r="E313">
        <v>0.6</v>
      </c>
      <c r="F313">
        <v>0</v>
      </c>
      <c r="G313">
        <v>0</v>
      </c>
      <c r="H313">
        <v>0</v>
      </c>
      <c r="I313">
        <v>0</v>
      </c>
      <c r="J313">
        <v>0</v>
      </c>
    </row>
    <row r="314" spans="1:10">
      <c r="A314" s="26" t="s">
        <v>1220</v>
      </c>
      <c r="B314" s="26" t="s">
        <v>1674</v>
      </c>
      <c r="C314" s="26" t="s">
        <v>1675</v>
      </c>
      <c r="D314" s="26" t="s">
        <v>1678</v>
      </c>
      <c r="E314">
        <v>0</v>
      </c>
      <c r="F314">
        <v>0.7</v>
      </c>
      <c r="G314">
        <v>0</v>
      </c>
      <c r="H314">
        <v>0</v>
      </c>
      <c r="I314">
        <v>0</v>
      </c>
      <c r="J314">
        <v>0</v>
      </c>
    </row>
    <row r="315" spans="1:10">
      <c r="A315" s="26" t="s">
        <v>1220</v>
      </c>
      <c r="B315" s="26" t="s">
        <v>1670</v>
      </c>
      <c r="C315" s="26" t="s">
        <v>1671</v>
      </c>
      <c r="D315" s="26" t="s">
        <v>1680</v>
      </c>
      <c r="E315">
        <v>0.7</v>
      </c>
      <c r="F315">
        <v>0</v>
      </c>
      <c r="G315">
        <v>0</v>
      </c>
      <c r="H315">
        <v>0</v>
      </c>
      <c r="I315">
        <v>0.1</v>
      </c>
      <c r="J315">
        <v>0</v>
      </c>
    </row>
    <row r="316" spans="1:10">
      <c r="A316" s="26" t="s">
        <v>1220</v>
      </c>
      <c r="B316" s="26" t="s">
        <v>1753</v>
      </c>
      <c r="C316" s="26" t="s">
        <v>1754</v>
      </c>
      <c r="D316" s="26" t="s">
        <v>1676</v>
      </c>
      <c r="E316">
        <v>0</v>
      </c>
      <c r="F316">
        <v>0</v>
      </c>
      <c r="G316">
        <v>0</v>
      </c>
      <c r="H316">
        <v>0.8</v>
      </c>
      <c r="I316">
        <v>0</v>
      </c>
      <c r="J316">
        <v>0</v>
      </c>
    </row>
    <row r="317" spans="1:10">
      <c r="A317" s="26" t="s">
        <v>1220</v>
      </c>
      <c r="B317" s="26" t="s">
        <v>1775</v>
      </c>
      <c r="C317" s="26" t="s">
        <v>1776</v>
      </c>
      <c r="D317" s="26" t="s">
        <v>1680</v>
      </c>
      <c r="E317">
        <v>0</v>
      </c>
      <c r="F317">
        <v>0</v>
      </c>
      <c r="G317">
        <v>0</v>
      </c>
      <c r="H317">
        <v>0.8</v>
      </c>
      <c r="I317">
        <v>0</v>
      </c>
      <c r="J317">
        <v>0</v>
      </c>
    </row>
    <row r="318" spans="1:10">
      <c r="A318" s="26" t="s">
        <v>1220</v>
      </c>
      <c r="B318" s="26" t="s">
        <v>1763</v>
      </c>
      <c r="C318" s="26" t="s">
        <v>1764</v>
      </c>
      <c r="D318" s="26" t="s">
        <v>1680</v>
      </c>
      <c r="E318">
        <v>0.8</v>
      </c>
      <c r="F318">
        <v>0</v>
      </c>
      <c r="G318">
        <v>0</v>
      </c>
      <c r="H318">
        <v>0</v>
      </c>
      <c r="I318">
        <v>0</v>
      </c>
      <c r="J318">
        <v>0</v>
      </c>
    </row>
    <row r="319" spans="1:10">
      <c r="A319" s="26" t="s">
        <v>1220</v>
      </c>
      <c r="B319" s="26" t="s">
        <v>1672</v>
      </c>
      <c r="C319" s="26" t="s">
        <v>1673</v>
      </c>
      <c r="D319" s="26" t="s">
        <v>1681</v>
      </c>
      <c r="E319">
        <v>0.9</v>
      </c>
      <c r="F319">
        <v>0</v>
      </c>
      <c r="G319">
        <v>0</v>
      </c>
      <c r="H319">
        <v>0</v>
      </c>
      <c r="I319">
        <v>0</v>
      </c>
      <c r="J319">
        <v>0</v>
      </c>
    </row>
    <row r="320" spans="1:10">
      <c r="A320" s="26" t="s">
        <v>1220</v>
      </c>
      <c r="B320" s="26" t="s">
        <v>1777</v>
      </c>
      <c r="C320" s="26" t="s">
        <v>1778</v>
      </c>
      <c r="D320" s="26" t="s">
        <v>1676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1.1000000000000001</v>
      </c>
    </row>
    <row r="321" spans="1:10">
      <c r="A321" s="26" t="s">
        <v>1220</v>
      </c>
      <c r="B321" s="26" t="s">
        <v>1775</v>
      </c>
      <c r="C321" s="26" t="s">
        <v>1776</v>
      </c>
      <c r="D321" s="26" t="s">
        <v>1681</v>
      </c>
      <c r="E321">
        <v>0</v>
      </c>
      <c r="F321">
        <v>0</v>
      </c>
      <c r="G321">
        <v>0</v>
      </c>
      <c r="H321">
        <v>1.2</v>
      </c>
      <c r="I321">
        <v>0</v>
      </c>
      <c r="J321">
        <v>0</v>
      </c>
    </row>
    <row r="322" spans="1:10">
      <c r="A322" s="26" t="s">
        <v>1220</v>
      </c>
      <c r="B322" s="26" t="s">
        <v>1670</v>
      </c>
      <c r="C322" s="26" t="s">
        <v>1671</v>
      </c>
      <c r="D322" s="26" t="s">
        <v>1681</v>
      </c>
      <c r="E322">
        <v>1.1000000000000001</v>
      </c>
      <c r="F322">
        <v>0</v>
      </c>
      <c r="G322">
        <v>0</v>
      </c>
      <c r="H322">
        <v>0</v>
      </c>
      <c r="I322">
        <v>0.1</v>
      </c>
      <c r="J322">
        <v>0</v>
      </c>
    </row>
    <row r="323" spans="1:10">
      <c r="A323" s="26" t="s">
        <v>1220</v>
      </c>
      <c r="B323" s="26" t="s">
        <v>1763</v>
      </c>
      <c r="C323" s="26" t="s">
        <v>1764</v>
      </c>
      <c r="D323" s="26" t="s">
        <v>1681</v>
      </c>
      <c r="E323">
        <v>1.3</v>
      </c>
      <c r="F323">
        <v>0</v>
      </c>
      <c r="G323">
        <v>0</v>
      </c>
      <c r="H323">
        <v>0</v>
      </c>
      <c r="I323">
        <v>0</v>
      </c>
      <c r="J323">
        <v>0</v>
      </c>
    </row>
    <row r="324" spans="1:10">
      <c r="A324" s="26" t="s">
        <v>1220</v>
      </c>
      <c r="B324" s="26" t="s">
        <v>1753</v>
      </c>
      <c r="C324" s="26" t="s">
        <v>1754</v>
      </c>
      <c r="D324" s="26" t="s">
        <v>1680</v>
      </c>
      <c r="E324">
        <v>0</v>
      </c>
      <c r="F324">
        <v>0</v>
      </c>
      <c r="G324">
        <v>0</v>
      </c>
      <c r="H324">
        <v>1.2</v>
      </c>
      <c r="I324">
        <v>0.1</v>
      </c>
      <c r="J324">
        <v>0</v>
      </c>
    </row>
    <row r="325" spans="1:10">
      <c r="A325" s="26" t="s">
        <v>1220</v>
      </c>
      <c r="B325" s="26" t="s">
        <v>1753</v>
      </c>
      <c r="C325" s="26" t="s">
        <v>1754</v>
      </c>
      <c r="D325" s="26" t="s">
        <v>1681</v>
      </c>
      <c r="E325">
        <v>0</v>
      </c>
      <c r="F325">
        <v>0</v>
      </c>
      <c r="G325">
        <v>0</v>
      </c>
      <c r="H325">
        <v>1.8</v>
      </c>
      <c r="I325">
        <v>0.1</v>
      </c>
      <c r="J325">
        <v>0</v>
      </c>
    </row>
    <row r="326" spans="1:10">
      <c r="A326" s="26" t="s">
        <v>1220</v>
      </c>
      <c r="B326" s="26" t="s">
        <v>1777</v>
      </c>
      <c r="C326" s="26" t="s">
        <v>1778</v>
      </c>
      <c r="D326" s="26" t="s">
        <v>1680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2</v>
      </c>
    </row>
    <row r="327" spans="1:10">
      <c r="A327" s="26" t="s">
        <v>1220</v>
      </c>
      <c r="B327" s="26" t="s">
        <v>1779</v>
      </c>
      <c r="C327" s="26" t="s">
        <v>1780</v>
      </c>
      <c r="D327" s="26" t="s">
        <v>1678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2.2999999999999998</v>
      </c>
    </row>
    <row r="328" spans="1:10">
      <c r="A328" s="26" t="s">
        <v>1220</v>
      </c>
      <c r="B328" s="26" t="s">
        <v>1781</v>
      </c>
      <c r="C328" s="26" t="s">
        <v>1782</v>
      </c>
      <c r="D328" s="26" t="s">
        <v>1678</v>
      </c>
      <c r="E328">
        <v>0</v>
      </c>
      <c r="F328">
        <v>2.5</v>
      </c>
      <c r="G328">
        <v>0</v>
      </c>
      <c r="H328">
        <v>0</v>
      </c>
      <c r="I328">
        <v>0</v>
      </c>
      <c r="J328">
        <v>0</v>
      </c>
    </row>
    <row r="329" spans="1:10">
      <c r="A329" s="26" t="s">
        <v>1220</v>
      </c>
      <c r="B329" s="26" t="s">
        <v>1777</v>
      </c>
      <c r="C329" s="26" t="s">
        <v>1778</v>
      </c>
      <c r="D329" s="26" t="s">
        <v>1681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2.8</v>
      </c>
    </row>
    <row r="330" spans="1:10">
      <c r="A330" s="26" t="s">
        <v>1220</v>
      </c>
      <c r="B330" s="26" t="s">
        <v>1783</v>
      </c>
      <c r="C330" s="26" t="s">
        <v>1784</v>
      </c>
      <c r="D330" s="26" t="s">
        <v>1678</v>
      </c>
      <c r="E330">
        <v>0</v>
      </c>
      <c r="F330">
        <v>0</v>
      </c>
      <c r="G330">
        <v>0</v>
      </c>
      <c r="H330">
        <v>5.6</v>
      </c>
      <c r="I330">
        <v>-1.9</v>
      </c>
      <c r="J330">
        <v>0</v>
      </c>
    </row>
    <row r="331" spans="1:10">
      <c r="A331" s="26" t="s">
        <v>1220</v>
      </c>
      <c r="B331" s="26" t="s">
        <v>1785</v>
      </c>
      <c r="C331" s="26" t="s">
        <v>1786</v>
      </c>
      <c r="D331" s="26" t="s">
        <v>1678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3.7</v>
      </c>
    </row>
    <row r="332" spans="1:10">
      <c r="A332" s="26" t="s">
        <v>1220</v>
      </c>
      <c r="B332" s="26" t="s">
        <v>1787</v>
      </c>
      <c r="C332" s="26" t="s">
        <v>1788</v>
      </c>
      <c r="D332" s="26" t="s">
        <v>1678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4.2</v>
      </c>
    </row>
    <row r="333" spans="1:10">
      <c r="A333" s="26" t="s">
        <v>1220</v>
      </c>
      <c r="B333" s="26" t="s">
        <v>1767</v>
      </c>
      <c r="C333" s="26" t="s">
        <v>1768</v>
      </c>
      <c r="D333" s="26" t="s">
        <v>1678</v>
      </c>
      <c r="E333">
        <v>4.7</v>
      </c>
      <c r="F333">
        <v>0</v>
      </c>
      <c r="G333">
        <v>0</v>
      </c>
      <c r="H333">
        <v>0</v>
      </c>
      <c r="I333">
        <v>0</v>
      </c>
      <c r="J333">
        <v>0</v>
      </c>
    </row>
    <row r="334" spans="1:10">
      <c r="A334" s="26" t="s">
        <v>1220</v>
      </c>
      <c r="B334" s="26" t="s">
        <v>1753</v>
      </c>
      <c r="C334" s="26" t="s">
        <v>1754</v>
      </c>
      <c r="D334" s="26" t="s">
        <v>1678</v>
      </c>
      <c r="E334">
        <v>0</v>
      </c>
      <c r="F334">
        <v>0</v>
      </c>
      <c r="G334">
        <v>0</v>
      </c>
      <c r="H334">
        <v>0</v>
      </c>
      <c r="I334">
        <v>8.1999999999999993</v>
      </c>
      <c r="J334">
        <v>0</v>
      </c>
    </row>
    <row r="335" spans="1:10">
      <c r="A335" s="26" t="s">
        <v>1220</v>
      </c>
      <c r="B335" s="26" t="s">
        <v>1755</v>
      </c>
      <c r="C335" s="26" t="s">
        <v>1756</v>
      </c>
      <c r="D335" s="26" t="s">
        <v>1678</v>
      </c>
      <c r="E335">
        <v>0</v>
      </c>
      <c r="F335">
        <v>0</v>
      </c>
      <c r="G335">
        <v>0</v>
      </c>
      <c r="H335">
        <v>0</v>
      </c>
      <c r="I335">
        <v>8.3000000000000007</v>
      </c>
      <c r="J335">
        <v>0</v>
      </c>
    </row>
    <row r="336" spans="1:10">
      <c r="A336" s="26" t="s">
        <v>1220</v>
      </c>
      <c r="B336" s="26" t="s">
        <v>1771</v>
      </c>
      <c r="C336" s="26" t="s">
        <v>1772</v>
      </c>
      <c r="D336" s="26" t="s">
        <v>1678</v>
      </c>
      <c r="E336">
        <v>0</v>
      </c>
      <c r="F336">
        <v>0</v>
      </c>
      <c r="G336">
        <v>0</v>
      </c>
      <c r="H336">
        <v>3.3</v>
      </c>
      <c r="I336">
        <v>5.2</v>
      </c>
      <c r="J336">
        <v>0</v>
      </c>
    </row>
    <row r="337" spans="1:10">
      <c r="A337" s="26" t="s">
        <v>1220</v>
      </c>
      <c r="B337" s="26" t="s">
        <v>1757</v>
      </c>
      <c r="C337" s="26" t="s">
        <v>1758</v>
      </c>
      <c r="D337" s="26" t="s">
        <v>1678</v>
      </c>
      <c r="E337">
        <v>18</v>
      </c>
      <c r="F337">
        <v>-16.8</v>
      </c>
      <c r="G337">
        <v>9.5</v>
      </c>
      <c r="H337">
        <v>0</v>
      </c>
      <c r="I337">
        <v>0</v>
      </c>
      <c r="J337">
        <v>0</v>
      </c>
    </row>
    <row r="338" spans="1:10">
      <c r="A338" s="26" t="s">
        <v>1220</v>
      </c>
      <c r="B338" s="26" t="s">
        <v>1670</v>
      </c>
      <c r="C338" s="26" t="s">
        <v>1671</v>
      </c>
      <c r="D338" s="26" t="s">
        <v>1678</v>
      </c>
      <c r="E338">
        <v>0</v>
      </c>
      <c r="F338">
        <v>0</v>
      </c>
      <c r="G338">
        <v>0</v>
      </c>
      <c r="H338">
        <v>0</v>
      </c>
      <c r="I338">
        <v>11</v>
      </c>
      <c r="J338">
        <v>0</v>
      </c>
    </row>
    <row r="339" spans="1:10">
      <c r="A339" s="26" t="s">
        <v>1220</v>
      </c>
      <c r="B339" s="26" t="s">
        <v>1222</v>
      </c>
      <c r="C339" s="26" t="s">
        <v>1221</v>
      </c>
      <c r="D339" s="26" t="s">
        <v>1676</v>
      </c>
      <c r="E339">
        <v>0.9</v>
      </c>
      <c r="F339">
        <v>3.1</v>
      </c>
      <c r="G339">
        <v>0.9</v>
      </c>
      <c r="H339">
        <v>4</v>
      </c>
      <c r="I339">
        <v>2.2000000000000002</v>
      </c>
      <c r="J339">
        <v>0.5</v>
      </c>
    </row>
    <row r="340" spans="1:10">
      <c r="A340" s="26" t="s">
        <v>1220</v>
      </c>
      <c r="B340" s="26" t="s">
        <v>1222</v>
      </c>
      <c r="C340" s="26" t="s">
        <v>1221</v>
      </c>
      <c r="D340" s="26" t="s">
        <v>1680</v>
      </c>
      <c r="E340">
        <v>1.3</v>
      </c>
      <c r="F340">
        <v>4.3</v>
      </c>
      <c r="G340">
        <v>1.2</v>
      </c>
      <c r="H340">
        <v>6.2</v>
      </c>
      <c r="I340">
        <v>3.3</v>
      </c>
      <c r="J340">
        <v>1.1000000000000001</v>
      </c>
    </row>
    <row r="341" spans="1:10">
      <c r="A341" s="26" t="s">
        <v>1220</v>
      </c>
      <c r="B341" s="26" t="s">
        <v>1789</v>
      </c>
      <c r="C341" s="26" t="s">
        <v>1790</v>
      </c>
      <c r="D341" s="26" t="s">
        <v>1678</v>
      </c>
      <c r="E341">
        <v>0</v>
      </c>
      <c r="F341">
        <v>0</v>
      </c>
      <c r="G341">
        <v>0</v>
      </c>
      <c r="H341">
        <v>0</v>
      </c>
      <c r="I341">
        <v>13.8</v>
      </c>
      <c r="J341">
        <v>6.6</v>
      </c>
    </row>
    <row r="342" spans="1:10">
      <c r="A342" s="26" t="s">
        <v>1220</v>
      </c>
      <c r="B342" s="26" t="s">
        <v>1222</v>
      </c>
      <c r="C342" s="26" t="s">
        <v>1221</v>
      </c>
      <c r="D342" s="26" t="s">
        <v>1681</v>
      </c>
      <c r="E342">
        <v>2</v>
      </c>
      <c r="F342">
        <v>6.6</v>
      </c>
      <c r="G342">
        <v>1.8</v>
      </c>
      <c r="H342">
        <v>9.1999999999999993</v>
      </c>
      <c r="I342">
        <v>5</v>
      </c>
      <c r="J342">
        <v>1.5</v>
      </c>
    </row>
    <row r="343" spans="1:10">
      <c r="A343" s="26" t="s">
        <v>1220</v>
      </c>
      <c r="B343" s="26" t="s">
        <v>1791</v>
      </c>
      <c r="C343" s="26" t="s">
        <v>1792</v>
      </c>
      <c r="D343" s="26" t="s">
        <v>1678</v>
      </c>
      <c r="E343">
        <v>0</v>
      </c>
      <c r="F343">
        <v>0</v>
      </c>
      <c r="G343">
        <v>0</v>
      </c>
      <c r="H343">
        <v>9</v>
      </c>
      <c r="I343">
        <v>-1.1000000000000001</v>
      </c>
      <c r="J343">
        <v>19.100000000000001</v>
      </c>
    </row>
    <row r="344" spans="1:10">
      <c r="A344" s="26" t="s">
        <v>1220</v>
      </c>
      <c r="B344" s="26" t="s">
        <v>1222</v>
      </c>
      <c r="C344" s="26" t="s">
        <v>1221</v>
      </c>
      <c r="D344" s="26" t="s">
        <v>1678</v>
      </c>
      <c r="E344">
        <v>5.6</v>
      </c>
      <c r="F344">
        <v>7.1</v>
      </c>
      <c r="G344">
        <v>4.2</v>
      </c>
      <c r="H344">
        <v>-0.3</v>
      </c>
      <c r="I344">
        <v>38.299999999999997</v>
      </c>
      <c r="J344">
        <v>0.6</v>
      </c>
    </row>
    <row r="345" spans="1:10">
      <c r="A345" s="26" t="s">
        <v>1223</v>
      </c>
      <c r="B345" s="26" t="s">
        <v>1225</v>
      </c>
      <c r="C345" s="26" t="s">
        <v>1224</v>
      </c>
      <c r="D345" s="26" t="s">
        <v>1679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0.1</v>
      </c>
    </row>
    <row r="346" spans="1:10">
      <c r="A346" s="26" t="s">
        <v>1226</v>
      </c>
      <c r="B346" s="26" t="s">
        <v>1793</v>
      </c>
      <c r="C346" s="26" t="s">
        <v>1794</v>
      </c>
      <c r="D346" s="26" t="s">
        <v>1663</v>
      </c>
      <c r="E346">
        <v>0</v>
      </c>
      <c r="F346">
        <v>0</v>
      </c>
      <c r="G346">
        <v>0.1</v>
      </c>
      <c r="H346">
        <v>0</v>
      </c>
      <c r="I346">
        <v>0</v>
      </c>
      <c r="J346">
        <v>0</v>
      </c>
    </row>
    <row r="347" spans="1:10">
      <c r="A347" s="26" t="s">
        <v>1226</v>
      </c>
      <c r="B347" s="26" t="s">
        <v>1779</v>
      </c>
      <c r="C347" s="26" t="s">
        <v>1780</v>
      </c>
      <c r="D347" s="26" t="s">
        <v>1676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0.1</v>
      </c>
    </row>
    <row r="348" spans="1:10">
      <c r="A348" s="26" t="s">
        <v>1226</v>
      </c>
      <c r="B348" s="26" t="s">
        <v>1787</v>
      </c>
      <c r="C348" s="26" t="s">
        <v>1788</v>
      </c>
      <c r="D348" s="26" t="s">
        <v>1680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0.1</v>
      </c>
    </row>
    <row r="349" spans="1:10">
      <c r="A349" s="26" t="s">
        <v>1226</v>
      </c>
      <c r="B349" s="26" t="s">
        <v>1753</v>
      </c>
      <c r="C349" s="26" t="s">
        <v>1754</v>
      </c>
      <c r="D349" s="26" t="s">
        <v>1663</v>
      </c>
      <c r="E349">
        <v>0</v>
      </c>
      <c r="F349">
        <v>0.1</v>
      </c>
      <c r="G349">
        <v>0</v>
      </c>
      <c r="H349">
        <v>0</v>
      </c>
      <c r="I349">
        <v>0</v>
      </c>
      <c r="J349">
        <v>0</v>
      </c>
    </row>
    <row r="350" spans="1:10">
      <c r="A350" s="26" t="s">
        <v>1226</v>
      </c>
      <c r="B350" s="26" t="s">
        <v>1795</v>
      </c>
      <c r="C350" s="26" t="s">
        <v>1796</v>
      </c>
      <c r="D350" s="26" t="s">
        <v>1663</v>
      </c>
      <c r="E350">
        <v>0</v>
      </c>
      <c r="F350">
        <v>0.1</v>
      </c>
      <c r="G350">
        <v>0</v>
      </c>
      <c r="H350">
        <v>0</v>
      </c>
      <c r="I350">
        <v>0</v>
      </c>
      <c r="J350">
        <v>0</v>
      </c>
    </row>
    <row r="351" spans="1:10">
      <c r="A351" s="26" t="s">
        <v>1226</v>
      </c>
      <c r="B351" s="26" t="s">
        <v>1666</v>
      </c>
      <c r="C351" s="26" t="s">
        <v>1667</v>
      </c>
      <c r="D351" s="26" t="s">
        <v>1663</v>
      </c>
      <c r="E351">
        <v>0</v>
      </c>
      <c r="F351">
        <v>0</v>
      </c>
      <c r="G351">
        <v>0</v>
      </c>
      <c r="H351">
        <v>0</v>
      </c>
      <c r="I351">
        <v>0.1</v>
      </c>
      <c r="J351">
        <v>0</v>
      </c>
    </row>
    <row r="352" spans="1:10">
      <c r="A352" s="26" t="s">
        <v>1226</v>
      </c>
      <c r="B352" s="26" t="s">
        <v>1797</v>
      </c>
      <c r="C352" s="26" t="s">
        <v>1799</v>
      </c>
      <c r="D352" s="26" t="s">
        <v>1680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0.1</v>
      </c>
    </row>
    <row r="353" spans="1:10">
      <c r="A353" s="26" t="s">
        <v>1226</v>
      </c>
      <c r="B353" s="26" t="s">
        <v>1789</v>
      </c>
      <c r="C353" s="26" t="s">
        <v>1790</v>
      </c>
      <c r="D353" s="26" t="s">
        <v>1663</v>
      </c>
      <c r="E353">
        <v>0</v>
      </c>
      <c r="F353">
        <v>0</v>
      </c>
      <c r="G353">
        <v>0</v>
      </c>
      <c r="H353">
        <v>0</v>
      </c>
      <c r="I353">
        <v>0.1</v>
      </c>
      <c r="J353">
        <v>0</v>
      </c>
    </row>
    <row r="354" spans="1:10">
      <c r="A354" s="26" t="s">
        <v>1226</v>
      </c>
      <c r="B354" s="26" t="s">
        <v>1755</v>
      </c>
      <c r="C354" s="26" t="s">
        <v>1756</v>
      </c>
      <c r="D354" s="26" t="s">
        <v>1680</v>
      </c>
      <c r="E354">
        <v>0</v>
      </c>
      <c r="F354">
        <v>0</v>
      </c>
      <c r="G354">
        <v>0.1</v>
      </c>
      <c r="H354">
        <v>0</v>
      </c>
      <c r="I354">
        <v>0</v>
      </c>
      <c r="J354">
        <v>0</v>
      </c>
    </row>
    <row r="355" spans="1:10">
      <c r="A355" s="26" t="s">
        <v>1226</v>
      </c>
      <c r="B355" s="26" t="s">
        <v>1753</v>
      </c>
      <c r="C355" s="26" t="s">
        <v>1754</v>
      </c>
      <c r="D355" s="26" t="s">
        <v>1680</v>
      </c>
      <c r="E355">
        <v>0</v>
      </c>
      <c r="F355">
        <v>0.1</v>
      </c>
      <c r="G355">
        <v>0</v>
      </c>
      <c r="H355">
        <v>0</v>
      </c>
      <c r="I355">
        <v>0</v>
      </c>
      <c r="J355">
        <v>0</v>
      </c>
    </row>
    <row r="356" spans="1:10">
      <c r="A356" s="26" t="s">
        <v>1226</v>
      </c>
      <c r="B356" s="26" t="s">
        <v>1795</v>
      </c>
      <c r="C356" s="26" t="s">
        <v>1796</v>
      </c>
      <c r="D356" s="26" t="s">
        <v>1680</v>
      </c>
      <c r="E356">
        <v>0</v>
      </c>
      <c r="F356">
        <v>0.1</v>
      </c>
      <c r="G356">
        <v>0</v>
      </c>
      <c r="H356">
        <v>0</v>
      </c>
      <c r="I356">
        <v>0</v>
      </c>
      <c r="J356">
        <v>0</v>
      </c>
    </row>
    <row r="357" spans="1:10">
      <c r="A357" s="26" t="s">
        <v>1226</v>
      </c>
      <c r="B357" s="26" t="s">
        <v>1777</v>
      </c>
      <c r="C357" s="26" t="s">
        <v>1778</v>
      </c>
      <c r="D357" s="26" t="s">
        <v>1663</v>
      </c>
      <c r="E357">
        <v>0</v>
      </c>
      <c r="F357">
        <v>0</v>
      </c>
      <c r="G357">
        <v>0</v>
      </c>
      <c r="H357">
        <v>0</v>
      </c>
      <c r="I357">
        <v>0.1</v>
      </c>
      <c r="J357">
        <v>0</v>
      </c>
    </row>
    <row r="358" spans="1:10">
      <c r="A358" s="26" t="s">
        <v>1226</v>
      </c>
      <c r="B358" s="26" t="s">
        <v>1787</v>
      </c>
      <c r="C358" s="26" t="s">
        <v>1788</v>
      </c>
      <c r="D358" s="26" t="s">
        <v>1681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0.1</v>
      </c>
    </row>
    <row r="359" spans="1:10">
      <c r="A359" s="26" t="s">
        <v>1226</v>
      </c>
      <c r="B359" s="26" t="s">
        <v>1800</v>
      </c>
      <c r="C359" s="26" t="s">
        <v>1801</v>
      </c>
      <c r="D359" s="26" t="s">
        <v>1663</v>
      </c>
      <c r="E359">
        <v>0</v>
      </c>
      <c r="F359">
        <v>0</v>
      </c>
      <c r="G359">
        <v>0.1</v>
      </c>
      <c r="H359">
        <v>0</v>
      </c>
      <c r="I359">
        <v>0</v>
      </c>
      <c r="J359">
        <v>0</v>
      </c>
    </row>
    <row r="360" spans="1:10">
      <c r="A360" s="26" t="s">
        <v>1226</v>
      </c>
      <c r="B360" s="26" t="s">
        <v>1763</v>
      </c>
      <c r="C360" s="26" t="s">
        <v>1764</v>
      </c>
      <c r="D360" s="26" t="s">
        <v>1676</v>
      </c>
      <c r="E360">
        <v>0.2</v>
      </c>
      <c r="F360">
        <v>-0.1</v>
      </c>
      <c r="G360">
        <v>0</v>
      </c>
      <c r="H360">
        <v>0</v>
      </c>
      <c r="I360">
        <v>0</v>
      </c>
      <c r="J360">
        <v>0</v>
      </c>
    </row>
    <row r="361" spans="1:10">
      <c r="A361" s="26" t="s">
        <v>1226</v>
      </c>
      <c r="B361" s="26" t="s">
        <v>1789</v>
      </c>
      <c r="C361" s="26" t="s">
        <v>1790</v>
      </c>
      <c r="D361" s="26" t="s">
        <v>1680</v>
      </c>
      <c r="E361">
        <v>0</v>
      </c>
      <c r="F361">
        <v>0</v>
      </c>
      <c r="G361">
        <v>0</v>
      </c>
      <c r="H361">
        <v>0</v>
      </c>
      <c r="I361">
        <v>0.1</v>
      </c>
      <c r="J361">
        <v>0</v>
      </c>
    </row>
    <row r="362" spans="1:10">
      <c r="A362" s="26" t="s">
        <v>1226</v>
      </c>
      <c r="B362" s="26" t="s">
        <v>1779</v>
      </c>
      <c r="C362" s="26" t="s">
        <v>1780</v>
      </c>
      <c r="D362" s="26" t="s">
        <v>1680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0.1</v>
      </c>
    </row>
    <row r="363" spans="1:10">
      <c r="A363" s="26" t="s">
        <v>1226</v>
      </c>
      <c r="B363" s="26" t="s">
        <v>1802</v>
      </c>
      <c r="C363" s="26" t="s">
        <v>1803</v>
      </c>
      <c r="D363" s="26" t="s">
        <v>1676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0.1</v>
      </c>
    </row>
    <row r="364" spans="1:10">
      <c r="A364" s="26" t="s">
        <v>1226</v>
      </c>
      <c r="B364" s="26" t="s">
        <v>1777</v>
      </c>
      <c r="C364" s="26" t="s">
        <v>1778</v>
      </c>
      <c r="D364" s="26" t="s">
        <v>1680</v>
      </c>
      <c r="E364">
        <v>0</v>
      </c>
      <c r="F364">
        <v>0</v>
      </c>
      <c r="G364">
        <v>0</v>
      </c>
      <c r="H364">
        <v>0</v>
      </c>
      <c r="I364">
        <v>0.1</v>
      </c>
      <c r="J364">
        <v>0</v>
      </c>
    </row>
    <row r="365" spans="1:10">
      <c r="A365" s="26" t="s">
        <v>1226</v>
      </c>
      <c r="B365" s="26" t="s">
        <v>1670</v>
      </c>
      <c r="C365" s="26" t="s">
        <v>1671</v>
      </c>
      <c r="D365" s="26" t="s">
        <v>1681</v>
      </c>
      <c r="E365">
        <v>0.1</v>
      </c>
      <c r="F365">
        <v>0</v>
      </c>
      <c r="G365">
        <v>0</v>
      </c>
      <c r="H365">
        <v>0</v>
      </c>
      <c r="I365">
        <v>0</v>
      </c>
      <c r="J365">
        <v>0</v>
      </c>
    </row>
    <row r="366" spans="1:10">
      <c r="A366" s="26" t="s">
        <v>1226</v>
      </c>
      <c r="B366" s="26" t="s">
        <v>1672</v>
      </c>
      <c r="C366" s="26" t="s">
        <v>1673</v>
      </c>
      <c r="D366" s="26" t="s">
        <v>1680</v>
      </c>
      <c r="E366">
        <v>0.1</v>
      </c>
      <c r="F366">
        <v>0</v>
      </c>
      <c r="G366">
        <v>0</v>
      </c>
      <c r="H366">
        <v>0</v>
      </c>
      <c r="I366">
        <v>0</v>
      </c>
      <c r="J366">
        <v>0</v>
      </c>
    </row>
    <row r="367" spans="1:10">
      <c r="A367" s="26" t="s">
        <v>1226</v>
      </c>
      <c r="B367" s="26" t="s">
        <v>1672</v>
      </c>
      <c r="C367" s="26" t="s">
        <v>1673</v>
      </c>
      <c r="D367" s="26" t="s">
        <v>1681</v>
      </c>
      <c r="E367">
        <v>0.1</v>
      </c>
      <c r="F367">
        <v>0</v>
      </c>
      <c r="G367">
        <v>0</v>
      </c>
      <c r="H367">
        <v>0</v>
      </c>
      <c r="I367">
        <v>0</v>
      </c>
      <c r="J367">
        <v>0</v>
      </c>
    </row>
    <row r="368" spans="1:10">
      <c r="A368" s="26" t="s">
        <v>1226</v>
      </c>
      <c r="B368" s="26" t="s">
        <v>1804</v>
      </c>
      <c r="C368" s="26" t="s">
        <v>1805</v>
      </c>
      <c r="D368" s="26" t="s">
        <v>1676</v>
      </c>
      <c r="E368">
        <v>0.2</v>
      </c>
      <c r="F368">
        <v>0</v>
      </c>
      <c r="G368">
        <v>0</v>
      </c>
      <c r="H368">
        <v>0</v>
      </c>
      <c r="I368">
        <v>0</v>
      </c>
      <c r="J368">
        <v>0</v>
      </c>
    </row>
    <row r="369" spans="1:10">
      <c r="A369" s="26" t="s">
        <v>1226</v>
      </c>
      <c r="B369" s="26" t="s">
        <v>1797</v>
      </c>
      <c r="C369" s="26" t="s">
        <v>1799</v>
      </c>
      <c r="D369" s="26" t="s">
        <v>1681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0.2</v>
      </c>
    </row>
    <row r="370" spans="1:10">
      <c r="A370" s="26" t="s">
        <v>1226</v>
      </c>
      <c r="B370" s="26" t="s">
        <v>1757</v>
      </c>
      <c r="C370" s="26" t="s">
        <v>1758</v>
      </c>
      <c r="D370" s="26" t="s">
        <v>1663</v>
      </c>
      <c r="E370">
        <v>0.2</v>
      </c>
      <c r="F370">
        <v>0</v>
      </c>
      <c r="G370">
        <v>0</v>
      </c>
      <c r="H370">
        <v>0</v>
      </c>
      <c r="I370">
        <v>0</v>
      </c>
      <c r="J370">
        <v>0</v>
      </c>
    </row>
    <row r="371" spans="1:10">
      <c r="A371" s="26" t="s">
        <v>1226</v>
      </c>
      <c r="B371" s="26" t="s">
        <v>1791</v>
      </c>
      <c r="C371" s="26" t="s">
        <v>1792</v>
      </c>
      <c r="D371" s="26" t="s">
        <v>1663</v>
      </c>
      <c r="E371">
        <v>0</v>
      </c>
      <c r="F371">
        <v>0</v>
      </c>
      <c r="G371">
        <v>0</v>
      </c>
      <c r="H371">
        <v>0</v>
      </c>
      <c r="I371">
        <v>0.2</v>
      </c>
      <c r="J371">
        <v>0</v>
      </c>
    </row>
    <row r="372" spans="1:10">
      <c r="A372" s="26" t="s">
        <v>1226</v>
      </c>
      <c r="B372" s="26" t="s">
        <v>1755</v>
      </c>
      <c r="C372" s="26" t="s">
        <v>1756</v>
      </c>
      <c r="D372" s="26" t="s">
        <v>1678</v>
      </c>
      <c r="E372">
        <v>0</v>
      </c>
      <c r="F372">
        <v>0</v>
      </c>
      <c r="G372">
        <v>0</v>
      </c>
      <c r="H372">
        <v>0</v>
      </c>
      <c r="I372">
        <v>0.2</v>
      </c>
      <c r="J372">
        <v>0</v>
      </c>
    </row>
    <row r="373" spans="1:10">
      <c r="A373" s="26" t="s">
        <v>1226</v>
      </c>
      <c r="B373" s="26" t="s">
        <v>1755</v>
      </c>
      <c r="C373" s="26" t="s">
        <v>1756</v>
      </c>
      <c r="D373" s="26" t="s">
        <v>1681</v>
      </c>
      <c r="E373">
        <v>0</v>
      </c>
      <c r="F373">
        <v>0</v>
      </c>
      <c r="G373">
        <v>0.2</v>
      </c>
      <c r="H373">
        <v>0</v>
      </c>
      <c r="I373">
        <v>0</v>
      </c>
      <c r="J373">
        <v>0</v>
      </c>
    </row>
    <row r="374" spans="1:10">
      <c r="A374" s="26" t="s">
        <v>1226</v>
      </c>
      <c r="B374" s="26" t="s">
        <v>1806</v>
      </c>
      <c r="C374" s="26" t="s">
        <v>1807</v>
      </c>
      <c r="D374" s="26" t="s">
        <v>1663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0.2</v>
      </c>
    </row>
    <row r="375" spans="1:10">
      <c r="A375" s="26" t="s">
        <v>1226</v>
      </c>
      <c r="B375" s="26" t="s">
        <v>1808</v>
      </c>
      <c r="C375" s="26" t="s">
        <v>1809</v>
      </c>
      <c r="D375" s="26" t="s">
        <v>1676</v>
      </c>
      <c r="E375">
        <v>0.2</v>
      </c>
      <c r="F375">
        <v>0</v>
      </c>
      <c r="G375">
        <v>0</v>
      </c>
      <c r="H375">
        <v>0</v>
      </c>
      <c r="I375">
        <v>0</v>
      </c>
      <c r="J375">
        <v>0</v>
      </c>
    </row>
    <row r="376" spans="1:10">
      <c r="A376" s="26" t="s">
        <v>1226</v>
      </c>
      <c r="B376" s="26" t="s">
        <v>1804</v>
      </c>
      <c r="C376" s="26" t="s">
        <v>1805</v>
      </c>
      <c r="D376" s="26" t="s">
        <v>1680</v>
      </c>
      <c r="E376">
        <v>0.2</v>
      </c>
      <c r="F376">
        <v>0</v>
      </c>
      <c r="G376">
        <v>0</v>
      </c>
      <c r="H376">
        <v>0</v>
      </c>
      <c r="I376">
        <v>0</v>
      </c>
      <c r="J376">
        <v>0</v>
      </c>
    </row>
    <row r="377" spans="1:10">
      <c r="A377" s="26" t="s">
        <v>1226</v>
      </c>
      <c r="B377" s="26" t="s">
        <v>1810</v>
      </c>
      <c r="C377" s="26" t="s">
        <v>1811</v>
      </c>
      <c r="D377" s="26" t="s">
        <v>1676</v>
      </c>
      <c r="E377">
        <v>0.5</v>
      </c>
      <c r="F377">
        <v>-0.3</v>
      </c>
      <c r="G377">
        <v>0</v>
      </c>
      <c r="H377">
        <v>0</v>
      </c>
      <c r="I377">
        <v>0</v>
      </c>
      <c r="J377">
        <v>0</v>
      </c>
    </row>
    <row r="378" spans="1:10">
      <c r="A378" s="26" t="s">
        <v>1226</v>
      </c>
      <c r="B378" s="26" t="s">
        <v>1775</v>
      </c>
      <c r="C378" s="26" t="s">
        <v>1776</v>
      </c>
      <c r="D378" s="26" t="s">
        <v>1663</v>
      </c>
      <c r="E378">
        <v>0</v>
      </c>
      <c r="F378">
        <v>0</v>
      </c>
      <c r="G378">
        <v>0</v>
      </c>
      <c r="H378">
        <v>0.3</v>
      </c>
      <c r="I378">
        <v>0</v>
      </c>
      <c r="J378">
        <v>0</v>
      </c>
    </row>
    <row r="379" spans="1:10">
      <c r="A379" s="26" t="s">
        <v>1226</v>
      </c>
      <c r="B379" s="26" t="s">
        <v>1791</v>
      </c>
      <c r="C379" s="26" t="s">
        <v>1792</v>
      </c>
      <c r="D379" s="26" t="s">
        <v>1680</v>
      </c>
      <c r="E379">
        <v>0</v>
      </c>
      <c r="F379">
        <v>0</v>
      </c>
      <c r="G379">
        <v>0</v>
      </c>
      <c r="H379">
        <v>0</v>
      </c>
      <c r="I379">
        <v>0.3</v>
      </c>
      <c r="J379">
        <v>0</v>
      </c>
    </row>
    <row r="380" spans="1:10">
      <c r="A380" s="26" t="s">
        <v>1226</v>
      </c>
      <c r="B380" s="26" t="s">
        <v>1674</v>
      </c>
      <c r="C380" s="26" t="s">
        <v>1675</v>
      </c>
      <c r="D380" s="26" t="s">
        <v>1679</v>
      </c>
      <c r="E380">
        <v>0.3</v>
      </c>
      <c r="F380">
        <v>0</v>
      </c>
      <c r="G380">
        <v>0</v>
      </c>
      <c r="H380">
        <v>0</v>
      </c>
      <c r="I380">
        <v>0</v>
      </c>
      <c r="J380">
        <v>0</v>
      </c>
    </row>
    <row r="381" spans="1:10">
      <c r="A381" s="26" t="s">
        <v>1226</v>
      </c>
      <c r="B381" s="26" t="s">
        <v>1787</v>
      </c>
      <c r="C381" s="26" t="s">
        <v>1788</v>
      </c>
      <c r="D381" s="26" t="s">
        <v>1679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0.3</v>
      </c>
    </row>
    <row r="382" spans="1:10">
      <c r="A382" s="26" t="s">
        <v>1226</v>
      </c>
      <c r="B382" s="26" t="s">
        <v>1779</v>
      </c>
      <c r="C382" s="26" t="s">
        <v>1780</v>
      </c>
      <c r="D382" s="26" t="s">
        <v>1679</v>
      </c>
      <c r="E382">
        <v>0</v>
      </c>
      <c r="F382">
        <v>0</v>
      </c>
      <c r="G382">
        <v>0</v>
      </c>
      <c r="H382">
        <v>0.3</v>
      </c>
      <c r="I382">
        <v>0</v>
      </c>
      <c r="J382">
        <v>0</v>
      </c>
    </row>
    <row r="383" spans="1:10">
      <c r="A383" s="26" t="s">
        <v>1226</v>
      </c>
      <c r="B383" s="26" t="s">
        <v>1789</v>
      </c>
      <c r="C383" s="26" t="s">
        <v>1790</v>
      </c>
      <c r="D383" s="26" t="s">
        <v>1681</v>
      </c>
      <c r="E383">
        <v>0</v>
      </c>
      <c r="F383">
        <v>0</v>
      </c>
      <c r="G383">
        <v>0</v>
      </c>
      <c r="H383">
        <v>0</v>
      </c>
      <c r="I383">
        <v>0.3</v>
      </c>
      <c r="J383">
        <v>0</v>
      </c>
    </row>
    <row r="384" spans="1:10">
      <c r="A384" s="26" t="s">
        <v>1226</v>
      </c>
      <c r="B384" s="26" t="s">
        <v>1753</v>
      </c>
      <c r="C384" s="26" t="s">
        <v>1754</v>
      </c>
      <c r="D384" s="26" t="s">
        <v>1681</v>
      </c>
      <c r="E384">
        <v>0</v>
      </c>
      <c r="F384">
        <v>0.3</v>
      </c>
      <c r="G384">
        <v>0</v>
      </c>
      <c r="H384">
        <v>0</v>
      </c>
      <c r="I384">
        <v>0</v>
      </c>
      <c r="J384">
        <v>0</v>
      </c>
    </row>
    <row r="385" spans="1:10">
      <c r="A385" s="26" t="s">
        <v>1226</v>
      </c>
      <c r="B385" s="26" t="s">
        <v>1775</v>
      </c>
      <c r="C385" s="26" t="s">
        <v>1776</v>
      </c>
      <c r="D385" s="26" t="s">
        <v>1676</v>
      </c>
      <c r="E385">
        <v>0</v>
      </c>
      <c r="F385">
        <v>0</v>
      </c>
      <c r="G385">
        <v>0</v>
      </c>
      <c r="H385">
        <v>0.5</v>
      </c>
      <c r="I385">
        <v>-0.2</v>
      </c>
      <c r="J385">
        <v>0</v>
      </c>
    </row>
    <row r="386" spans="1:10">
      <c r="A386" s="26" t="s">
        <v>1226</v>
      </c>
      <c r="B386" s="26" t="s">
        <v>1795</v>
      </c>
      <c r="C386" s="26" t="s">
        <v>1796</v>
      </c>
      <c r="D386" s="26" t="s">
        <v>1681</v>
      </c>
      <c r="E386">
        <v>0</v>
      </c>
      <c r="F386">
        <v>0.3</v>
      </c>
      <c r="G386">
        <v>0</v>
      </c>
      <c r="H386">
        <v>0</v>
      </c>
      <c r="I386">
        <v>0</v>
      </c>
      <c r="J386">
        <v>0</v>
      </c>
    </row>
    <row r="387" spans="1:10">
      <c r="A387" s="26" t="s">
        <v>1226</v>
      </c>
      <c r="B387" s="26" t="s">
        <v>1804</v>
      </c>
      <c r="C387" s="26" t="s">
        <v>1805</v>
      </c>
      <c r="D387" s="26" t="s">
        <v>1681</v>
      </c>
      <c r="E387">
        <v>0.3</v>
      </c>
      <c r="F387">
        <v>0</v>
      </c>
      <c r="G387">
        <v>0</v>
      </c>
      <c r="H387">
        <v>0</v>
      </c>
      <c r="I387">
        <v>0</v>
      </c>
      <c r="J387">
        <v>0</v>
      </c>
    </row>
    <row r="388" spans="1:10">
      <c r="A388" s="26" t="s">
        <v>1226</v>
      </c>
      <c r="B388" s="26" t="s">
        <v>1808</v>
      </c>
      <c r="C388" s="26" t="s">
        <v>1809</v>
      </c>
      <c r="D388" s="26" t="s">
        <v>1680</v>
      </c>
      <c r="E388">
        <v>0.3</v>
      </c>
      <c r="F388">
        <v>0</v>
      </c>
      <c r="G388">
        <v>0</v>
      </c>
      <c r="H388">
        <v>0</v>
      </c>
      <c r="I388">
        <v>0</v>
      </c>
      <c r="J388">
        <v>0</v>
      </c>
    </row>
    <row r="389" spans="1:10">
      <c r="A389" s="26" t="s">
        <v>1226</v>
      </c>
      <c r="B389" s="26" t="s">
        <v>1779</v>
      </c>
      <c r="C389" s="26" t="s">
        <v>1780</v>
      </c>
      <c r="D389" s="26" t="s">
        <v>1681</v>
      </c>
      <c r="E389">
        <v>0</v>
      </c>
      <c r="F389">
        <v>0</v>
      </c>
      <c r="G389">
        <v>0</v>
      </c>
      <c r="H389">
        <v>0.1</v>
      </c>
      <c r="I389">
        <v>0</v>
      </c>
      <c r="J389">
        <v>0.2</v>
      </c>
    </row>
    <row r="390" spans="1:10">
      <c r="A390" s="26" t="s">
        <v>1226</v>
      </c>
      <c r="B390" s="26" t="s">
        <v>1674</v>
      </c>
      <c r="C390" s="26" t="s">
        <v>1675</v>
      </c>
      <c r="D390" s="26" t="s">
        <v>1676</v>
      </c>
      <c r="E390">
        <v>0.2</v>
      </c>
      <c r="F390">
        <v>0.1</v>
      </c>
      <c r="G390">
        <v>0</v>
      </c>
      <c r="H390">
        <v>0</v>
      </c>
      <c r="I390">
        <v>0</v>
      </c>
      <c r="J390">
        <v>0</v>
      </c>
    </row>
    <row r="391" spans="1:10">
      <c r="A391" s="26" t="s">
        <v>1226</v>
      </c>
      <c r="B391" s="26" t="s">
        <v>1763</v>
      </c>
      <c r="C391" s="26" t="s">
        <v>1764</v>
      </c>
      <c r="D391" s="26" t="s">
        <v>1680</v>
      </c>
      <c r="E391">
        <v>0.4</v>
      </c>
      <c r="F391">
        <v>-0.1</v>
      </c>
      <c r="G391">
        <v>0</v>
      </c>
      <c r="H391">
        <v>0</v>
      </c>
      <c r="I391">
        <v>0</v>
      </c>
      <c r="J391">
        <v>0</v>
      </c>
    </row>
    <row r="392" spans="1:10">
      <c r="A392" s="26" t="s">
        <v>1226</v>
      </c>
      <c r="B392" s="26" t="s">
        <v>1812</v>
      </c>
      <c r="C392" s="26" t="s">
        <v>1813</v>
      </c>
      <c r="D392" s="26" t="s">
        <v>1663</v>
      </c>
      <c r="E392">
        <v>0</v>
      </c>
      <c r="F392">
        <v>0.4</v>
      </c>
      <c r="G392">
        <v>0</v>
      </c>
      <c r="H392">
        <v>0</v>
      </c>
      <c r="I392">
        <v>0</v>
      </c>
      <c r="J392">
        <v>0</v>
      </c>
    </row>
    <row r="393" spans="1:10">
      <c r="A393" s="26" t="s">
        <v>1226</v>
      </c>
      <c r="B393" s="26" t="s">
        <v>1802</v>
      </c>
      <c r="C393" s="26" t="s">
        <v>1803</v>
      </c>
      <c r="D393" s="26" t="s">
        <v>1680</v>
      </c>
      <c r="E393">
        <v>0</v>
      </c>
      <c r="F393">
        <v>0</v>
      </c>
      <c r="G393">
        <v>0</v>
      </c>
      <c r="H393">
        <v>0.1</v>
      </c>
      <c r="I393">
        <v>0.1</v>
      </c>
      <c r="J393">
        <v>0.2</v>
      </c>
    </row>
    <row r="394" spans="1:10">
      <c r="A394" s="26" t="s">
        <v>1226</v>
      </c>
      <c r="B394" s="26" t="s">
        <v>1777</v>
      </c>
      <c r="C394" s="26" t="s">
        <v>1778</v>
      </c>
      <c r="D394" s="26" t="s">
        <v>1681</v>
      </c>
      <c r="E394">
        <v>0</v>
      </c>
      <c r="F394">
        <v>0</v>
      </c>
      <c r="G394">
        <v>0</v>
      </c>
      <c r="H394">
        <v>0</v>
      </c>
      <c r="I394">
        <v>0.3</v>
      </c>
      <c r="J394">
        <v>0.1</v>
      </c>
    </row>
    <row r="395" spans="1:10">
      <c r="A395" s="26" t="s">
        <v>1226</v>
      </c>
      <c r="B395" s="26" t="s">
        <v>1666</v>
      </c>
      <c r="C395" s="26" t="s">
        <v>1667</v>
      </c>
      <c r="D395" s="26" t="s">
        <v>1676</v>
      </c>
      <c r="E395">
        <v>0</v>
      </c>
      <c r="F395">
        <v>0</v>
      </c>
      <c r="G395">
        <v>0</v>
      </c>
      <c r="H395">
        <v>0</v>
      </c>
      <c r="I395">
        <v>0.4</v>
      </c>
      <c r="J395">
        <v>0</v>
      </c>
    </row>
    <row r="396" spans="1:10">
      <c r="A396" s="26" t="s">
        <v>1226</v>
      </c>
      <c r="B396" s="26" t="s">
        <v>1757</v>
      </c>
      <c r="C396" s="26" t="s">
        <v>1758</v>
      </c>
      <c r="D396" s="26" t="s">
        <v>1680</v>
      </c>
      <c r="E396">
        <v>0.4</v>
      </c>
      <c r="F396">
        <v>0</v>
      </c>
      <c r="G396">
        <v>0</v>
      </c>
      <c r="H396">
        <v>0</v>
      </c>
      <c r="I396">
        <v>0</v>
      </c>
      <c r="J396">
        <v>0</v>
      </c>
    </row>
    <row r="397" spans="1:10">
      <c r="A397" s="26" t="s">
        <v>1226</v>
      </c>
      <c r="B397" s="26" t="s">
        <v>1674</v>
      </c>
      <c r="C397" s="26" t="s">
        <v>1675</v>
      </c>
      <c r="D397" s="26" t="s">
        <v>1680</v>
      </c>
      <c r="E397">
        <v>0.3</v>
      </c>
      <c r="F397">
        <v>0.1</v>
      </c>
      <c r="G397">
        <v>0</v>
      </c>
      <c r="H397">
        <v>0</v>
      </c>
      <c r="I397">
        <v>0</v>
      </c>
      <c r="J397">
        <v>0</v>
      </c>
    </row>
    <row r="398" spans="1:10">
      <c r="A398" s="26" t="s">
        <v>1226</v>
      </c>
      <c r="B398" s="26" t="s">
        <v>1755</v>
      </c>
      <c r="C398" s="26" t="s">
        <v>1756</v>
      </c>
      <c r="D398" s="26" t="s">
        <v>1679</v>
      </c>
      <c r="E398">
        <v>0</v>
      </c>
      <c r="F398">
        <v>0</v>
      </c>
      <c r="G398">
        <v>0.4</v>
      </c>
      <c r="H398">
        <v>0</v>
      </c>
      <c r="I398">
        <v>0</v>
      </c>
      <c r="J398">
        <v>0</v>
      </c>
    </row>
    <row r="399" spans="1:10">
      <c r="A399" s="26" t="s">
        <v>1226</v>
      </c>
      <c r="B399" s="26" t="s">
        <v>1797</v>
      </c>
      <c r="C399" s="26" t="s">
        <v>1799</v>
      </c>
      <c r="D399" s="26" t="s">
        <v>1679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0.4</v>
      </c>
    </row>
    <row r="400" spans="1:10">
      <c r="A400" s="26" t="s">
        <v>1226</v>
      </c>
      <c r="B400" s="26" t="s">
        <v>1814</v>
      </c>
      <c r="C400" s="26" t="s">
        <v>1227</v>
      </c>
      <c r="D400" s="26" t="s">
        <v>1676</v>
      </c>
      <c r="E400">
        <v>0</v>
      </c>
      <c r="F400">
        <v>0.5</v>
      </c>
      <c r="G400">
        <v>-0.1</v>
      </c>
      <c r="H400">
        <v>0</v>
      </c>
      <c r="I400">
        <v>0</v>
      </c>
      <c r="J400">
        <v>0</v>
      </c>
    </row>
    <row r="401" spans="1:10">
      <c r="A401" s="26" t="s">
        <v>1226</v>
      </c>
      <c r="B401" s="26" t="s">
        <v>1808</v>
      </c>
      <c r="C401" s="26" t="s">
        <v>1809</v>
      </c>
      <c r="D401" s="26" t="s">
        <v>1681</v>
      </c>
      <c r="E401">
        <v>0.4</v>
      </c>
      <c r="F401">
        <v>0</v>
      </c>
      <c r="G401">
        <v>0</v>
      </c>
      <c r="H401">
        <v>0</v>
      </c>
      <c r="I401">
        <v>0</v>
      </c>
      <c r="J401">
        <v>0</v>
      </c>
    </row>
    <row r="402" spans="1:10">
      <c r="A402" s="26" t="s">
        <v>1226</v>
      </c>
      <c r="B402" s="26" t="s">
        <v>1763</v>
      </c>
      <c r="C402" s="26" t="s">
        <v>1764</v>
      </c>
      <c r="D402" s="26" t="s">
        <v>1681</v>
      </c>
      <c r="E402">
        <v>0.7</v>
      </c>
      <c r="F402">
        <v>-0.2</v>
      </c>
      <c r="G402">
        <v>0</v>
      </c>
      <c r="H402">
        <v>0</v>
      </c>
      <c r="I402">
        <v>0</v>
      </c>
      <c r="J402">
        <v>0</v>
      </c>
    </row>
    <row r="403" spans="1:10">
      <c r="A403" s="26" t="s">
        <v>1226</v>
      </c>
      <c r="B403" s="26" t="s">
        <v>1812</v>
      </c>
      <c r="C403" s="26" t="s">
        <v>1813</v>
      </c>
      <c r="D403" s="26" t="s">
        <v>1680</v>
      </c>
      <c r="E403">
        <v>0</v>
      </c>
      <c r="F403">
        <v>0.5</v>
      </c>
      <c r="G403">
        <v>0</v>
      </c>
      <c r="H403">
        <v>0</v>
      </c>
      <c r="I403">
        <v>0</v>
      </c>
      <c r="J403">
        <v>0</v>
      </c>
    </row>
    <row r="404" spans="1:10">
      <c r="A404" s="26" t="s">
        <v>1226</v>
      </c>
      <c r="B404" s="26" t="s">
        <v>1802</v>
      </c>
      <c r="C404" s="26" t="s">
        <v>1803</v>
      </c>
      <c r="D404" s="26" t="s">
        <v>1679</v>
      </c>
      <c r="E404">
        <v>0</v>
      </c>
      <c r="F404">
        <v>0</v>
      </c>
      <c r="G404">
        <v>0</v>
      </c>
      <c r="H404">
        <v>0.5</v>
      </c>
      <c r="I404">
        <v>0</v>
      </c>
      <c r="J404">
        <v>0</v>
      </c>
    </row>
    <row r="405" spans="1:10">
      <c r="A405" s="26" t="s">
        <v>1226</v>
      </c>
      <c r="B405" s="26" t="s">
        <v>1753</v>
      </c>
      <c r="C405" s="26" t="s">
        <v>1754</v>
      </c>
      <c r="D405" s="26" t="s">
        <v>1678</v>
      </c>
      <c r="E405">
        <v>0</v>
      </c>
      <c r="F405">
        <v>0</v>
      </c>
      <c r="G405">
        <v>0</v>
      </c>
      <c r="H405">
        <v>0.3</v>
      </c>
      <c r="I405">
        <v>0.2</v>
      </c>
      <c r="J405">
        <v>0</v>
      </c>
    </row>
    <row r="406" spans="1:10">
      <c r="A406" s="26" t="s">
        <v>1226</v>
      </c>
      <c r="B406" s="26" t="s">
        <v>1793</v>
      </c>
      <c r="C406" s="26" t="s">
        <v>1794</v>
      </c>
      <c r="D406" s="26" t="s">
        <v>1676</v>
      </c>
      <c r="E406">
        <v>0</v>
      </c>
      <c r="F406">
        <v>0</v>
      </c>
      <c r="G406">
        <v>0</v>
      </c>
      <c r="H406">
        <v>0.6</v>
      </c>
      <c r="I406">
        <v>-0.1</v>
      </c>
      <c r="J406">
        <v>0</v>
      </c>
    </row>
    <row r="407" spans="1:10">
      <c r="A407" s="26" t="s">
        <v>1226</v>
      </c>
      <c r="B407" s="26" t="s">
        <v>1802</v>
      </c>
      <c r="C407" s="26" t="s">
        <v>1803</v>
      </c>
      <c r="D407" s="26" t="s">
        <v>1681</v>
      </c>
      <c r="E407">
        <v>0</v>
      </c>
      <c r="F407">
        <v>0</v>
      </c>
      <c r="G407">
        <v>0</v>
      </c>
      <c r="H407">
        <v>0.1</v>
      </c>
      <c r="I407">
        <v>0.1</v>
      </c>
      <c r="J407">
        <v>0.3</v>
      </c>
    </row>
    <row r="408" spans="1:10">
      <c r="A408" s="26" t="s">
        <v>1226</v>
      </c>
      <c r="B408" s="26" t="s">
        <v>1763</v>
      </c>
      <c r="C408" s="26" t="s">
        <v>1764</v>
      </c>
      <c r="D408" s="26" t="s">
        <v>1679</v>
      </c>
      <c r="E408">
        <v>0.5</v>
      </c>
      <c r="F408">
        <v>0</v>
      </c>
      <c r="G408">
        <v>0</v>
      </c>
      <c r="H408">
        <v>0</v>
      </c>
      <c r="I408">
        <v>0</v>
      </c>
      <c r="J408">
        <v>0</v>
      </c>
    </row>
    <row r="409" spans="1:10">
      <c r="A409" s="26" t="s">
        <v>1226</v>
      </c>
      <c r="B409" s="26" t="s">
        <v>1810</v>
      </c>
      <c r="C409" s="26" t="s">
        <v>1811</v>
      </c>
      <c r="D409" s="26" t="s">
        <v>1680</v>
      </c>
      <c r="E409">
        <v>0.8</v>
      </c>
      <c r="F409">
        <v>-0.5</v>
      </c>
      <c r="G409">
        <v>0</v>
      </c>
      <c r="H409">
        <v>0</v>
      </c>
      <c r="I409">
        <v>0</v>
      </c>
      <c r="J409">
        <v>0.2</v>
      </c>
    </row>
    <row r="410" spans="1:10">
      <c r="A410" s="26" t="s">
        <v>1226</v>
      </c>
      <c r="B410" s="26" t="s">
        <v>1806</v>
      </c>
      <c r="C410" s="26" t="s">
        <v>1807</v>
      </c>
      <c r="D410" s="26" t="s">
        <v>1680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0.6</v>
      </c>
    </row>
    <row r="411" spans="1:10">
      <c r="A411" s="26" t="s">
        <v>1226</v>
      </c>
      <c r="B411" s="26" t="s">
        <v>1779</v>
      </c>
      <c r="C411" s="26" t="s">
        <v>1780</v>
      </c>
      <c r="D411" s="26" t="s">
        <v>1678</v>
      </c>
      <c r="E411">
        <v>0</v>
      </c>
      <c r="F411">
        <v>0</v>
      </c>
      <c r="G411">
        <v>0</v>
      </c>
      <c r="H411">
        <v>0</v>
      </c>
      <c r="I411">
        <v>0.3</v>
      </c>
      <c r="J411">
        <v>0.3</v>
      </c>
    </row>
    <row r="412" spans="1:10">
      <c r="A412" s="26" t="s">
        <v>1226</v>
      </c>
      <c r="B412" s="26" t="s">
        <v>1793</v>
      </c>
      <c r="C412" s="26" t="s">
        <v>1794</v>
      </c>
      <c r="D412" s="26" t="s">
        <v>1679</v>
      </c>
      <c r="E412">
        <v>0</v>
      </c>
      <c r="F412">
        <v>0</v>
      </c>
      <c r="G412">
        <v>0.6</v>
      </c>
      <c r="H412">
        <v>0</v>
      </c>
      <c r="I412">
        <v>0</v>
      </c>
      <c r="J412">
        <v>0</v>
      </c>
    </row>
    <row r="413" spans="1:10">
      <c r="A413" s="26" t="s">
        <v>1226</v>
      </c>
      <c r="B413" s="26" t="s">
        <v>1800</v>
      </c>
      <c r="C413" s="26" t="s">
        <v>1801</v>
      </c>
      <c r="D413" s="26" t="s">
        <v>1676</v>
      </c>
      <c r="E413">
        <v>0</v>
      </c>
      <c r="F413">
        <v>0</v>
      </c>
      <c r="G413">
        <v>0</v>
      </c>
      <c r="H413">
        <v>0.6</v>
      </c>
      <c r="I413">
        <v>0</v>
      </c>
      <c r="J413">
        <v>0</v>
      </c>
    </row>
    <row r="414" spans="1:10">
      <c r="A414" s="26" t="s">
        <v>1226</v>
      </c>
      <c r="B414" s="26" t="s">
        <v>1670</v>
      </c>
      <c r="C414" s="26" t="s">
        <v>1671</v>
      </c>
      <c r="D414" s="26" t="s">
        <v>1678</v>
      </c>
      <c r="E414">
        <v>0</v>
      </c>
      <c r="F414">
        <v>0</v>
      </c>
      <c r="G414">
        <v>0</v>
      </c>
      <c r="H414">
        <v>0</v>
      </c>
      <c r="I414">
        <v>0.6</v>
      </c>
      <c r="J414">
        <v>0</v>
      </c>
    </row>
    <row r="415" spans="1:10">
      <c r="A415" s="26" t="s">
        <v>1226</v>
      </c>
      <c r="B415" s="26" t="s">
        <v>1791</v>
      </c>
      <c r="C415" s="26" t="s">
        <v>1792</v>
      </c>
      <c r="D415" s="26" t="s">
        <v>1681</v>
      </c>
      <c r="E415">
        <v>0</v>
      </c>
      <c r="F415">
        <v>0</v>
      </c>
      <c r="G415">
        <v>0</v>
      </c>
      <c r="H415">
        <v>0</v>
      </c>
      <c r="I415">
        <v>0.6</v>
      </c>
      <c r="J415">
        <v>0</v>
      </c>
    </row>
    <row r="416" spans="1:10">
      <c r="A416" s="26" t="s">
        <v>1226</v>
      </c>
      <c r="B416" s="26" t="s">
        <v>1674</v>
      </c>
      <c r="C416" s="26" t="s">
        <v>1675</v>
      </c>
      <c r="D416" s="26" t="s">
        <v>1681</v>
      </c>
      <c r="E416">
        <v>0.5</v>
      </c>
      <c r="F416">
        <v>0.1</v>
      </c>
      <c r="G416">
        <v>0</v>
      </c>
      <c r="H416">
        <v>0</v>
      </c>
      <c r="I416">
        <v>0</v>
      </c>
      <c r="J416">
        <v>0</v>
      </c>
    </row>
    <row r="417" spans="1:10">
      <c r="A417" s="26" t="s">
        <v>1226</v>
      </c>
      <c r="B417" s="26" t="s">
        <v>1814</v>
      </c>
      <c r="C417" s="26" t="s">
        <v>1227</v>
      </c>
      <c r="D417" s="26" t="s">
        <v>1680</v>
      </c>
      <c r="E417">
        <v>0</v>
      </c>
      <c r="F417">
        <v>0.7</v>
      </c>
      <c r="G417">
        <v>-0.2</v>
      </c>
      <c r="H417">
        <v>0.1</v>
      </c>
      <c r="I417">
        <v>0</v>
      </c>
      <c r="J417">
        <v>0</v>
      </c>
    </row>
    <row r="418" spans="1:10">
      <c r="A418" s="26" t="s">
        <v>1226</v>
      </c>
      <c r="B418" s="26" t="s">
        <v>1666</v>
      </c>
      <c r="C418" s="26" t="s">
        <v>1667</v>
      </c>
      <c r="D418" s="26" t="s">
        <v>1680</v>
      </c>
      <c r="E418">
        <v>0</v>
      </c>
      <c r="F418">
        <v>0</v>
      </c>
      <c r="G418">
        <v>0</v>
      </c>
      <c r="H418">
        <v>0</v>
      </c>
      <c r="I418">
        <v>0.6</v>
      </c>
      <c r="J418">
        <v>0.1</v>
      </c>
    </row>
    <row r="419" spans="1:10">
      <c r="A419" s="26" t="s">
        <v>1226</v>
      </c>
      <c r="B419" s="26" t="s">
        <v>1802</v>
      </c>
      <c r="C419" s="26" t="s">
        <v>1803</v>
      </c>
      <c r="D419" s="26" t="s">
        <v>1678</v>
      </c>
      <c r="E419">
        <v>0</v>
      </c>
      <c r="F419">
        <v>0</v>
      </c>
      <c r="G419">
        <v>0</v>
      </c>
      <c r="H419">
        <v>0</v>
      </c>
      <c r="I419">
        <v>0.7</v>
      </c>
      <c r="J419">
        <v>0</v>
      </c>
    </row>
    <row r="420" spans="1:10">
      <c r="A420" s="26" t="s">
        <v>1226</v>
      </c>
      <c r="B420" s="26" t="s">
        <v>1810</v>
      </c>
      <c r="C420" s="26" t="s">
        <v>1811</v>
      </c>
      <c r="D420" s="26" t="s">
        <v>1681</v>
      </c>
      <c r="E420">
        <v>1.2</v>
      </c>
      <c r="F420">
        <v>-0.7</v>
      </c>
      <c r="G420">
        <v>0</v>
      </c>
      <c r="H420">
        <v>0</v>
      </c>
      <c r="I420">
        <v>0</v>
      </c>
      <c r="J420">
        <v>0.2</v>
      </c>
    </row>
    <row r="421" spans="1:10">
      <c r="A421" s="26" t="s">
        <v>1226</v>
      </c>
      <c r="B421" s="26" t="s">
        <v>1775</v>
      </c>
      <c r="C421" s="26" t="s">
        <v>1776</v>
      </c>
      <c r="D421" s="26" t="s">
        <v>1680</v>
      </c>
      <c r="E421">
        <v>0</v>
      </c>
      <c r="F421">
        <v>0</v>
      </c>
      <c r="G421">
        <v>0</v>
      </c>
      <c r="H421">
        <v>1.2</v>
      </c>
      <c r="I421">
        <v>-0.3</v>
      </c>
      <c r="J421">
        <v>0</v>
      </c>
    </row>
    <row r="422" spans="1:10">
      <c r="A422" s="26" t="s">
        <v>1226</v>
      </c>
      <c r="B422" s="26" t="s">
        <v>1793</v>
      </c>
      <c r="C422" s="26" t="s">
        <v>1794</v>
      </c>
      <c r="D422" s="26" t="s">
        <v>1680</v>
      </c>
      <c r="E422">
        <v>0</v>
      </c>
      <c r="F422">
        <v>0</v>
      </c>
      <c r="G422">
        <v>0.1</v>
      </c>
      <c r="H422">
        <v>0.9</v>
      </c>
      <c r="I422">
        <v>-0.1</v>
      </c>
      <c r="J422">
        <v>0</v>
      </c>
    </row>
    <row r="423" spans="1:10">
      <c r="A423" s="26" t="s">
        <v>1226</v>
      </c>
      <c r="B423" s="26" t="s">
        <v>1753</v>
      </c>
      <c r="C423" s="26" t="s">
        <v>1754</v>
      </c>
      <c r="D423" s="26" t="s">
        <v>1679</v>
      </c>
      <c r="E423">
        <v>0</v>
      </c>
      <c r="F423">
        <v>0.9</v>
      </c>
      <c r="G423">
        <v>0</v>
      </c>
      <c r="H423">
        <v>0</v>
      </c>
      <c r="I423">
        <v>0</v>
      </c>
      <c r="J423">
        <v>0</v>
      </c>
    </row>
    <row r="424" spans="1:10">
      <c r="A424" s="26" t="s">
        <v>1226</v>
      </c>
      <c r="B424" s="26" t="s">
        <v>1757</v>
      </c>
      <c r="C424" s="26" t="s">
        <v>1758</v>
      </c>
      <c r="D424" s="26" t="s">
        <v>1681</v>
      </c>
      <c r="E424">
        <v>0.9</v>
      </c>
      <c r="F424">
        <v>0</v>
      </c>
      <c r="G424">
        <v>0</v>
      </c>
      <c r="H424">
        <v>0</v>
      </c>
      <c r="I424">
        <v>0</v>
      </c>
      <c r="J424">
        <v>0</v>
      </c>
    </row>
    <row r="425" spans="1:10">
      <c r="A425" s="26" t="s">
        <v>1226</v>
      </c>
      <c r="B425" s="26" t="s">
        <v>1795</v>
      </c>
      <c r="C425" s="26" t="s">
        <v>1796</v>
      </c>
      <c r="D425" s="26" t="s">
        <v>1679</v>
      </c>
      <c r="E425">
        <v>0</v>
      </c>
      <c r="F425">
        <v>0.9</v>
      </c>
      <c r="G425">
        <v>0.1</v>
      </c>
      <c r="H425">
        <v>0</v>
      </c>
      <c r="I425">
        <v>0</v>
      </c>
      <c r="J425">
        <v>0</v>
      </c>
    </row>
    <row r="426" spans="1:10">
      <c r="A426" s="26" t="s">
        <v>1226</v>
      </c>
      <c r="B426" s="26" t="s">
        <v>1795</v>
      </c>
      <c r="C426" s="26" t="s">
        <v>1796</v>
      </c>
      <c r="D426" s="26" t="s">
        <v>1678</v>
      </c>
      <c r="E426">
        <v>0</v>
      </c>
      <c r="F426">
        <v>0</v>
      </c>
      <c r="G426">
        <v>0</v>
      </c>
      <c r="H426">
        <v>0</v>
      </c>
      <c r="I426">
        <v>1</v>
      </c>
      <c r="J426">
        <v>0</v>
      </c>
    </row>
    <row r="427" spans="1:10">
      <c r="A427" s="26" t="s">
        <v>1226</v>
      </c>
      <c r="B427" s="26" t="s">
        <v>1761</v>
      </c>
      <c r="C427" s="26" t="s">
        <v>1762</v>
      </c>
      <c r="D427" s="26" t="s">
        <v>1678</v>
      </c>
      <c r="E427">
        <v>1</v>
      </c>
      <c r="F427">
        <v>0</v>
      </c>
      <c r="G427">
        <v>0</v>
      </c>
      <c r="H427">
        <v>0</v>
      </c>
      <c r="I427">
        <v>0</v>
      </c>
      <c r="J427">
        <v>0</v>
      </c>
    </row>
    <row r="428" spans="1:10">
      <c r="A428" s="26" t="s">
        <v>1226</v>
      </c>
      <c r="B428" s="26" t="s">
        <v>1666</v>
      </c>
      <c r="C428" s="26" t="s">
        <v>1667</v>
      </c>
      <c r="D428" s="26" t="s">
        <v>1679</v>
      </c>
      <c r="E428">
        <v>0</v>
      </c>
      <c r="F428">
        <v>0</v>
      </c>
      <c r="G428">
        <v>0</v>
      </c>
      <c r="H428">
        <v>0</v>
      </c>
      <c r="I428">
        <v>1</v>
      </c>
      <c r="J428">
        <v>0</v>
      </c>
    </row>
    <row r="429" spans="1:10">
      <c r="A429" s="26" t="s">
        <v>1226</v>
      </c>
      <c r="B429" s="26" t="s">
        <v>1814</v>
      </c>
      <c r="C429" s="26" t="s">
        <v>1227</v>
      </c>
      <c r="D429" s="26" t="s">
        <v>1681</v>
      </c>
      <c r="E429">
        <v>0</v>
      </c>
      <c r="F429">
        <v>1.1000000000000001</v>
      </c>
      <c r="G429">
        <v>-0.3</v>
      </c>
      <c r="H429">
        <v>0.1</v>
      </c>
      <c r="I429">
        <v>0.1</v>
      </c>
      <c r="J429">
        <v>0</v>
      </c>
    </row>
    <row r="430" spans="1:10">
      <c r="A430" s="26" t="s">
        <v>1226</v>
      </c>
      <c r="B430" s="26" t="s">
        <v>1781</v>
      </c>
      <c r="C430" s="26" t="s">
        <v>1782</v>
      </c>
      <c r="D430" s="26" t="s">
        <v>1678</v>
      </c>
      <c r="E430">
        <v>0.3</v>
      </c>
      <c r="F430">
        <v>0.8</v>
      </c>
      <c r="G430">
        <v>0</v>
      </c>
      <c r="H430">
        <v>0</v>
      </c>
      <c r="I430">
        <v>0</v>
      </c>
      <c r="J430">
        <v>0</v>
      </c>
    </row>
    <row r="431" spans="1:10">
      <c r="A431" s="26" t="s">
        <v>1226</v>
      </c>
      <c r="B431" s="26" t="s">
        <v>1228</v>
      </c>
      <c r="C431" s="26" t="s">
        <v>1227</v>
      </c>
      <c r="D431" s="26" t="s">
        <v>1663</v>
      </c>
      <c r="E431">
        <v>0.1</v>
      </c>
      <c r="F431">
        <v>0.1</v>
      </c>
      <c r="G431">
        <v>0.1</v>
      </c>
      <c r="H431">
        <v>0.6</v>
      </c>
      <c r="I431">
        <v>0.2</v>
      </c>
      <c r="J431">
        <v>0</v>
      </c>
    </row>
    <row r="432" spans="1:10">
      <c r="A432" s="26" t="s">
        <v>1226</v>
      </c>
      <c r="B432" s="26" t="s">
        <v>1806</v>
      </c>
      <c r="C432" s="26" t="s">
        <v>1807</v>
      </c>
      <c r="D432" s="26" t="s">
        <v>1681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1.2</v>
      </c>
    </row>
    <row r="433" spans="1:10">
      <c r="A433" s="26" t="s">
        <v>1226</v>
      </c>
      <c r="B433" s="26" t="s">
        <v>1666</v>
      </c>
      <c r="C433" s="26" t="s">
        <v>1667</v>
      </c>
      <c r="D433" s="26" t="s">
        <v>1681</v>
      </c>
      <c r="E433">
        <v>0</v>
      </c>
      <c r="F433">
        <v>0</v>
      </c>
      <c r="G433">
        <v>0</v>
      </c>
      <c r="H433">
        <v>0</v>
      </c>
      <c r="I433">
        <v>1.1000000000000001</v>
      </c>
      <c r="J433">
        <v>0.1</v>
      </c>
    </row>
    <row r="434" spans="1:10">
      <c r="A434" s="26" t="s">
        <v>1226</v>
      </c>
      <c r="B434" s="26" t="s">
        <v>1800</v>
      </c>
      <c r="C434" s="26" t="s">
        <v>1801</v>
      </c>
      <c r="D434" s="26" t="s">
        <v>1680</v>
      </c>
      <c r="E434">
        <v>0</v>
      </c>
      <c r="F434">
        <v>0</v>
      </c>
      <c r="G434">
        <v>0.3</v>
      </c>
      <c r="H434">
        <v>1</v>
      </c>
      <c r="I434">
        <v>0</v>
      </c>
      <c r="J434">
        <v>0</v>
      </c>
    </row>
    <row r="435" spans="1:10">
      <c r="A435" s="26" t="s">
        <v>1226</v>
      </c>
      <c r="B435" s="26" t="s">
        <v>1789</v>
      </c>
      <c r="C435" s="26" t="s">
        <v>1790</v>
      </c>
      <c r="D435" s="26" t="s">
        <v>1679</v>
      </c>
      <c r="E435">
        <v>0</v>
      </c>
      <c r="F435">
        <v>0</v>
      </c>
      <c r="G435">
        <v>0</v>
      </c>
      <c r="H435">
        <v>0</v>
      </c>
      <c r="I435">
        <v>1.3</v>
      </c>
      <c r="J435">
        <v>0</v>
      </c>
    </row>
    <row r="436" spans="1:10">
      <c r="A436" s="26" t="s">
        <v>1226</v>
      </c>
      <c r="B436" s="26" t="s">
        <v>1793</v>
      </c>
      <c r="C436" s="26" t="s">
        <v>1794</v>
      </c>
      <c r="D436" s="26" t="s">
        <v>1681</v>
      </c>
      <c r="E436">
        <v>0</v>
      </c>
      <c r="F436">
        <v>0</v>
      </c>
      <c r="G436">
        <v>0.3</v>
      </c>
      <c r="H436">
        <v>1.4</v>
      </c>
      <c r="I436">
        <v>-0.2</v>
      </c>
      <c r="J436">
        <v>0</v>
      </c>
    </row>
    <row r="437" spans="1:10">
      <c r="A437" s="26" t="s">
        <v>1226</v>
      </c>
      <c r="B437" s="26" t="s">
        <v>1777</v>
      </c>
      <c r="C437" s="26" t="s">
        <v>1778</v>
      </c>
      <c r="D437" s="26" t="s">
        <v>1679</v>
      </c>
      <c r="E437">
        <v>0</v>
      </c>
      <c r="F437">
        <v>0</v>
      </c>
      <c r="G437">
        <v>0</v>
      </c>
      <c r="H437">
        <v>0</v>
      </c>
      <c r="I437">
        <v>1.3</v>
      </c>
      <c r="J437">
        <v>0.2</v>
      </c>
    </row>
    <row r="438" spans="1:10">
      <c r="A438" s="26" t="s">
        <v>1226</v>
      </c>
      <c r="B438" s="26" t="s">
        <v>1789</v>
      </c>
      <c r="C438" s="26" t="s">
        <v>1790</v>
      </c>
      <c r="D438" s="26" t="s">
        <v>1678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1.5</v>
      </c>
    </row>
    <row r="439" spans="1:10">
      <c r="A439" s="26" t="s">
        <v>1226</v>
      </c>
      <c r="B439" s="26" t="s">
        <v>1812</v>
      </c>
      <c r="C439" s="26" t="s">
        <v>1813</v>
      </c>
      <c r="D439" s="26" t="s">
        <v>1681</v>
      </c>
      <c r="E439">
        <v>0</v>
      </c>
      <c r="F439">
        <v>1.5</v>
      </c>
      <c r="G439">
        <v>0</v>
      </c>
      <c r="H439">
        <v>0</v>
      </c>
      <c r="I439">
        <v>0</v>
      </c>
      <c r="J439">
        <v>0</v>
      </c>
    </row>
    <row r="440" spans="1:10">
      <c r="A440" s="26" t="s">
        <v>1226</v>
      </c>
      <c r="B440" s="26" t="s">
        <v>1800</v>
      </c>
      <c r="C440" s="26" t="s">
        <v>1801</v>
      </c>
      <c r="D440" s="26" t="s">
        <v>1679</v>
      </c>
      <c r="E440">
        <v>0</v>
      </c>
      <c r="F440">
        <v>0</v>
      </c>
      <c r="G440">
        <v>1.6</v>
      </c>
      <c r="H440">
        <v>0</v>
      </c>
      <c r="I440">
        <v>0</v>
      </c>
      <c r="J440">
        <v>0</v>
      </c>
    </row>
    <row r="441" spans="1:10">
      <c r="A441" s="26" t="s">
        <v>1226</v>
      </c>
      <c r="B441" s="26" t="s">
        <v>1775</v>
      </c>
      <c r="C441" s="26" t="s">
        <v>1776</v>
      </c>
      <c r="D441" s="26" t="s">
        <v>1681</v>
      </c>
      <c r="E441">
        <v>0</v>
      </c>
      <c r="F441">
        <v>0</v>
      </c>
      <c r="G441">
        <v>0</v>
      </c>
      <c r="H441">
        <v>2.2000000000000002</v>
      </c>
      <c r="I441">
        <v>-0.4</v>
      </c>
      <c r="J441">
        <v>0</v>
      </c>
    </row>
    <row r="442" spans="1:10">
      <c r="A442" s="26" t="s">
        <v>1226</v>
      </c>
      <c r="B442" s="26" t="s">
        <v>1800</v>
      </c>
      <c r="C442" s="26" t="s">
        <v>1801</v>
      </c>
      <c r="D442" s="26" t="s">
        <v>1681</v>
      </c>
      <c r="E442">
        <v>0</v>
      </c>
      <c r="F442">
        <v>0</v>
      </c>
      <c r="G442">
        <v>0.6</v>
      </c>
      <c r="H442">
        <v>1.4</v>
      </c>
      <c r="I442">
        <v>0</v>
      </c>
      <c r="J442">
        <v>0</v>
      </c>
    </row>
    <row r="443" spans="1:10">
      <c r="A443" s="26" t="s">
        <v>1226</v>
      </c>
      <c r="B443" s="26" t="s">
        <v>1757</v>
      </c>
      <c r="C443" s="26" t="s">
        <v>1758</v>
      </c>
      <c r="D443" s="26" t="s">
        <v>1679</v>
      </c>
      <c r="E443">
        <v>2.2000000000000002</v>
      </c>
      <c r="F443">
        <v>0</v>
      </c>
      <c r="G443">
        <v>0</v>
      </c>
      <c r="H443">
        <v>0</v>
      </c>
      <c r="I443">
        <v>0</v>
      </c>
      <c r="J443">
        <v>0</v>
      </c>
    </row>
    <row r="444" spans="1:10">
      <c r="A444" s="26" t="s">
        <v>1226</v>
      </c>
      <c r="B444" s="26" t="s">
        <v>1791</v>
      </c>
      <c r="C444" s="26" t="s">
        <v>1792</v>
      </c>
      <c r="D444" s="26" t="s">
        <v>1679</v>
      </c>
      <c r="E444">
        <v>0</v>
      </c>
      <c r="F444">
        <v>0</v>
      </c>
      <c r="G444">
        <v>0</v>
      </c>
      <c r="H444">
        <v>0</v>
      </c>
      <c r="I444">
        <v>2.6</v>
      </c>
      <c r="J444">
        <v>0</v>
      </c>
    </row>
    <row r="445" spans="1:10">
      <c r="A445" s="26" t="s">
        <v>1226</v>
      </c>
      <c r="B445" s="26" t="s">
        <v>1791</v>
      </c>
      <c r="C445" s="26" t="s">
        <v>1792</v>
      </c>
      <c r="D445" s="26" t="s">
        <v>1678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2.8</v>
      </c>
    </row>
    <row r="446" spans="1:10">
      <c r="A446" s="26" t="s">
        <v>1226</v>
      </c>
      <c r="B446" s="26" t="s">
        <v>1228</v>
      </c>
      <c r="C446" s="26" t="s">
        <v>1227</v>
      </c>
      <c r="D446" s="26" t="s">
        <v>1676</v>
      </c>
      <c r="E446">
        <v>0.4</v>
      </c>
      <c r="F446">
        <v>0.6</v>
      </c>
      <c r="G446">
        <v>0</v>
      </c>
      <c r="H446">
        <v>1.1000000000000001</v>
      </c>
      <c r="I446">
        <v>0.5</v>
      </c>
      <c r="J446">
        <v>0.2</v>
      </c>
    </row>
    <row r="447" spans="1:10">
      <c r="A447" s="26" t="s">
        <v>1226</v>
      </c>
      <c r="B447" s="26" t="s">
        <v>1806</v>
      </c>
      <c r="C447" s="26" t="s">
        <v>1807</v>
      </c>
      <c r="D447" s="26" t="s">
        <v>1679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3</v>
      </c>
    </row>
    <row r="448" spans="1:10">
      <c r="A448" s="26" t="s">
        <v>1226</v>
      </c>
      <c r="B448" s="26" t="s">
        <v>1775</v>
      </c>
      <c r="C448" s="26" t="s">
        <v>1776</v>
      </c>
      <c r="D448" s="26" t="s">
        <v>1679</v>
      </c>
      <c r="E448">
        <v>0</v>
      </c>
      <c r="F448">
        <v>0</v>
      </c>
      <c r="G448">
        <v>0</v>
      </c>
      <c r="H448">
        <v>3.5</v>
      </c>
      <c r="I448">
        <v>0</v>
      </c>
      <c r="J448">
        <v>0</v>
      </c>
    </row>
    <row r="449" spans="1:10">
      <c r="A449" s="26" t="s">
        <v>1226</v>
      </c>
      <c r="B449" s="26" t="s">
        <v>1812</v>
      </c>
      <c r="C449" s="26" t="s">
        <v>1813</v>
      </c>
      <c r="D449" s="26" t="s">
        <v>1679</v>
      </c>
      <c r="E449">
        <v>0</v>
      </c>
      <c r="F449">
        <v>4.4000000000000004</v>
      </c>
      <c r="G449">
        <v>0</v>
      </c>
      <c r="H449">
        <v>0</v>
      </c>
      <c r="I449">
        <v>0</v>
      </c>
      <c r="J449">
        <v>0</v>
      </c>
    </row>
    <row r="450" spans="1:10">
      <c r="A450" s="26" t="s">
        <v>1226</v>
      </c>
      <c r="B450" s="26" t="s">
        <v>1228</v>
      </c>
      <c r="C450" s="26" t="s">
        <v>1227</v>
      </c>
      <c r="D450" s="26" t="s">
        <v>1680</v>
      </c>
      <c r="E450">
        <v>0.8</v>
      </c>
      <c r="F450">
        <v>1</v>
      </c>
      <c r="G450">
        <v>0.2</v>
      </c>
      <c r="H450">
        <v>2.6</v>
      </c>
      <c r="I450">
        <v>1.1000000000000001</v>
      </c>
      <c r="J450">
        <v>0.4</v>
      </c>
    </row>
    <row r="451" spans="1:10">
      <c r="A451" s="26" t="s">
        <v>1226</v>
      </c>
      <c r="B451" s="26" t="s">
        <v>1228</v>
      </c>
      <c r="C451" s="26" t="s">
        <v>1227</v>
      </c>
      <c r="D451" s="26" t="s">
        <v>1681</v>
      </c>
      <c r="E451">
        <v>1.3</v>
      </c>
      <c r="F451">
        <v>1.8</v>
      </c>
      <c r="G451">
        <v>0.4</v>
      </c>
      <c r="H451">
        <v>4.5999999999999996</v>
      </c>
      <c r="I451">
        <v>1.9</v>
      </c>
      <c r="J451">
        <v>0.6</v>
      </c>
    </row>
    <row r="452" spans="1:10">
      <c r="A452" s="26" t="s">
        <v>1226</v>
      </c>
      <c r="B452" s="26" t="s">
        <v>1228</v>
      </c>
      <c r="C452" s="26" t="s">
        <v>1227</v>
      </c>
      <c r="D452" s="26" t="s">
        <v>1678</v>
      </c>
      <c r="E452">
        <v>0.8</v>
      </c>
      <c r="F452">
        <v>0</v>
      </c>
      <c r="G452">
        <v>2.9</v>
      </c>
      <c r="H452">
        <v>0.8</v>
      </c>
      <c r="I452">
        <v>2.7</v>
      </c>
      <c r="J452">
        <v>4.5</v>
      </c>
    </row>
    <row r="453" spans="1:10">
      <c r="A453" s="26" t="s">
        <v>1226</v>
      </c>
      <c r="B453" s="26" t="s">
        <v>1228</v>
      </c>
      <c r="C453" s="26" t="s">
        <v>1227</v>
      </c>
      <c r="D453" s="26" t="s">
        <v>1679</v>
      </c>
      <c r="E453">
        <v>1.2</v>
      </c>
      <c r="F453">
        <v>1.5</v>
      </c>
      <c r="G453">
        <v>1.1000000000000001</v>
      </c>
      <c r="H453">
        <v>7.4</v>
      </c>
      <c r="I453">
        <v>2.9</v>
      </c>
      <c r="J453">
        <v>0.4</v>
      </c>
    </row>
    <row r="454" spans="1:10">
      <c r="A454" s="26" t="s">
        <v>1226</v>
      </c>
      <c r="B454" s="26" t="s">
        <v>1810</v>
      </c>
      <c r="C454" s="26" t="s">
        <v>1811</v>
      </c>
      <c r="D454" s="26" t="s">
        <v>1678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30.7</v>
      </c>
    </row>
    <row r="455" spans="1:10">
      <c r="A455" s="26" t="s">
        <v>1229</v>
      </c>
      <c r="B455" s="26" t="s">
        <v>1231</v>
      </c>
      <c r="C455" s="26" t="s">
        <v>1230</v>
      </c>
      <c r="D455" s="26" t="s">
        <v>1663</v>
      </c>
      <c r="E455">
        <v>-13.9</v>
      </c>
      <c r="F455">
        <v>0.2</v>
      </c>
      <c r="G455">
        <v>0.5</v>
      </c>
      <c r="H455">
        <v>-22.6</v>
      </c>
      <c r="I455">
        <v>1.4</v>
      </c>
      <c r="J455">
        <v>-5</v>
      </c>
    </row>
    <row r="456" spans="1:10">
      <c r="A456" s="26" t="s">
        <v>1229</v>
      </c>
      <c r="B456" s="26" t="s">
        <v>1810</v>
      </c>
      <c r="C456" s="26" t="s">
        <v>1811</v>
      </c>
      <c r="D456" s="26" t="s">
        <v>1663</v>
      </c>
      <c r="E456">
        <v>0</v>
      </c>
      <c r="F456">
        <v>0</v>
      </c>
      <c r="G456">
        <v>0</v>
      </c>
      <c r="H456">
        <v>0</v>
      </c>
      <c r="I456">
        <v>-18.2</v>
      </c>
      <c r="J456">
        <v>0</v>
      </c>
    </row>
    <row r="457" spans="1:10">
      <c r="A457" s="26" t="s">
        <v>1229</v>
      </c>
      <c r="B457" s="26" t="s">
        <v>1808</v>
      </c>
      <c r="C457" s="26" t="s">
        <v>1809</v>
      </c>
      <c r="D457" s="26" t="s">
        <v>1663</v>
      </c>
      <c r="E457">
        <v>0</v>
      </c>
      <c r="F457">
        <v>0</v>
      </c>
      <c r="G457">
        <v>0</v>
      </c>
      <c r="H457">
        <v>0</v>
      </c>
      <c r="I457">
        <v>-10.7</v>
      </c>
      <c r="J457">
        <v>0</v>
      </c>
    </row>
    <row r="458" spans="1:10">
      <c r="A458" s="26" t="s">
        <v>1229</v>
      </c>
      <c r="B458" s="26" t="s">
        <v>1804</v>
      </c>
      <c r="C458" s="26" t="s">
        <v>1805</v>
      </c>
      <c r="D458" s="26" t="s">
        <v>1663</v>
      </c>
      <c r="E458">
        <v>0</v>
      </c>
      <c r="F458">
        <v>0</v>
      </c>
      <c r="G458">
        <v>0</v>
      </c>
      <c r="H458">
        <v>-3.6</v>
      </c>
      <c r="I458">
        <v>0</v>
      </c>
      <c r="J458">
        <v>0</v>
      </c>
    </row>
    <row r="459" spans="1:10">
      <c r="A459" s="26" t="s">
        <v>1229</v>
      </c>
      <c r="B459" s="26" t="s">
        <v>1800</v>
      </c>
      <c r="C459" s="26" t="s">
        <v>1801</v>
      </c>
      <c r="D459" s="26" t="s">
        <v>1663</v>
      </c>
      <c r="E459">
        <v>0</v>
      </c>
      <c r="F459">
        <v>0</v>
      </c>
      <c r="G459">
        <v>0.2</v>
      </c>
      <c r="H459">
        <v>0.1</v>
      </c>
      <c r="I459">
        <v>0</v>
      </c>
      <c r="J459">
        <v>-2.6</v>
      </c>
    </row>
    <row r="460" spans="1:10">
      <c r="A460" s="26" t="s">
        <v>1229</v>
      </c>
      <c r="B460" s="26" t="s">
        <v>1755</v>
      </c>
      <c r="C460" s="26" t="s">
        <v>1756</v>
      </c>
      <c r="D460" s="26" t="s">
        <v>1663</v>
      </c>
      <c r="E460">
        <v>0</v>
      </c>
      <c r="F460">
        <v>0</v>
      </c>
      <c r="G460">
        <v>0.1</v>
      </c>
      <c r="H460">
        <v>0</v>
      </c>
      <c r="I460">
        <v>-2.2999999999999998</v>
      </c>
      <c r="J460">
        <v>0</v>
      </c>
    </row>
    <row r="461" spans="1:10">
      <c r="A461" s="26" t="s">
        <v>1229</v>
      </c>
      <c r="B461" s="26" t="s">
        <v>1812</v>
      </c>
      <c r="C461" s="26" t="s">
        <v>1813</v>
      </c>
      <c r="D461" s="26" t="s">
        <v>1663</v>
      </c>
      <c r="E461">
        <v>0.1</v>
      </c>
      <c r="F461">
        <v>0.5</v>
      </c>
      <c r="G461">
        <v>0</v>
      </c>
      <c r="H461">
        <v>0</v>
      </c>
      <c r="I461">
        <v>0</v>
      </c>
      <c r="J461">
        <v>-2.2000000000000002</v>
      </c>
    </row>
    <row r="462" spans="1:10">
      <c r="A462" s="26" t="s">
        <v>1229</v>
      </c>
      <c r="B462" s="26" t="s">
        <v>1815</v>
      </c>
      <c r="C462" s="26" t="s">
        <v>1816</v>
      </c>
      <c r="D462" s="26" t="s">
        <v>1679</v>
      </c>
      <c r="E462">
        <v>0</v>
      </c>
      <c r="F462">
        <v>0</v>
      </c>
      <c r="G462">
        <v>0</v>
      </c>
      <c r="H462">
        <v>0</v>
      </c>
      <c r="I462">
        <v>-1.3</v>
      </c>
      <c r="J462">
        <v>0</v>
      </c>
    </row>
    <row r="463" spans="1:10">
      <c r="A463" s="26" t="s">
        <v>1229</v>
      </c>
      <c r="B463" s="26" t="s">
        <v>1817</v>
      </c>
      <c r="C463" s="26" t="s">
        <v>1818</v>
      </c>
      <c r="D463" s="26" t="s">
        <v>1663</v>
      </c>
      <c r="E463">
        <v>0</v>
      </c>
      <c r="F463">
        <v>0</v>
      </c>
      <c r="G463">
        <v>0</v>
      </c>
      <c r="H463">
        <v>-1.1000000000000001</v>
      </c>
      <c r="I463">
        <v>0</v>
      </c>
      <c r="J463">
        <v>0</v>
      </c>
    </row>
    <row r="464" spans="1:10">
      <c r="A464" s="26" t="s">
        <v>1229</v>
      </c>
      <c r="B464" s="26" t="s">
        <v>1793</v>
      </c>
      <c r="C464" s="26" t="s">
        <v>1794</v>
      </c>
      <c r="D464" s="26" t="s">
        <v>1663</v>
      </c>
      <c r="E464">
        <v>0</v>
      </c>
      <c r="F464">
        <v>0</v>
      </c>
      <c r="G464">
        <v>0.1</v>
      </c>
      <c r="H464">
        <v>0</v>
      </c>
      <c r="I464">
        <v>0</v>
      </c>
      <c r="J464">
        <v>-1.1000000000000001</v>
      </c>
    </row>
    <row r="465" spans="1:10">
      <c r="A465" s="26" t="s">
        <v>1229</v>
      </c>
      <c r="B465" s="26" t="s">
        <v>1819</v>
      </c>
      <c r="C465" s="26" t="s">
        <v>1820</v>
      </c>
      <c r="D465" s="26" t="s">
        <v>1663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-0.8</v>
      </c>
    </row>
    <row r="466" spans="1:10">
      <c r="A466" s="26" t="s">
        <v>1229</v>
      </c>
      <c r="B466" s="26" t="s">
        <v>1785</v>
      </c>
      <c r="C466" s="26" t="s">
        <v>1786</v>
      </c>
      <c r="D466" s="26" t="s">
        <v>1663</v>
      </c>
      <c r="E466">
        <v>0</v>
      </c>
      <c r="F466">
        <v>0</v>
      </c>
      <c r="G466">
        <v>0</v>
      </c>
      <c r="H466">
        <v>-0.8</v>
      </c>
      <c r="I466">
        <v>0</v>
      </c>
      <c r="J466">
        <v>0</v>
      </c>
    </row>
    <row r="467" spans="1:10">
      <c r="A467" s="26" t="s">
        <v>1229</v>
      </c>
      <c r="B467" s="26" t="s">
        <v>1821</v>
      </c>
      <c r="C467" s="26" t="s">
        <v>1822</v>
      </c>
      <c r="D467" s="26" t="s">
        <v>1663</v>
      </c>
      <c r="E467">
        <v>-0.7</v>
      </c>
      <c r="F467">
        <v>0</v>
      </c>
      <c r="G467">
        <v>0</v>
      </c>
      <c r="H467">
        <v>0</v>
      </c>
      <c r="I467">
        <v>0</v>
      </c>
      <c r="J467">
        <v>0</v>
      </c>
    </row>
    <row r="468" spans="1:10">
      <c r="A468" s="26" t="s">
        <v>1229</v>
      </c>
      <c r="B468" s="26" t="s">
        <v>1779</v>
      </c>
      <c r="C468" s="26" t="s">
        <v>1780</v>
      </c>
      <c r="D468" s="26" t="s">
        <v>1663</v>
      </c>
      <c r="E468">
        <v>0</v>
      </c>
      <c r="F468">
        <v>0</v>
      </c>
      <c r="G468">
        <v>0</v>
      </c>
      <c r="H468">
        <v>0.1</v>
      </c>
      <c r="I468">
        <v>0</v>
      </c>
      <c r="J468">
        <v>-0.6</v>
      </c>
    </row>
    <row r="469" spans="1:10">
      <c r="A469" s="26" t="s">
        <v>1229</v>
      </c>
      <c r="B469" s="26" t="s">
        <v>1773</v>
      </c>
      <c r="C469" s="26" t="s">
        <v>1774</v>
      </c>
      <c r="D469" s="26" t="s">
        <v>1663</v>
      </c>
      <c r="E469">
        <v>0</v>
      </c>
      <c r="F469">
        <v>0</v>
      </c>
      <c r="G469">
        <v>0</v>
      </c>
      <c r="H469">
        <v>0</v>
      </c>
      <c r="I469">
        <v>-0.5</v>
      </c>
      <c r="J469">
        <v>0</v>
      </c>
    </row>
    <row r="470" spans="1:10">
      <c r="A470" s="26" t="s">
        <v>1229</v>
      </c>
      <c r="B470" s="26" t="s">
        <v>1823</v>
      </c>
      <c r="C470" s="26" t="s">
        <v>1824</v>
      </c>
      <c r="D470" s="26" t="s">
        <v>1663</v>
      </c>
      <c r="E470">
        <v>0</v>
      </c>
      <c r="F470">
        <v>-0.5</v>
      </c>
      <c r="G470">
        <v>0</v>
      </c>
      <c r="H470">
        <v>0</v>
      </c>
      <c r="I470">
        <v>0</v>
      </c>
      <c r="J470">
        <v>0</v>
      </c>
    </row>
    <row r="471" spans="1:10">
      <c r="A471" s="26" t="s">
        <v>1229</v>
      </c>
      <c r="B471" s="26" t="s">
        <v>1815</v>
      </c>
      <c r="C471" s="26" t="s">
        <v>1816</v>
      </c>
      <c r="D471" s="26" t="s">
        <v>1663</v>
      </c>
      <c r="E471">
        <v>0</v>
      </c>
      <c r="F471">
        <v>0</v>
      </c>
      <c r="G471">
        <v>0</v>
      </c>
      <c r="H471">
        <v>0</v>
      </c>
      <c r="I471">
        <v>-0.1</v>
      </c>
      <c r="J471">
        <v>0</v>
      </c>
    </row>
    <row r="472" spans="1:10">
      <c r="A472" s="26" t="s">
        <v>1229</v>
      </c>
      <c r="B472" s="26" t="s">
        <v>1815</v>
      </c>
      <c r="C472" s="26" t="s">
        <v>1816</v>
      </c>
      <c r="D472" s="26" t="s">
        <v>1680</v>
      </c>
      <c r="E472">
        <v>0.3</v>
      </c>
      <c r="F472">
        <v>-0.2</v>
      </c>
      <c r="G472">
        <v>0</v>
      </c>
      <c r="H472">
        <v>0</v>
      </c>
      <c r="I472">
        <v>-0.1</v>
      </c>
      <c r="J472">
        <v>0</v>
      </c>
    </row>
    <row r="473" spans="1:10">
      <c r="A473" s="26" t="s">
        <v>1229</v>
      </c>
      <c r="B473" s="26" t="s">
        <v>1662</v>
      </c>
      <c r="C473" s="26" t="s">
        <v>1476</v>
      </c>
      <c r="D473" s="26" t="s">
        <v>1663</v>
      </c>
      <c r="E473">
        <v>0.1</v>
      </c>
      <c r="F473">
        <v>0</v>
      </c>
      <c r="G473">
        <v>0</v>
      </c>
      <c r="H473">
        <v>0</v>
      </c>
      <c r="I473">
        <v>0</v>
      </c>
      <c r="J473">
        <v>0</v>
      </c>
    </row>
    <row r="474" spans="1:10">
      <c r="A474" s="26" t="s">
        <v>1229</v>
      </c>
      <c r="B474" s="26" t="s">
        <v>1825</v>
      </c>
      <c r="C474" s="26" t="s">
        <v>1794</v>
      </c>
      <c r="D474" s="26" t="s">
        <v>1680</v>
      </c>
      <c r="E474">
        <v>0</v>
      </c>
      <c r="F474">
        <v>0</v>
      </c>
      <c r="G474">
        <v>0</v>
      </c>
      <c r="H474">
        <v>0.1</v>
      </c>
      <c r="I474">
        <v>0</v>
      </c>
      <c r="J474">
        <v>0</v>
      </c>
    </row>
    <row r="475" spans="1:10">
      <c r="A475" s="26" t="s">
        <v>1229</v>
      </c>
      <c r="B475" s="26" t="s">
        <v>1797</v>
      </c>
      <c r="C475" s="26" t="s">
        <v>1799</v>
      </c>
      <c r="D475" s="26" t="s">
        <v>1663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0.1</v>
      </c>
    </row>
    <row r="476" spans="1:10">
      <c r="A476" s="26" t="s">
        <v>1229</v>
      </c>
      <c r="B476" s="26" t="s">
        <v>1825</v>
      </c>
      <c r="C476" s="26" t="s">
        <v>1794</v>
      </c>
      <c r="D476" s="26" t="s">
        <v>1681</v>
      </c>
      <c r="E476">
        <v>0</v>
      </c>
      <c r="F476">
        <v>0</v>
      </c>
      <c r="G476">
        <v>0</v>
      </c>
      <c r="H476">
        <v>0.1</v>
      </c>
      <c r="I476">
        <v>0</v>
      </c>
      <c r="J476">
        <v>0</v>
      </c>
    </row>
    <row r="477" spans="1:10">
      <c r="A477" s="26" t="s">
        <v>1229</v>
      </c>
      <c r="B477" s="26" t="s">
        <v>1826</v>
      </c>
      <c r="C477" s="26" t="s">
        <v>1827</v>
      </c>
      <c r="D477" s="26" t="s">
        <v>1680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0.1</v>
      </c>
    </row>
    <row r="478" spans="1:10">
      <c r="A478" s="26" t="s">
        <v>1229</v>
      </c>
      <c r="B478" s="26" t="s">
        <v>1664</v>
      </c>
      <c r="C478" s="26" t="s">
        <v>1665</v>
      </c>
      <c r="D478" s="26" t="s">
        <v>1663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0.1</v>
      </c>
    </row>
    <row r="479" spans="1:10">
      <c r="A479" s="26" t="s">
        <v>1229</v>
      </c>
      <c r="B479" s="26" t="s">
        <v>1785</v>
      </c>
      <c r="C479" s="26" t="s">
        <v>1786</v>
      </c>
      <c r="D479" s="26" t="s">
        <v>1680</v>
      </c>
      <c r="E479">
        <v>0.1</v>
      </c>
      <c r="F479">
        <v>0</v>
      </c>
      <c r="G479">
        <v>0</v>
      </c>
      <c r="H479">
        <v>0</v>
      </c>
      <c r="I479">
        <v>0</v>
      </c>
      <c r="J479">
        <v>0</v>
      </c>
    </row>
    <row r="480" spans="1:10">
      <c r="A480" s="26" t="s">
        <v>1229</v>
      </c>
      <c r="B480" s="26" t="s">
        <v>1787</v>
      </c>
      <c r="C480" s="26" t="s">
        <v>1788</v>
      </c>
      <c r="D480" s="26" t="s">
        <v>1663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0.1</v>
      </c>
    </row>
    <row r="481" spans="1:10">
      <c r="A481" s="26" t="s">
        <v>1229</v>
      </c>
      <c r="B481" s="26" t="s">
        <v>1826</v>
      </c>
      <c r="C481" s="26" t="s">
        <v>1827</v>
      </c>
      <c r="D481" s="26" t="s">
        <v>1681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0.1</v>
      </c>
    </row>
    <row r="482" spans="1:10">
      <c r="A482" s="26" t="s">
        <v>1229</v>
      </c>
      <c r="B482" s="26" t="s">
        <v>1828</v>
      </c>
      <c r="C482" s="26" t="s">
        <v>1829</v>
      </c>
      <c r="D482" s="26" t="s">
        <v>1680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0.1</v>
      </c>
    </row>
    <row r="483" spans="1:10">
      <c r="A483" s="26" t="s">
        <v>1229</v>
      </c>
      <c r="B483" s="26" t="s">
        <v>1662</v>
      </c>
      <c r="C483" s="26" t="s">
        <v>1476</v>
      </c>
      <c r="D483" s="26" t="s">
        <v>1680</v>
      </c>
      <c r="E483">
        <v>0.1</v>
      </c>
      <c r="F483">
        <v>0</v>
      </c>
      <c r="G483">
        <v>0</v>
      </c>
      <c r="H483">
        <v>0</v>
      </c>
      <c r="I483">
        <v>0</v>
      </c>
      <c r="J483">
        <v>0</v>
      </c>
    </row>
    <row r="484" spans="1:10">
      <c r="A484" s="26" t="s">
        <v>1229</v>
      </c>
      <c r="B484" s="26" t="s">
        <v>1802</v>
      </c>
      <c r="C484" s="26" t="s">
        <v>1803</v>
      </c>
      <c r="D484" s="26" t="s">
        <v>1663</v>
      </c>
      <c r="E484">
        <v>0</v>
      </c>
      <c r="F484">
        <v>0</v>
      </c>
      <c r="G484">
        <v>0</v>
      </c>
      <c r="H484">
        <v>0.1</v>
      </c>
      <c r="I484">
        <v>0</v>
      </c>
      <c r="J484">
        <v>0</v>
      </c>
    </row>
    <row r="485" spans="1:10">
      <c r="A485" s="26" t="s">
        <v>1229</v>
      </c>
      <c r="B485" s="26" t="s">
        <v>1773</v>
      </c>
      <c r="C485" s="26" t="s">
        <v>1774</v>
      </c>
      <c r="D485" s="26" t="s">
        <v>1680</v>
      </c>
      <c r="E485">
        <v>0.1</v>
      </c>
      <c r="F485">
        <v>0</v>
      </c>
      <c r="G485">
        <v>0</v>
      </c>
      <c r="H485">
        <v>0</v>
      </c>
      <c r="I485">
        <v>0</v>
      </c>
      <c r="J485">
        <v>0</v>
      </c>
    </row>
    <row r="486" spans="1:10">
      <c r="A486" s="26" t="s">
        <v>1229</v>
      </c>
      <c r="B486" s="26" t="s">
        <v>1815</v>
      </c>
      <c r="C486" s="26" t="s">
        <v>1816</v>
      </c>
      <c r="D486" s="26" t="s">
        <v>1676</v>
      </c>
      <c r="E486">
        <v>0.2</v>
      </c>
      <c r="F486">
        <v>-0.1</v>
      </c>
      <c r="G486">
        <v>0</v>
      </c>
      <c r="H486">
        <v>0</v>
      </c>
      <c r="I486">
        <v>0</v>
      </c>
      <c r="J486">
        <v>0</v>
      </c>
    </row>
    <row r="487" spans="1:10">
      <c r="A487" s="26" t="s">
        <v>1229</v>
      </c>
      <c r="B487" s="26" t="s">
        <v>1674</v>
      </c>
      <c r="C487" s="26" t="s">
        <v>1675</v>
      </c>
      <c r="D487" s="26" t="s">
        <v>1663</v>
      </c>
      <c r="E487">
        <v>0.1</v>
      </c>
      <c r="F487">
        <v>0</v>
      </c>
      <c r="G487">
        <v>0</v>
      </c>
      <c r="H487">
        <v>0</v>
      </c>
      <c r="I487">
        <v>0</v>
      </c>
      <c r="J487">
        <v>0</v>
      </c>
    </row>
    <row r="488" spans="1:10">
      <c r="A488" s="26" t="s">
        <v>1229</v>
      </c>
      <c r="B488" s="26" t="s">
        <v>1819</v>
      </c>
      <c r="C488" s="26" t="s">
        <v>1820</v>
      </c>
      <c r="D488" s="26" t="s">
        <v>1681</v>
      </c>
      <c r="E488">
        <v>0</v>
      </c>
      <c r="F488">
        <v>0</v>
      </c>
      <c r="G488">
        <v>0.1</v>
      </c>
      <c r="H488">
        <v>0</v>
      </c>
      <c r="I488">
        <v>0</v>
      </c>
      <c r="J488">
        <v>0</v>
      </c>
    </row>
    <row r="489" spans="1:10">
      <c r="A489" s="26" t="s">
        <v>1229</v>
      </c>
      <c r="B489" s="26" t="s">
        <v>1771</v>
      </c>
      <c r="C489" s="26" t="s">
        <v>1772</v>
      </c>
      <c r="D489" s="26" t="s">
        <v>1680</v>
      </c>
      <c r="E489">
        <v>0</v>
      </c>
      <c r="F489">
        <v>0</v>
      </c>
      <c r="G489">
        <v>0.1</v>
      </c>
      <c r="H489">
        <v>0</v>
      </c>
      <c r="I489">
        <v>0</v>
      </c>
      <c r="J489">
        <v>0</v>
      </c>
    </row>
    <row r="490" spans="1:10">
      <c r="A490" s="26" t="s">
        <v>1229</v>
      </c>
      <c r="B490" s="26" t="s">
        <v>1670</v>
      </c>
      <c r="C490" s="26" t="s">
        <v>1671</v>
      </c>
      <c r="D490" s="26" t="s">
        <v>1679</v>
      </c>
      <c r="E490">
        <v>0.1</v>
      </c>
      <c r="F490">
        <v>0</v>
      </c>
      <c r="G490">
        <v>0</v>
      </c>
      <c r="H490">
        <v>0</v>
      </c>
      <c r="I490">
        <v>0</v>
      </c>
      <c r="J490">
        <v>0</v>
      </c>
    </row>
    <row r="491" spans="1:10">
      <c r="A491" s="26" t="s">
        <v>1229</v>
      </c>
      <c r="B491" s="26" t="s">
        <v>1672</v>
      </c>
      <c r="C491" s="26" t="s">
        <v>1673</v>
      </c>
      <c r="D491" s="26" t="s">
        <v>1676</v>
      </c>
      <c r="E491">
        <v>0.2</v>
      </c>
      <c r="F491">
        <v>0</v>
      </c>
      <c r="G491">
        <v>0</v>
      </c>
      <c r="H491">
        <v>0</v>
      </c>
      <c r="I491">
        <v>0</v>
      </c>
      <c r="J491">
        <v>0</v>
      </c>
    </row>
    <row r="492" spans="1:10">
      <c r="A492" s="26" t="s">
        <v>1229</v>
      </c>
      <c r="B492" s="26" t="s">
        <v>1795</v>
      </c>
      <c r="C492" s="26" t="s">
        <v>1796</v>
      </c>
      <c r="D492" s="26" t="s">
        <v>1663</v>
      </c>
      <c r="E492">
        <v>0</v>
      </c>
      <c r="F492">
        <v>0.2</v>
      </c>
      <c r="G492">
        <v>0</v>
      </c>
      <c r="H492">
        <v>0</v>
      </c>
      <c r="I492">
        <v>0</v>
      </c>
      <c r="J492">
        <v>0</v>
      </c>
    </row>
    <row r="493" spans="1:10">
      <c r="A493" s="26" t="s">
        <v>1229</v>
      </c>
      <c r="B493" s="26" t="s">
        <v>1797</v>
      </c>
      <c r="C493" s="26" t="s">
        <v>1799</v>
      </c>
      <c r="D493" s="26" t="s">
        <v>1680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0.2</v>
      </c>
    </row>
    <row r="494" spans="1:10">
      <c r="A494" s="26" t="s">
        <v>1229</v>
      </c>
      <c r="B494" s="26" t="s">
        <v>1785</v>
      </c>
      <c r="C494" s="26" t="s">
        <v>1786</v>
      </c>
      <c r="D494" s="26" t="s">
        <v>1681</v>
      </c>
      <c r="E494">
        <v>0.2</v>
      </c>
      <c r="F494">
        <v>0</v>
      </c>
      <c r="G494">
        <v>0</v>
      </c>
      <c r="H494">
        <v>0</v>
      </c>
      <c r="I494">
        <v>0</v>
      </c>
      <c r="J494">
        <v>0</v>
      </c>
    </row>
    <row r="495" spans="1:10">
      <c r="A495" s="26" t="s">
        <v>1229</v>
      </c>
      <c r="B495" s="26" t="s">
        <v>1828</v>
      </c>
      <c r="C495" s="26" t="s">
        <v>1829</v>
      </c>
      <c r="D495" s="26" t="s">
        <v>1681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0.2</v>
      </c>
    </row>
    <row r="496" spans="1:10">
      <c r="A496" s="26" t="s">
        <v>1229</v>
      </c>
      <c r="B496" s="26" t="s">
        <v>1773</v>
      </c>
      <c r="C496" s="26" t="s">
        <v>1774</v>
      </c>
      <c r="D496" s="26" t="s">
        <v>1681</v>
      </c>
      <c r="E496">
        <v>0.2</v>
      </c>
      <c r="F496">
        <v>0</v>
      </c>
      <c r="G496">
        <v>0</v>
      </c>
      <c r="H496">
        <v>0</v>
      </c>
      <c r="I496">
        <v>0</v>
      </c>
      <c r="J496">
        <v>0</v>
      </c>
    </row>
    <row r="497" spans="1:10">
      <c r="A497" s="26" t="s">
        <v>1229</v>
      </c>
      <c r="B497" s="26" t="s">
        <v>1787</v>
      </c>
      <c r="C497" s="26" t="s">
        <v>1788</v>
      </c>
      <c r="D497" s="26" t="s">
        <v>1680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0.2</v>
      </c>
    </row>
    <row r="498" spans="1:10">
      <c r="A498" s="26" t="s">
        <v>1229</v>
      </c>
      <c r="B498" s="26" t="s">
        <v>1795</v>
      </c>
      <c r="C498" s="26" t="s">
        <v>1796</v>
      </c>
      <c r="D498" s="26" t="s">
        <v>1680</v>
      </c>
      <c r="E498">
        <v>0</v>
      </c>
      <c r="F498">
        <v>0.2</v>
      </c>
      <c r="G498">
        <v>0</v>
      </c>
      <c r="H498">
        <v>0</v>
      </c>
      <c r="I498">
        <v>0</v>
      </c>
      <c r="J498">
        <v>0</v>
      </c>
    </row>
    <row r="499" spans="1:10">
      <c r="A499" s="26" t="s">
        <v>1229</v>
      </c>
      <c r="B499" s="26" t="s">
        <v>1664</v>
      </c>
      <c r="C499" s="26" t="s">
        <v>1665</v>
      </c>
      <c r="D499" s="26" t="s">
        <v>1680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0.2</v>
      </c>
    </row>
    <row r="500" spans="1:10">
      <c r="A500" s="26" t="s">
        <v>1229</v>
      </c>
      <c r="B500" s="26" t="s">
        <v>1672</v>
      </c>
      <c r="C500" s="26" t="s">
        <v>1673</v>
      </c>
      <c r="D500" s="26" t="s">
        <v>1680</v>
      </c>
      <c r="E500">
        <v>0.2</v>
      </c>
      <c r="F500">
        <v>0</v>
      </c>
      <c r="G500">
        <v>0</v>
      </c>
      <c r="H500">
        <v>0</v>
      </c>
      <c r="I500">
        <v>0</v>
      </c>
      <c r="J500">
        <v>0</v>
      </c>
    </row>
    <row r="501" spans="1:10">
      <c r="A501" s="26" t="s">
        <v>1229</v>
      </c>
      <c r="B501" s="26" t="s">
        <v>1783</v>
      </c>
      <c r="C501" s="26" t="s">
        <v>1784</v>
      </c>
      <c r="D501" s="26" t="s">
        <v>1663</v>
      </c>
      <c r="E501">
        <v>0</v>
      </c>
      <c r="F501">
        <v>0</v>
      </c>
      <c r="G501">
        <v>0</v>
      </c>
      <c r="H501">
        <v>0.3</v>
      </c>
      <c r="I501">
        <v>0</v>
      </c>
      <c r="J501">
        <v>0</v>
      </c>
    </row>
    <row r="502" spans="1:10">
      <c r="A502" s="26" t="s">
        <v>1229</v>
      </c>
      <c r="B502" s="26" t="s">
        <v>1819</v>
      </c>
      <c r="C502" s="26" t="s">
        <v>1820</v>
      </c>
      <c r="D502" s="26" t="s">
        <v>1679</v>
      </c>
      <c r="E502">
        <v>0</v>
      </c>
      <c r="F502">
        <v>0</v>
      </c>
      <c r="G502">
        <v>0.3</v>
      </c>
      <c r="H502">
        <v>0</v>
      </c>
      <c r="I502">
        <v>0</v>
      </c>
      <c r="J502">
        <v>0</v>
      </c>
    </row>
    <row r="503" spans="1:10">
      <c r="A503" s="26" t="s">
        <v>1229</v>
      </c>
      <c r="B503" s="26" t="s">
        <v>1806</v>
      </c>
      <c r="C503" s="26" t="s">
        <v>1807</v>
      </c>
      <c r="D503" s="26" t="s">
        <v>1663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0.3</v>
      </c>
    </row>
    <row r="504" spans="1:10">
      <c r="A504" s="26" t="s">
        <v>1229</v>
      </c>
      <c r="B504" s="26" t="s">
        <v>1662</v>
      </c>
      <c r="C504" s="26" t="s">
        <v>1476</v>
      </c>
      <c r="D504" s="26" t="s">
        <v>1681</v>
      </c>
      <c r="E504">
        <v>0.3</v>
      </c>
      <c r="F504">
        <v>0</v>
      </c>
      <c r="G504">
        <v>0</v>
      </c>
      <c r="H504">
        <v>0</v>
      </c>
      <c r="I504">
        <v>0</v>
      </c>
      <c r="J504">
        <v>0</v>
      </c>
    </row>
    <row r="505" spans="1:10">
      <c r="A505" s="26" t="s">
        <v>1229</v>
      </c>
      <c r="B505" s="26" t="s">
        <v>1785</v>
      </c>
      <c r="C505" s="26" t="s">
        <v>1786</v>
      </c>
      <c r="D505" s="26" t="s">
        <v>1679</v>
      </c>
      <c r="E505">
        <v>0.3</v>
      </c>
      <c r="F505">
        <v>0</v>
      </c>
      <c r="G505">
        <v>0</v>
      </c>
      <c r="H505">
        <v>0</v>
      </c>
      <c r="I505">
        <v>0</v>
      </c>
      <c r="J505">
        <v>0</v>
      </c>
    </row>
    <row r="506" spans="1:10">
      <c r="A506" s="26" t="s">
        <v>1229</v>
      </c>
      <c r="B506" s="26" t="s">
        <v>1773</v>
      </c>
      <c r="C506" s="26" t="s">
        <v>1774</v>
      </c>
      <c r="D506" s="26" t="s">
        <v>1679</v>
      </c>
      <c r="E506">
        <v>0.3</v>
      </c>
      <c r="F506">
        <v>0</v>
      </c>
      <c r="G506">
        <v>0</v>
      </c>
      <c r="H506">
        <v>0</v>
      </c>
      <c r="I506">
        <v>0</v>
      </c>
      <c r="J506">
        <v>0</v>
      </c>
    </row>
    <row r="507" spans="1:10">
      <c r="A507" s="26" t="s">
        <v>1229</v>
      </c>
      <c r="B507" s="26" t="s">
        <v>1785</v>
      </c>
      <c r="C507" s="26" t="s">
        <v>1786</v>
      </c>
      <c r="D507" s="26" t="s">
        <v>1678</v>
      </c>
      <c r="E507">
        <v>0</v>
      </c>
      <c r="F507">
        <v>0.3</v>
      </c>
      <c r="G507">
        <v>0</v>
      </c>
      <c r="H507">
        <v>0</v>
      </c>
      <c r="I507">
        <v>0</v>
      </c>
      <c r="J507">
        <v>0</v>
      </c>
    </row>
    <row r="508" spans="1:10">
      <c r="A508" s="26" t="s">
        <v>1229</v>
      </c>
      <c r="B508" s="26" t="s">
        <v>1797</v>
      </c>
      <c r="C508" s="26" t="s">
        <v>1799</v>
      </c>
      <c r="D508" s="26" t="s">
        <v>1681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0.3</v>
      </c>
    </row>
    <row r="509" spans="1:10">
      <c r="A509" s="26" t="s">
        <v>1229</v>
      </c>
      <c r="B509" s="26" t="s">
        <v>1777</v>
      </c>
      <c r="C509" s="26" t="s">
        <v>1778</v>
      </c>
      <c r="D509" s="26" t="s">
        <v>1676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0.3</v>
      </c>
    </row>
    <row r="510" spans="1:10">
      <c r="A510" s="26" t="s">
        <v>1229</v>
      </c>
      <c r="B510" s="26" t="s">
        <v>1763</v>
      </c>
      <c r="C510" s="26" t="s">
        <v>1764</v>
      </c>
      <c r="D510" s="26" t="s">
        <v>1663</v>
      </c>
      <c r="E510">
        <v>0.3</v>
      </c>
      <c r="F510">
        <v>0</v>
      </c>
      <c r="G510">
        <v>0</v>
      </c>
      <c r="H510">
        <v>0</v>
      </c>
      <c r="I510">
        <v>0</v>
      </c>
      <c r="J510">
        <v>0</v>
      </c>
    </row>
    <row r="511" spans="1:10">
      <c r="A511" s="26" t="s">
        <v>1229</v>
      </c>
      <c r="B511" s="26" t="s">
        <v>1672</v>
      </c>
      <c r="C511" s="26" t="s">
        <v>1673</v>
      </c>
      <c r="D511" s="26" t="s">
        <v>1681</v>
      </c>
      <c r="E511">
        <v>0.3</v>
      </c>
      <c r="F511">
        <v>0</v>
      </c>
      <c r="G511">
        <v>0</v>
      </c>
      <c r="H511">
        <v>0</v>
      </c>
      <c r="I511">
        <v>0</v>
      </c>
      <c r="J511">
        <v>0</v>
      </c>
    </row>
    <row r="512" spans="1:10">
      <c r="A512" s="26" t="s">
        <v>1229</v>
      </c>
      <c r="B512" s="26" t="s">
        <v>1777</v>
      </c>
      <c r="C512" s="26" t="s">
        <v>1778</v>
      </c>
      <c r="D512" s="26" t="s">
        <v>1663</v>
      </c>
      <c r="E512">
        <v>0</v>
      </c>
      <c r="F512">
        <v>0</v>
      </c>
      <c r="G512">
        <v>0</v>
      </c>
      <c r="H512">
        <v>0</v>
      </c>
      <c r="I512">
        <v>0.2</v>
      </c>
      <c r="J512">
        <v>0.1</v>
      </c>
    </row>
    <row r="513" spans="1:10">
      <c r="A513" s="26" t="s">
        <v>1229</v>
      </c>
      <c r="B513" s="26" t="s">
        <v>1783</v>
      </c>
      <c r="C513" s="26" t="s">
        <v>1784</v>
      </c>
      <c r="D513" s="26" t="s">
        <v>1680</v>
      </c>
      <c r="E513">
        <v>0</v>
      </c>
      <c r="F513">
        <v>0</v>
      </c>
      <c r="G513">
        <v>0</v>
      </c>
      <c r="H513">
        <v>0.4</v>
      </c>
      <c r="I513">
        <v>0</v>
      </c>
      <c r="J513">
        <v>0</v>
      </c>
    </row>
    <row r="514" spans="1:10">
      <c r="A514" s="26" t="s">
        <v>1229</v>
      </c>
      <c r="B514" s="26" t="s">
        <v>1789</v>
      </c>
      <c r="C514" s="26" t="s">
        <v>1790</v>
      </c>
      <c r="D514" s="26" t="s">
        <v>1663</v>
      </c>
      <c r="E514">
        <v>0</v>
      </c>
      <c r="F514">
        <v>0</v>
      </c>
      <c r="G514">
        <v>0</v>
      </c>
      <c r="H514">
        <v>0</v>
      </c>
      <c r="I514">
        <v>0.3</v>
      </c>
      <c r="J514">
        <v>0.1</v>
      </c>
    </row>
    <row r="515" spans="1:10">
      <c r="A515" s="26" t="s">
        <v>1229</v>
      </c>
      <c r="B515" s="26" t="s">
        <v>1771</v>
      </c>
      <c r="C515" s="26" t="s">
        <v>1772</v>
      </c>
      <c r="D515" s="26" t="s">
        <v>1681</v>
      </c>
      <c r="E515">
        <v>0</v>
      </c>
      <c r="F515">
        <v>0.1</v>
      </c>
      <c r="G515">
        <v>0.2</v>
      </c>
      <c r="H515">
        <v>0.1</v>
      </c>
      <c r="I515">
        <v>0</v>
      </c>
      <c r="J515">
        <v>0</v>
      </c>
    </row>
    <row r="516" spans="1:10">
      <c r="A516" s="26" t="s">
        <v>1229</v>
      </c>
      <c r="B516" s="26" t="s">
        <v>1779</v>
      </c>
      <c r="C516" s="26" t="s">
        <v>1780</v>
      </c>
      <c r="D516" s="26" t="s">
        <v>1676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0.4</v>
      </c>
    </row>
    <row r="517" spans="1:10">
      <c r="A517" s="26" t="s">
        <v>1229</v>
      </c>
      <c r="B517" s="26" t="s">
        <v>1666</v>
      </c>
      <c r="C517" s="26" t="s">
        <v>1667</v>
      </c>
      <c r="D517" s="26" t="s">
        <v>1663</v>
      </c>
      <c r="E517">
        <v>0</v>
      </c>
      <c r="F517">
        <v>0</v>
      </c>
      <c r="G517">
        <v>0</v>
      </c>
      <c r="H517">
        <v>0</v>
      </c>
      <c r="I517">
        <v>0.4</v>
      </c>
      <c r="J517">
        <v>0</v>
      </c>
    </row>
    <row r="518" spans="1:10">
      <c r="A518" s="26" t="s">
        <v>1229</v>
      </c>
      <c r="B518" s="26" t="s">
        <v>1787</v>
      </c>
      <c r="C518" s="26" t="s">
        <v>1788</v>
      </c>
      <c r="D518" s="26" t="s">
        <v>1681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0.4</v>
      </c>
    </row>
    <row r="519" spans="1:10">
      <c r="A519" s="26" t="s">
        <v>1229</v>
      </c>
      <c r="B519" s="26" t="s">
        <v>1664</v>
      </c>
      <c r="C519" s="26" t="s">
        <v>1665</v>
      </c>
      <c r="D519" s="26" t="s">
        <v>1681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0.4</v>
      </c>
    </row>
    <row r="520" spans="1:10">
      <c r="A520" s="26" t="s">
        <v>1229</v>
      </c>
      <c r="B520" s="26" t="s">
        <v>1810</v>
      </c>
      <c r="C520" s="26" t="s">
        <v>1811</v>
      </c>
      <c r="D520" s="26" t="s">
        <v>1676</v>
      </c>
      <c r="E520">
        <v>1.4</v>
      </c>
      <c r="F520">
        <v>-0.9</v>
      </c>
      <c r="G520">
        <v>0</v>
      </c>
      <c r="H520">
        <v>0</v>
      </c>
      <c r="I520">
        <v>0</v>
      </c>
      <c r="J520">
        <v>0</v>
      </c>
    </row>
    <row r="521" spans="1:10">
      <c r="A521" s="26" t="s">
        <v>1229</v>
      </c>
      <c r="B521" s="26" t="s">
        <v>1670</v>
      </c>
      <c r="C521" s="26" t="s">
        <v>1671</v>
      </c>
      <c r="D521" s="26" t="s">
        <v>1676</v>
      </c>
      <c r="E521">
        <v>0.7</v>
      </c>
      <c r="F521">
        <v>-0.2</v>
      </c>
      <c r="G521">
        <v>0</v>
      </c>
      <c r="H521">
        <v>0</v>
      </c>
      <c r="I521">
        <v>0</v>
      </c>
      <c r="J521">
        <v>0</v>
      </c>
    </row>
    <row r="522" spans="1:10">
      <c r="A522" s="26" t="s">
        <v>1229</v>
      </c>
      <c r="B522" s="26" t="s">
        <v>1753</v>
      </c>
      <c r="C522" s="26" t="s">
        <v>1754</v>
      </c>
      <c r="D522" s="26" t="s">
        <v>1663</v>
      </c>
      <c r="E522">
        <v>0</v>
      </c>
      <c r="F522">
        <v>0.6</v>
      </c>
      <c r="G522">
        <v>-0.2</v>
      </c>
      <c r="H522">
        <v>0.1</v>
      </c>
      <c r="I522">
        <v>0</v>
      </c>
      <c r="J522">
        <v>0</v>
      </c>
    </row>
    <row r="523" spans="1:10">
      <c r="A523" s="26" t="s">
        <v>1229</v>
      </c>
      <c r="B523" s="26" t="s">
        <v>1830</v>
      </c>
      <c r="C523" s="26" t="s">
        <v>1801</v>
      </c>
      <c r="D523" s="26" t="s">
        <v>1663</v>
      </c>
      <c r="E523">
        <v>0.1</v>
      </c>
      <c r="F523">
        <v>0</v>
      </c>
      <c r="G523">
        <v>0</v>
      </c>
      <c r="H523">
        <v>0.4</v>
      </c>
      <c r="I523">
        <v>0</v>
      </c>
      <c r="J523">
        <v>0</v>
      </c>
    </row>
    <row r="524" spans="1:10">
      <c r="A524" s="26" t="s">
        <v>1229</v>
      </c>
      <c r="B524" s="26" t="s">
        <v>1828</v>
      </c>
      <c r="C524" s="26" t="s">
        <v>1829</v>
      </c>
      <c r="D524" s="26" t="s">
        <v>1679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0.5</v>
      </c>
    </row>
    <row r="525" spans="1:10">
      <c r="A525" s="26" t="s">
        <v>1229</v>
      </c>
      <c r="B525" s="26" t="s">
        <v>1775</v>
      </c>
      <c r="C525" s="26" t="s">
        <v>1776</v>
      </c>
      <c r="D525" s="26" t="s">
        <v>1663</v>
      </c>
      <c r="E525">
        <v>0</v>
      </c>
      <c r="F525">
        <v>0</v>
      </c>
      <c r="G525">
        <v>0</v>
      </c>
      <c r="H525">
        <v>0.6</v>
      </c>
      <c r="I525">
        <v>0</v>
      </c>
      <c r="J525">
        <v>0</v>
      </c>
    </row>
    <row r="526" spans="1:10">
      <c r="A526" s="26" t="s">
        <v>1229</v>
      </c>
      <c r="B526" s="26" t="s">
        <v>1791</v>
      </c>
      <c r="C526" s="26" t="s">
        <v>1792</v>
      </c>
      <c r="D526" s="26" t="s">
        <v>1663</v>
      </c>
      <c r="E526">
        <v>0</v>
      </c>
      <c r="F526">
        <v>0</v>
      </c>
      <c r="G526">
        <v>0</v>
      </c>
      <c r="H526">
        <v>0</v>
      </c>
      <c r="I526">
        <v>0.5</v>
      </c>
      <c r="J526">
        <v>0.1</v>
      </c>
    </row>
    <row r="527" spans="1:10">
      <c r="A527" s="26" t="s">
        <v>1229</v>
      </c>
      <c r="B527" s="26" t="s">
        <v>1757</v>
      </c>
      <c r="C527" s="26" t="s">
        <v>1758</v>
      </c>
      <c r="D527" s="26" t="s">
        <v>1663</v>
      </c>
      <c r="E527">
        <v>0.5</v>
      </c>
      <c r="F527">
        <v>0.1</v>
      </c>
      <c r="G527">
        <v>0</v>
      </c>
      <c r="H527">
        <v>0</v>
      </c>
      <c r="I527">
        <v>0</v>
      </c>
      <c r="J527">
        <v>0</v>
      </c>
    </row>
    <row r="528" spans="1:10">
      <c r="A528" s="26" t="s">
        <v>1229</v>
      </c>
      <c r="B528" s="26" t="s">
        <v>1808</v>
      </c>
      <c r="C528" s="26" t="s">
        <v>1809</v>
      </c>
      <c r="D528" s="26" t="s">
        <v>1676</v>
      </c>
      <c r="E528">
        <v>0.6</v>
      </c>
      <c r="F528">
        <v>0</v>
      </c>
      <c r="G528">
        <v>0</v>
      </c>
      <c r="H528">
        <v>0</v>
      </c>
      <c r="I528">
        <v>0</v>
      </c>
      <c r="J528">
        <v>0</v>
      </c>
    </row>
    <row r="529" spans="1:10">
      <c r="A529" s="26" t="s">
        <v>1229</v>
      </c>
      <c r="B529" s="26" t="s">
        <v>1662</v>
      </c>
      <c r="C529" s="26" t="s">
        <v>1476</v>
      </c>
      <c r="D529" s="26" t="s">
        <v>1679</v>
      </c>
      <c r="E529">
        <v>0.7</v>
      </c>
      <c r="F529">
        <v>0</v>
      </c>
      <c r="G529">
        <v>0</v>
      </c>
      <c r="H529">
        <v>0</v>
      </c>
      <c r="I529">
        <v>0</v>
      </c>
      <c r="J529">
        <v>0</v>
      </c>
    </row>
    <row r="530" spans="1:10">
      <c r="A530" s="26" t="s">
        <v>1229</v>
      </c>
      <c r="B530" s="26" t="s">
        <v>1806</v>
      </c>
      <c r="C530" s="26" t="s">
        <v>1807</v>
      </c>
      <c r="D530" s="26" t="s">
        <v>1680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0.7</v>
      </c>
    </row>
    <row r="531" spans="1:10">
      <c r="A531" s="26" t="s">
        <v>1229</v>
      </c>
      <c r="B531" s="26" t="s">
        <v>1804</v>
      </c>
      <c r="C531" s="26" t="s">
        <v>1805</v>
      </c>
      <c r="D531" s="26" t="s">
        <v>1676</v>
      </c>
      <c r="E531">
        <v>0.7</v>
      </c>
      <c r="F531">
        <v>0</v>
      </c>
      <c r="G531">
        <v>0</v>
      </c>
      <c r="H531">
        <v>0</v>
      </c>
      <c r="I531">
        <v>0</v>
      </c>
      <c r="J531">
        <v>0</v>
      </c>
    </row>
    <row r="532" spans="1:10">
      <c r="A532" s="26" t="s">
        <v>1229</v>
      </c>
      <c r="B532" s="26" t="s">
        <v>1795</v>
      </c>
      <c r="C532" s="26" t="s">
        <v>1796</v>
      </c>
      <c r="D532" s="26" t="s">
        <v>1681</v>
      </c>
      <c r="E532">
        <v>0</v>
      </c>
      <c r="F532">
        <v>0.7</v>
      </c>
      <c r="G532">
        <v>0</v>
      </c>
      <c r="H532">
        <v>0</v>
      </c>
      <c r="I532">
        <v>0</v>
      </c>
      <c r="J532">
        <v>0</v>
      </c>
    </row>
    <row r="533" spans="1:10">
      <c r="A533" s="26" t="s">
        <v>1229</v>
      </c>
      <c r="B533" s="26" t="s">
        <v>1789</v>
      </c>
      <c r="C533" s="26" t="s">
        <v>1790</v>
      </c>
      <c r="D533" s="26" t="s">
        <v>1676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0.7</v>
      </c>
    </row>
    <row r="534" spans="1:10">
      <c r="A534" s="26" t="s">
        <v>1229</v>
      </c>
      <c r="B534" s="26" t="s">
        <v>1670</v>
      </c>
      <c r="C534" s="26" t="s">
        <v>1671</v>
      </c>
      <c r="D534" s="26" t="s">
        <v>1680</v>
      </c>
      <c r="E534">
        <v>1</v>
      </c>
      <c r="F534">
        <v>-0.3</v>
      </c>
      <c r="G534">
        <v>0</v>
      </c>
      <c r="H534">
        <v>0</v>
      </c>
      <c r="I534">
        <v>0</v>
      </c>
      <c r="J534">
        <v>0</v>
      </c>
    </row>
    <row r="535" spans="1:10">
      <c r="A535" s="26" t="s">
        <v>1229</v>
      </c>
      <c r="B535" s="26" t="s">
        <v>1810</v>
      </c>
      <c r="C535" s="26" t="s">
        <v>1811</v>
      </c>
      <c r="D535" s="26" t="s">
        <v>1680</v>
      </c>
      <c r="E535">
        <v>1.9</v>
      </c>
      <c r="F535">
        <v>-1.2</v>
      </c>
      <c r="G535">
        <v>0</v>
      </c>
      <c r="H535">
        <v>0</v>
      </c>
      <c r="I535">
        <v>0</v>
      </c>
      <c r="J535">
        <v>0</v>
      </c>
    </row>
    <row r="536" spans="1:10">
      <c r="A536" s="26" t="s">
        <v>1229</v>
      </c>
      <c r="B536" s="26" t="s">
        <v>1830</v>
      </c>
      <c r="C536" s="26" t="s">
        <v>1801</v>
      </c>
      <c r="D536" s="26" t="s">
        <v>1680</v>
      </c>
      <c r="E536">
        <v>0.2</v>
      </c>
      <c r="F536">
        <v>0</v>
      </c>
      <c r="G536">
        <v>0</v>
      </c>
      <c r="H536">
        <v>0.6</v>
      </c>
      <c r="I536">
        <v>0</v>
      </c>
      <c r="J536">
        <v>0</v>
      </c>
    </row>
    <row r="537" spans="1:10">
      <c r="A537" s="26" t="s">
        <v>1229</v>
      </c>
      <c r="B537" s="26" t="s">
        <v>1771</v>
      </c>
      <c r="C537" s="26" t="s">
        <v>1772</v>
      </c>
      <c r="D537" s="26" t="s">
        <v>1679</v>
      </c>
      <c r="E537">
        <v>0</v>
      </c>
      <c r="F537">
        <v>0.3</v>
      </c>
      <c r="G537">
        <v>0.3</v>
      </c>
      <c r="H537">
        <v>0</v>
      </c>
      <c r="I537">
        <v>0.2</v>
      </c>
      <c r="J537">
        <v>0</v>
      </c>
    </row>
    <row r="538" spans="1:10">
      <c r="A538" s="26" t="s">
        <v>1229</v>
      </c>
      <c r="B538" s="26" t="s">
        <v>1795</v>
      </c>
      <c r="C538" s="26" t="s">
        <v>1796</v>
      </c>
      <c r="D538" s="26" t="s">
        <v>1678</v>
      </c>
      <c r="E538">
        <v>0</v>
      </c>
      <c r="F538">
        <v>2</v>
      </c>
      <c r="G538">
        <v>-2</v>
      </c>
      <c r="H538">
        <v>0</v>
      </c>
      <c r="I538">
        <v>0.8</v>
      </c>
      <c r="J538">
        <v>0</v>
      </c>
    </row>
    <row r="539" spans="1:10">
      <c r="A539" s="26" t="s">
        <v>1229</v>
      </c>
      <c r="B539" s="26" t="s">
        <v>1783</v>
      </c>
      <c r="C539" s="26" t="s">
        <v>1784</v>
      </c>
      <c r="D539" s="26" t="s">
        <v>1681</v>
      </c>
      <c r="E539">
        <v>0</v>
      </c>
      <c r="F539">
        <v>0</v>
      </c>
      <c r="G539">
        <v>0</v>
      </c>
      <c r="H539">
        <v>0.9</v>
      </c>
      <c r="I539">
        <v>-0.1</v>
      </c>
      <c r="J539">
        <v>0</v>
      </c>
    </row>
    <row r="540" spans="1:10">
      <c r="A540" s="26" t="s">
        <v>1229</v>
      </c>
      <c r="B540" s="26" t="s">
        <v>1755</v>
      </c>
      <c r="C540" s="26" t="s">
        <v>1756</v>
      </c>
      <c r="D540" s="26" t="s">
        <v>1678</v>
      </c>
      <c r="E540">
        <v>0</v>
      </c>
      <c r="F540">
        <v>0</v>
      </c>
      <c r="G540">
        <v>0</v>
      </c>
      <c r="H540">
        <v>0</v>
      </c>
      <c r="I540">
        <v>0.8</v>
      </c>
      <c r="J540">
        <v>0</v>
      </c>
    </row>
    <row r="541" spans="1:10">
      <c r="A541" s="26" t="s">
        <v>1229</v>
      </c>
      <c r="B541" s="26" t="s">
        <v>1755</v>
      </c>
      <c r="C541" s="26" t="s">
        <v>1756</v>
      </c>
      <c r="D541" s="26" t="s">
        <v>1680</v>
      </c>
      <c r="E541">
        <v>0.1</v>
      </c>
      <c r="F541">
        <v>0.1</v>
      </c>
      <c r="G541">
        <v>0.6</v>
      </c>
      <c r="H541">
        <v>0</v>
      </c>
      <c r="I541">
        <v>0</v>
      </c>
      <c r="J541">
        <v>0</v>
      </c>
    </row>
    <row r="542" spans="1:10">
      <c r="A542" s="26" t="s">
        <v>1229</v>
      </c>
      <c r="B542" s="26" t="s">
        <v>1808</v>
      </c>
      <c r="C542" s="26" t="s">
        <v>1809</v>
      </c>
      <c r="D542" s="26" t="s">
        <v>1680</v>
      </c>
      <c r="E542">
        <v>0.8</v>
      </c>
      <c r="F542">
        <v>0</v>
      </c>
      <c r="G542">
        <v>0</v>
      </c>
      <c r="H542">
        <v>0</v>
      </c>
      <c r="I542">
        <v>0</v>
      </c>
      <c r="J542">
        <v>0</v>
      </c>
    </row>
    <row r="543" spans="1:10">
      <c r="A543" s="26" t="s">
        <v>1229</v>
      </c>
      <c r="B543" s="26" t="s">
        <v>1797</v>
      </c>
      <c r="C543" s="26" t="s">
        <v>1799</v>
      </c>
      <c r="D543" s="26" t="s">
        <v>1679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0.9</v>
      </c>
    </row>
    <row r="544" spans="1:10">
      <c r="A544" s="26" t="s">
        <v>1229</v>
      </c>
      <c r="B544" s="26" t="s">
        <v>1674</v>
      </c>
      <c r="C544" s="26" t="s">
        <v>1675</v>
      </c>
      <c r="D544" s="26" t="s">
        <v>1678</v>
      </c>
      <c r="E544">
        <v>0</v>
      </c>
      <c r="F544">
        <v>0.9</v>
      </c>
      <c r="G544">
        <v>-0.9</v>
      </c>
      <c r="H544">
        <v>0</v>
      </c>
      <c r="I544">
        <v>0.9</v>
      </c>
      <c r="J544">
        <v>0</v>
      </c>
    </row>
    <row r="545" spans="1:10">
      <c r="A545" s="26" t="s">
        <v>1229</v>
      </c>
      <c r="B545" s="26" t="s">
        <v>1779</v>
      </c>
      <c r="C545" s="26" t="s">
        <v>1780</v>
      </c>
      <c r="D545" s="26" t="s">
        <v>1680</v>
      </c>
      <c r="E545">
        <v>0</v>
      </c>
      <c r="F545">
        <v>0</v>
      </c>
      <c r="G545">
        <v>0</v>
      </c>
      <c r="H545">
        <v>0.1</v>
      </c>
      <c r="I545">
        <v>0</v>
      </c>
      <c r="J545">
        <v>0.8</v>
      </c>
    </row>
    <row r="546" spans="1:10">
      <c r="A546" s="26" t="s">
        <v>1229</v>
      </c>
      <c r="B546" s="26" t="s">
        <v>1804</v>
      </c>
      <c r="C546" s="26" t="s">
        <v>1805</v>
      </c>
      <c r="D546" s="26" t="s">
        <v>1680</v>
      </c>
      <c r="E546">
        <v>1</v>
      </c>
      <c r="F546">
        <v>0</v>
      </c>
      <c r="G546">
        <v>0</v>
      </c>
      <c r="H546">
        <v>0</v>
      </c>
      <c r="I546">
        <v>0</v>
      </c>
      <c r="J546">
        <v>0</v>
      </c>
    </row>
    <row r="547" spans="1:10">
      <c r="A547" s="26" t="s">
        <v>1229</v>
      </c>
      <c r="B547" s="26" t="s">
        <v>1802</v>
      </c>
      <c r="C547" s="26" t="s">
        <v>1803</v>
      </c>
      <c r="D547" s="26" t="s">
        <v>1676</v>
      </c>
      <c r="E547">
        <v>0</v>
      </c>
      <c r="F547">
        <v>0</v>
      </c>
      <c r="G547">
        <v>0</v>
      </c>
      <c r="H547">
        <v>0</v>
      </c>
      <c r="I547">
        <v>0.3</v>
      </c>
      <c r="J547">
        <v>0.8</v>
      </c>
    </row>
    <row r="548" spans="1:10">
      <c r="A548" s="26" t="s">
        <v>1229</v>
      </c>
      <c r="B548" s="26" t="s">
        <v>1777</v>
      </c>
      <c r="C548" s="26" t="s">
        <v>1778</v>
      </c>
      <c r="D548" s="26" t="s">
        <v>1680</v>
      </c>
      <c r="E548">
        <v>0</v>
      </c>
      <c r="F548">
        <v>0</v>
      </c>
      <c r="G548">
        <v>0</v>
      </c>
      <c r="H548">
        <v>0</v>
      </c>
      <c r="I548">
        <v>0.3</v>
      </c>
      <c r="J548">
        <v>0.8</v>
      </c>
    </row>
    <row r="549" spans="1:10">
      <c r="A549" s="26" t="s">
        <v>1229</v>
      </c>
      <c r="B549" s="26" t="s">
        <v>1787</v>
      </c>
      <c r="C549" s="26" t="s">
        <v>1788</v>
      </c>
      <c r="D549" s="26" t="s">
        <v>1679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1.1000000000000001</v>
      </c>
    </row>
    <row r="550" spans="1:10">
      <c r="A550" s="26" t="s">
        <v>1229</v>
      </c>
      <c r="B550" s="26" t="s">
        <v>1664</v>
      </c>
      <c r="C550" s="26" t="s">
        <v>1665</v>
      </c>
      <c r="D550" s="26" t="s">
        <v>1679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1.1000000000000001</v>
      </c>
    </row>
    <row r="551" spans="1:10">
      <c r="A551" s="26" t="s">
        <v>1229</v>
      </c>
      <c r="B551" s="26" t="s">
        <v>1757</v>
      </c>
      <c r="C551" s="26" t="s">
        <v>1758</v>
      </c>
      <c r="D551" s="26" t="s">
        <v>1676</v>
      </c>
      <c r="E551">
        <v>0</v>
      </c>
      <c r="F551">
        <v>1.1000000000000001</v>
      </c>
      <c r="G551">
        <v>0</v>
      </c>
      <c r="H551">
        <v>0</v>
      </c>
      <c r="I551">
        <v>0</v>
      </c>
      <c r="J551">
        <v>0</v>
      </c>
    </row>
    <row r="552" spans="1:10">
      <c r="A552" s="26" t="s">
        <v>1229</v>
      </c>
      <c r="B552" s="26" t="s">
        <v>1670</v>
      </c>
      <c r="C552" s="26" t="s">
        <v>1671</v>
      </c>
      <c r="D552" s="26" t="s">
        <v>1681</v>
      </c>
      <c r="E552">
        <v>1.6</v>
      </c>
      <c r="F552">
        <v>-0.5</v>
      </c>
      <c r="G552">
        <v>0</v>
      </c>
      <c r="H552">
        <v>0</v>
      </c>
      <c r="I552">
        <v>0</v>
      </c>
      <c r="J552">
        <v>0</v>
      </c>
    </row>
    <row r="553" spans="1:10">
      <c r="A553" s="26" t="s">
        <v>1229</v>
      </c>
      <c r="B553" s="26" t="s">
        <v>1810</v>
      </c>
      <c r="C553" s="26" t="s">
        <v>1811</v>
      </c>
      <c r="D553" s="26" t="s">
        <v>1681</v>
      </c>
      <c r="E553">
        <v>3</v>
      </c>
      <c r="F553">
        <v>-1.9</v>
      </c>
      <c r="G553">
        <v>0</v>
      </c>
      <c r="H553">
        <v>0</v>
      </c>
      <c r="I553">
        <v>0</v>
      </c>
      <c r="J553">
        <v>0</v>
      </c>
    </row>
    <row r="554" spans="1:10">
      <c r="A554" s="26" t="s">
        <v>1229</v>
      </c>
      <c r="B554" s="26" t="s">
        <v>1791</v>
      </c>
      <c r="C554" s="26" t="s">
        <v>1792</v>
      </c>
      <c r="D554" s="26" t="s">
        <v>1676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1.3</v>
      </c>
    </row>
    <row r="555" spans="1:10">
      <c r="A555" s="26" t="s">
        <v>1229</v>
      </c>
      <c r="B555" s="26" t="s">
        <v>1806</v>
      </c>
      <c r="C555" s="26" t="s">
        <v>1807</v>
      </c>
      <c r="D555" s="26" t="s">
        <v>1681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1.3</v>
      </c>
    </row>
    <row r="556" spans="1:10">
      <c r="A556" s="26" t="s">
        <v>1229</v>
      </c>
      <c r="B556" s="26" t="s">
        <v>1779</v>
      </c>
      <c r="C556" s="26" t="s">
        <v>1780</v>
      </c>
      <c r="D556" s="26" t="s">
        <v>1679</v>
      </c>
      <c r="E556">
        <v>0</v>
      </c>
      <c r="F556">
        <v>0</v>
      </c>
      <c r="G556">
        <v>0</v>
      </c>
      <c r="H556">
        <v>0.8</v>
      </c>
      <c r="I556">
        <v>0</v>
      </c>
      <c r="J556">
        <v>0.5</v>
      </c>
    </row>
    <row r="557" spans="1:10">
      <c r="A557" s="26" t="s">
        <v>1229</v>
      </c>
      <c r="B557" s="26" t="s">
        <v>1767</v>
      </c>
      <c r="C557" s="26" t="s">
        <v>1768</v>
      </c>
      <c r="D557" s="26" t="s">
        <v>1678</v>
      </c>
      <c r="E557">
        <v>1.3</v>
      </c>
      <c r="F557">
        <v>0</v>
      </c>
      <c r="G557">
        <v>0</v>
      </c>
      <c r="H557">
        <v>0</v>
      </c>
      <c r="I557">
        <v>0</v>
      </c>
      <c r="J557">
        <v>0</v>
      </c>
    </row>
    <row r="558" spans="1:10">
      <c r="A558" s="26" t="s">
        <v>1229</v>
      </c>
      <c r="B558" s="26" t="s">
        <v>1808</v>
      </c>
      <c r="C558" s="26" t="s">
        <v>1809</v>
      </c>
      <c r="D558" s="26" t="s">
        <v>1681</v>
      </c>
      <c r="E558">
        <v>1.3</v>
      </c>
      <c r="F558">
        <v>0</v>
      </c>
      <c r="G558">
        <v>0</v>
      </c>
      <c r="H558">
        <v>0</v>
      </c>
      <c r="I558">
        <v>0</v>
      </c>
      <c r="J558">
        <v>0</v>
      </c>
    </row>
    <row r="559" spans="1:10">
      <c r="A559" s="26" t="s">
        <v>1229</v>
      </c>
      <c r="B559" s="26" t="s">
        <v>1817</v>
      </c>
      <c r="C559" s="26" t="s">
        <v>1818</v>
      </c>
      <c r="D559" s="26" t="s">
        <v>1678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1.4</v>
      </c>
    </row>
    <row r="560" spans="1:10">
      <c r="A560" s="26" t="s">
        <v>1229</v>
      </c>
      <c r="B560" s="26" t="s">
        <v>1779</v>
      </c>
      <c r="C560" s="26" t="s">
        <v>1780</v>
      </c>
      <c r="D560" s="26" t="s">
        <v>1681</v>
      </c>
      <c r="E560">
        <v>0</v>
      </c>
      <c r="F560">
        <v>0</v>
      </c>
      <c r="G560">
        <v>0</v>
      </c>
      <c r="H560">
        <v>0.2</v>
      </c>
      <c r="I560">
        <v>0</v>
      </c>
      <c r="J560">
        <v>1.2</v>
      </c>
    </row>
    <row r="561" spans="1:10">
      <c r="A561" s="26" t="s">
        <v>1229</v>
      </c>
      <c r="B561" s="26" t="s">
        <v>1812</v>
      </c>
      <c r="C561" s="26" t="s">
        <v>1813</v>
      </c>
      <c r="D561" s="26" t="s">
        <v>1676</v>
      </c>
      <c r="E561">
        <v>0</v>
      </c>
      <c r="F561">
        <v>0</v>
      </c>
      <c r="G561">
        <v>1.8</v>
      </c>
      <c r="H561">
        <v>-0.4</v>
      </c>
      <c r="I561">
        <v>0</v>
      </c>
      <c r="J561">
        <v>0</v>
      </c>
    </row>
    <row r="562" spans="1:10">
      <c r="A562" s="26" t="s">
        <v>1229</v>
      </c>
      <c r="B562" s="26" t="s">
        <v>1771</v>
      </c>
      <c r="C562" s="26" t="s">
        <v>1772</v>
      </c>
      <c r="D562" s="26" t="s">
        <v>1678</v>
      </c>
      <c r="E562">
        <v>0</v>
      </c>
      <c r="F562">
        <v>0</v>
      </c>
      <c r="G562">
        <v>0.3</v>
      </c>
      <c r="H562">
        <v>0</v>
      </c>
      <c r="I562">
        <v>1.1000000000000001</v>
      </c>
      <c r="J562">
        <v>0</v>
      </c>
    </row>
    <row r="563" spans="1:10">
      <c r="A563" s="26" t="s">
        <v>1229</v>
      </c>
      <c r="B563" s="26" t="s">
        <v>1802</v>
      </c>
      <c r="C563" s="26" t="s">
        <v>1803</v>
      </c>
      <c r="D563" s="26" t="s">
        <v>1679</v>
      </c>
      <c r="E563">
        <v>0</v>
      </c>
      <c r="F563">
        <v>0</v>
      </c>
      <c r="G563">
        <v>0</v>
      </c>
      <c r="H563">
        <v>1.1000000000000001</v>
      </c>
      <c r="I563">
        <v>0.4</v>
      </c>
      <c r="J563">
        <v>0</v>
      </c>
    </row>
    <row r="564" spans="1:10">
      <c r="A564" s="26" t="s">
        <v>1229</v>
      </c>
      <c r="B564" s="26" t="s">
        <v>1804</v>
      </c>
      <c r="C564" s="26" t="s">
        <v>1805</v>
      </c>
      <c r="D564" s="26" t="s">
        <v>1681</v>
      </c>
      <c r="E564">
        <v>1.5</v>
      </c>
      <c r="F564">
        <v>0</v>
      </c>
      <c r="G564">
        <v>0</v>
      </c>
      <c r="H564">
        <v>0</v>
      </c>
      <c r="I564">
        <v>0</v>
      </c>
      <c r="J564">
        <v>0</v>
      </c>
    </row>
    <row r="565" spans="1:10">
      <c r="A565" s="26" t="s">
        <v>1229</v>
      </c>
      <c r="B565" s="26" t="s">
        <v>1755</v>
      </c>
      <c r="C565" s="26" t="s">
        <v>1756</v>
      </c>
      <c r="D565" s="26" t="s">
        <v>1679</v>
      </c>
      <c r="E565">
        <v>0</v>
      </c>
      <c r="F565">
        <v>0</v>
      </c>
      <c r="G565">
        <v>1.6</v>
      </c>
      <c r="H565">
        <v>0</v>
      </c>
      <c r="I565">
        <v>0</v>
      </c>
      <c r="J565">
        <v>0</v>
      </c>
    </row>
    <row r="566" spans="1:10">
      <c r="A566" s="26" t="s">
        <v>1229</v>
      </c>
      <c r="B566" s="26" t="s">
        <v>1800</v>
      </c>
      <c r="C566" s="26" t="s">
        <v>1801</v>
      </c>
      <c r="D566" s="26" t="s">
        <v>1676</v>
      </c>
      <c r="E566">
        <v>0</v>
      </c>
      <c r="F566">
        <v>0</v>
      </c>
      <c r="G566">
        <v>0</v>
      </c>
      <c r="H566">
        <v>1.6</v>
      </c>
      <c r="I566">
        <v>0</v>
      </c>
      <c r="J566">
        <v>0</v>
      </c>
    </row>
    <row r="567" spans="1:10">
      <c r="A567" s="26" t="s">
        <v>1229</v>
      </c>
      <c r="B567" s="26" t="s">
        <v>1775</v>
      </c>
      <c r="C567" s="26" t="s">
        <v>1776</v>
      </c>
      <c r="D567" s="26" t="s">
        <v>1676</v>
      </c>
      <c r="E567">
        <v>0</v>
      </c>
      <c r="F567">
        <v>0</v>
      </c>
      <c r="G567">
        <v>0</v>
      </c>
      <c r="H567">
        <v>2.5</v>
      </c>
      <c r="I567">
        <v>-0.8</v>
      </c>
      <c r="J567">
        <v>0</v>
      </c>
    </row>
    <row r="568" spans="1:10">
      <c r="A568" s="26" t="s">
        <v>1229</v>
      </c>
      <c r="B568" s="26" t="s">
        <v>1674</v>
      </c>
      <c r="C568" s="26" t="s">
        <v>1675</v>
      </c>
      <c r="D568" s="26" t="s">
        <v>1679</v>
      </c>
      <c r="E568">
        <v>1.7</v>
      </c>
      <c r="F568">
        <v>0</v>
      </c>
      <c r="G568">
        <v>0</v>
      </c>
      <c r="H568">
        <v>0</v>
      </c>
      <c r="I568">
        <v>0</v>
      </c>
      <c r="J568">
        <v>0</v>
      </c>
    </row>
    <row r="569" spans="1:10">
      <c r="A569" s="26" t="s">
        <v>1229</v>
      </c>
      <c r="B569" s="26" t="s">
        <v>1831</v>
      </c>
      <c r="C569" s="26" t="s">
        <v>1230</v>
      </c>
      <c r="D569" s="26" t="s">
        <v>1678</v>
      </c>
      <c r="E569">
        <v>0</v>
      </c>
      <c r="F569">
        <v>0</v>
      </c>
      <c r="G569">
        <v>0</v>
      </c>
      <c r="H569">
        <v>0</v>
      </c>
      <c r="I569">
        <v>1.7</v>
      </c>
      <c r="J569">
        <v>0</v>
      </c>
    </row>
    <row r="570" spans="1:10">
      <c r="A570" s="26" t="s">
        <v>1229</v>
      </c>
      <c r="B570" s="26" t="s">
        <v>1830</v>
      </c>
      <c r="C570" s="26" t="s">
        <v>1801</v>
      </c>
      <c r="D570" s="26" t="s">
        <v>1681</v>
      </c>
      <c r="E570">
        <v>0.4</v>
      </c>
      <c r="F570">
        <v>0</v>
      </c>
      <c r="G570">
        <v>0</v>
      </c>
      <c r="H570">
        <v>1.3</v>
      </c>
      <c r="I570">
        <v>0</v>
      </c>
      <c r="J570">
        <v>0</v>
      </c>
    </row>
    <row r="571" spans="1:10">
      <c r="A571" s="26" t="s">
        <v>1229</v>
      </c>
      <c r="B571" s="26" t="s">
        <v>1793</v>
      </c>
      <c r="C571" s="26" t="s">
        <v>1794</v>
      </c>
      <c r="D571" s="26" t="s">
        <v>1679</v>
      </c>
      <c r="E571">
        <v>0.2</v>
      </c>
      <c r="F571">
        <v>0</v>
      </c>
      <c r="G571">
        <v>1.1000000000000001</v>
      </c>
      <c r="H571">
        <v>0.4</v>
      </c>
      <c r="I571">
        <v>0</v>
      </c>
      <c r="J571">
        <v>0</v>
      </c>
    </row>
    <row r="572" spans="1:10">
      <c r="A572" s="26" t="s">
        <v>1229</v>
      </c>
      <c r="B572" s="26" t="s">
        <v>1674</v>
      </c>
      <c r="C572" s="26" t="s">
        <v>1675</v>
      </c>
      <c r="D572" s="26" t="s">
        <v>1676</v>
      </c>
      <c r="E572">
        <v>1.3</v>
      </c>
      <c r="F572">
        <v>0.5</v>
      </c>
      <c r="G572">
        <v>0</v>
      </c>
      <c r="H572">
        <v>0</v>
      </c>
      <c r="I572">
        <v>0</v>
      </c>
      <c r="J572">
        <v>0</v>
      </c>
    </row>
    <row r="573" spans="1:10">
      <c r="A573" s="26" t="s">
        <v>1229</v>
      </c>
      <c r="B573" s="26" t="s">
        <v>1779</v>
      </c>
      <c r="C573" s="26" t="s">
        <v>1780</v>
      </c>
      <c r="D573" s="26" t="s">
        <v>1678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1.8</v>
      </c>
    </row>
    <row r="574" spans="1:10">
      <c r="A574" s="26" t="s">
        <v>1229</v>
      </c>
      <c r="B574" s="26" t="s">
        <v>1777</v>
      </c>
      <c r="C574" s="26" t="s">
        <v>1778</v>
      </c>
      <c r="D574" s="26" t="s">
        <v>1681</v>
      </c>
      <c r="E574">
        <v>0</v>
      </c>
      <c r="F574">
        <v>0</v>
      </c>
      <c r="G574">
        <v>0</v>
      </c>
      <c r="H574">
        <v>0</v>
      </c>
      <c r="I574">
        <v>0.7</v>
      </c>
      <c r="J574">
        <v>1.1000000000000001</v>
      </c>
    </row>
    <row r="575" spans="1:10">
      <c r="A575" s="26" t="s">
        <v>1229</v>
      </c>
      <c r="B575" s="26" t="s">
        <v>1666</v>
      </c>
      <c r="C575" s="26" t="s">
        <v>1667</v>
      </c>
      <c r="D575" s="26" t="s">
        <v>1676</v>
      </c>
      <c r="E575">
        <v>0</v>
      </c>
      <c r="F575">
        <v>0</v>
      </c>
      <c r="G575">
        <v>0</v>
      </c>
      <c r="H575">
        <v>0</v>
      </c>
      <c r="I575">
        <v>1.7</v>
      </c>
      <c r="J575">
        <v>0.1</v>
      </c>
    </row>
    <row r="576" spans="1:10">
      <c r="A576" s="26" t="s">
        <v>1229</v>
      </c>
      <c r="B576" s="26" t="s">
        <v>1789</v>
      </c>
      <c r="C576" s="26" t="s">
        <v>1790</v>
      </c>
      <c r="D576" s="26" t="s">
        <v>1680</v>
      </c>
      <c r="E576">
        <v>0</v>
      </c>
      <c r="F576">
        <v>0</v>
      </c>
      <c r="G576">
        <v>0</v>
      </c>
      <c r="H576">
        <v>0</v>
      </c>
      <c r="I576">
        <v>0.4</v>
      </c>
      <c r="J576">
        <v>1.5</v>
      </c>
    </row>
    <row r="577" spans="1:10">
      <c r="A577" s="26" t="s">
        <v>1229</v>
      </c>
      <c r="B577" s="26" t="s">
        <v>1753</v>
      </c>
      <c r="C577" s="26" t="s">
        <v>1754</v>
      </c>
      <c r="D577" s="26" t="s">
        <v>1676</v>
      </c>
      <c r="E577">
        <v>0</v>
      </c>
      <c r="F577">
        <v>0</v>
      </c>
      <c r="G577">
        <v>0</v>
      </c>
      <c r="H577">
        <v>0</v>
      </c>
      <c r="I577">
        <v>3.7</v>
      </c>
      <c r="J577">
        <v>-1.8</v>
      </c>
    </row>
    <row r="578" spans="1:10">
      <c r="A578" s="26" t="s">
        <v>1229</v>
      </c>
      <c r="B578" s="26" t="s">
        <v>1793</v>
      </c>
      <c r="C578" s="26" t="s">
        <v>1794</v>
      </c>
      <c r="D578" s="26" t="s">
        <v>1676</v>
      </c>
      <c r="E578">
        <v>0</v>
      </c>
      <c r="F578">
        <v>0</v>
      </c>
      <c r="G578">
        <v>0</v>
      </c>
      <c r="H578">
        <v>2.2000000000000002</v>
      </c>
      <c r="I578">
        <v>-0.3</v>
      </c>
      <c r="J578">
        <v>0</v>
      </c>
    </row>
    <row r="579" spans="1:10">
      <c r="A579" s="26" t="s">
        <v>1229</v>
      </c>
      <c r="B579" s="26" t="s">
        <v>1755</v>
      </c>
      <c r="C579" s="26" t="s">
        <v>1756</v>
      </c>
      <c r="D579" s="26" t="s">
        <v>1676</v>
      </c>
      <c r="E579">
        <v>1.1000000000000001</v>
      </c>
      <c r="F579">
        <v>0.6</v>
      </c>
      <c r="G579">
        <v>0.3</v>
      </c>
      <c r="H579">
        <v>0</v>
      </c>
      <c r="I579">
        <v>0</v>
      </c>
      <c r="J579">
        <v>0</v>
      </c>
    </row>
    <row r="580" spans="1:10">
      <c r="A580" s="26" t="s">
        <v>1229</v>
      </c>
      <c r="B580" s="26" t="s">
        <v>1795</v>
      </c>
      <c r="C580" s="26" t="s">
        <v>1796</v>
      </c>
      <c r="D580" s="26" t="s">
        <v>1679</v>
      </c>
      <c r="E580">
        <v>0</v>
      </c>
      <c r="F580">
        <v>2.1</v>
      </c>
      <c r="G580">
        <v>0</v>
      </c>
      <c r="H580">
        <v>0</v>
      </c>
      <c r="I580">
        <v>0</v>
      </c>
      <c r="J580">
        <v>0</v>
      </c>
    </row>
    <row r="581" spans="1:10">
      <c r="A581" s="26" t="s">
        <v>1229</v>
      </c>
      <c r="B581" s="26" t="s">
        <v>1802</v>
      </c>
      <c r="C581" s="26" t="s">
        <v>1803</v>
      </c>
      <c r="D581" s="26" t="s">
        <v>1680</v>
      </c>
      <c r="E581">
        <v>0</v>
      </c>
      <c r="F581">
        <v>0</v>
      </c>
      <c r="G581">
        <v>0</v>
      </c>
      <c r="H581">
        <v>0.1</v>
      </c>
      <c r="I581">
        <v>0.5</v>
      </c>
      <c r="J581">
        <v>1.5</v>
      </c>
    </row>
    <row r="582" spans="1:10">
      <c r="A582" s="26" t="s">
        <v>1229</v>
      </c>
      <c r="B582" s="26" t="s">
        <v>1783</v>
      </c>
      <c r="C582" s="26" t="s">
        <v>1784</v>
      </c>
      <c r="D582" s="26" t="s">
        <v>1679</v>
      </c>
      <c r="E582">
        <v>0</v>
      </c>
      <c r="F582">
        <v>0</v>
      </c>
      <c r="G582">
        <v>0</v>
      </c>
      <c r="H582">
        <v>3.1</v>
      </c>
      <c r="I582">
        <v>-0.6</v>
      </c>
      <c r="J582">
        <v>0</v>
      </c>
    </row>
    <row r="583" spans="1:10">
      <c r="A583" s="26" t="s">
        <v>1229</v>
      </c>
      <c r="B583" s="26" t="s">
        <v>1753</v>
      </c>
      <c r="C583" s="26" t="s">
        <v>1754</v>
      </c>
      <c r="D583" s="26" t="s">
        <v>1680</v>
      </c>
      <c r="E583">
        <v>0</v>
      </c>
      <c r="F583">
        <v>0.7</v>
      </c>
      <c r="G583">
        <v>-0.4</v>
      </c>
      <c r="H583">
        <v>0.1</v>
      </c>
      <c r="I583">
        <v>5.5</v>
      </c>
      <c r="J583">
        <v>-3.4</v>
      </c>
    </row>
    <row r="584" spans="1:10">
      <c r="A584" s="26" t="s">
        <v>1229</v>
      </c>
      <c r="B584" s="26" t="s">
        <v>1781</v>
      </c>
      <c r="C584" s="26" t="s">
        <v>1782</v>
      </c>
      <c r="D584" s="26" t="s">
        <v>1678</v>
      </c>
      <c r="E584">
        <v>0</v>
      </c>
      <c r="F584">
        <v>2.6</v>
      </c>
      <c r="G584">
        <v>0</v>
      </c>
      <c r="H584">
        <v>0</v>
      </c>
      <c r="I584">
        <v>0</v>
      </c>
      <c r="J584">
        <v>0</v>
      </c>
    </row>
    <row r="585" spans="1:10">
      <c r="A585" s="26" t="s">
        <v>1229</v>
      </c>
      <c r="B585" s="26" t="s">
        <v>1812</v>
      </c>
      <c r="C585" s="26" t="s">
        <v>1813</v>
      </c>
      <c r="D585" s="26" t="s">
        <v>1680</v>
      </c>
      <c r="E585">
        <v>0.1</v>
      </c>
      <c r="F585">
        <v>0.6</v>
      </c>
      <c r="G585">
        <v>2.5</v>
      </c>
      <c r="H585">
        <v>-0.5</v>
      </c>
      <c r="I585">
        <v>0</v>
      </c>
      <c r="J585">
        <v>0</v>
      </c>
    </row>
    <row r="586" spans="1:10">
      <c r="A586" s="26" t="s">
        <v>1229</v>
      </c>
      <c r="B586" s="26" t="s">
        <v>1755</v>
      </c>
      <c r="C586" s="26" t="s">
        <v>1756</v>
      </c>
      <c r="D586" s="26" t="s">
        <v>1681</v>
      </c>
      <c r="E586">
        <v>1</v>
      </c>
      <c r="F586">
        <v>0.6</v>
      </c>
      <c r="G586">
        <v>1.2</v>
      </c>
      <c r="H586">
        <v>0</v>
      </c>
      <c r="I586">
        <v>0</v>
      </c>
      <c r="J586">
        <v>0</v>
      </c>
    </row>
    <row r="587" spans="1:10">
      <c r="A587" s="26" t="s">
        <v>1229</v>
      </c>
      <c r="B587" s="26" t="s">
        <v>1674</v>
      </c>
      <c r="C587" s="26" t="s">
        <v>1675</v>
      </c>
      <c r="D587" s="26" t="s">
        <v>1680</v>
      </c>
      <c r="E587">
        <v>2.2000000000000002</v>
      </c>
      <c r="F587">
        <v>0.6</v>
      </c>
      <c r="G587">
        <v>0</v>
      </c>
      <c r="H587">
        <v>0</v>
      </c>
      <c r="I587">
        <v>0</v>
      </c>
      <c r="J587">
        <v>0</v>
      </c>
    </row>
    <row r="588" spans="1:10">
      <c r="A588" s="26" t="s">
        <v>1229</v>
      </c>
      <c r="B588" s="26" t="s">
        <v>1757</v>
      </c>
      <c r="C588" s="26" t="s">
        <v>1758</v>
      </c>
      <c r="D588" s="26" t="s">
        <v>1680</v>
      </c>
      <c r="E588">
        <v>1</v>
      </c>
      <c r="F588">
        <v>1.7</v>
      </c>
      <c r="G588">
        <v>0.1</v>
      </c>
      <c r="H588">
        <v>0</v>
      </c>
      <c r="I588">
        <v>0</v>
      </c>
      <c r="J588">
        <v>0</v>
      </c>
    </row>
    <row r="589" spans="1:10">
      <c r="A589" s="26" t="s">
        <v>1229</v>
      </c>
      <c r="B589" s="26" t="s">
        <v>1789</v>
      </c>
      <c r="C589" s="26" t="s">
        <v>1790</v>
      </c>
      <c r="D589" s="26" t="s">
        <v>1678</v>
      </c>
      <c r="E589">
        <v>0</v>
      </c>
      <c r="F589">
        <v>0</v>
      </c>
      <c r="G589">
        <v>0</v>
      </c>
      <c r="H589">
        <v>0</v>
      </c>
      <c r="I589">
        <v>3</v>
      </c>
      <c r="J589">
        <v>0</v>
      </c>
    </row>
    <row r="590" spans="1:10">
      <c r="A590" s="26" t="s">
        <v>1229</v>
      </c>
      <c r="B590" s="26" t="s">
        <v>1789</v>
      </c>
      <c r="C590" s="26" t="s">
        <v>1790</v>
      </c>
      <c r="D590" s="26" t="s">
        <v>1681</v>
      </c>
      <c r="E590">
        <v>0</v>
      </c>
      <c r="F590">
        <v>0</v>
      </c>
      <c r="G590">
        <v>0</v>
      </c>
      <c r="H590">
        <v>0</v>
      </c>
      <c r="I590">
        <v>0.9</v>
      </c>
      <c r="J590">
        <v>2.1</v>
      </c>
    </row>
    <row r="591" spans="1:10">
      <c r="A591" s="26" t="s">
        <v>1229</v>
      </c>
      <c r="B591" s="26" t="s">
        <v>1800</v>
      </c>
      <c r="C591" s="26" t="s">
        <v>1801</v>
      </c>
      <c r="D591" s="26" t="s">
        <v>1680</v>
      </c>
      <c r="E591">
        <v>0</v>
      </c>
      <c r="F591">
        <v>0</v>
      </c>
      <c r="G591">
        <v>0.4</v>
      </c>
      <c r="H591">
        <v>2.6</v>
      </c>
      <c r="I591">
        <v>0</v>
      </c>
      <c r="J591">
        <v>0</v>
      </c>
    </row>
    <row r="592" spans="1:10">
      <c r="A592" s="26" t="s">
        <v>1229</v>
      </c>
      <c r="B592" s="26" t="s">
        <v>1802</v>
      </c>
      <c r="C592" s="26" t="s">
        <v>1803</v>
      </c>
      <c r="D592" s="26" t="s">
        <v>1681</v>
      </c>
      <c r="E592">
        <v>0</v>
      </c>
      <c r="F592">
        <v>0</v>
      </c>
      <c r="G592">
        <v>0</v>
      </c>
      <c r="H592">
        <v>0.3</v>
      </c>
      <c r="I592">
        <v>0.7</v>
      </c>
      <c r="J592">
        <v>2.1</v>
      </c>
    </row>
    <row r="593" spans="1:10">
      <c r="A593" s="26" t="s">
        <v>1229</v>
      </c>
      <c r="B593" s="26" t="s">
        <v>1793</v>
      </c>
      <c r="C593" s="26" t="s">
        <v>1794</v>
      </c>
      <c r="D593" s="26" t="s">
        <v>1680</v>
      </c>
      <c r="E593">
        <v>0</v>
      </c>
      <c r="F593">
        <v>0</v>
      </c>
      <c r="G593">
        <v>0.2</v>
      </c>
      <c r="H593">
        <v>3.4</v>
      </c>
      <c r="I593">
        <v>-0.5</v>
      </c>
      <c r="J593">
        <v>0</v>
      </c>
    </row>
    <row r="594" spans="1:10">
      <c r="A594" s="26" t="s">
        <v>1229</v>
      </c>
      <c r="B594" s="26" t="s">
        <v>1763</v>
      </c>
      <c r="C594" s="26" t="s">
        <v>1764</v>
      </c>
      <c r="D594" s="26" t="s">
        <v>1676</v>
      </c>
      <c r="E594">
        <v>5.0999999999999996</v>
      </c>
      <c r="F594">
        <v>-1.9</v>
      </c>
      <c r="G594">
        <v>0</v>
      </c>
      <c r="H594">
        <v>0</v>
      </c>
      <c r="I594">
        <v>0</v>
      </c>
      <c r="J594">
        <v>0</v>
      </c>
    </row>
    <row r="595" spans="1:10">
      <c r="A595" s="26" t="s">
        <v>1229</v>
      </c>
      <c r="B595" s="26" t="s">
        <v>1806</v>
      </c>
      <c r="C595" s="26" t="s">
        <v>1807</v>
      </c>
      <c r="D595" s="26" t="s">
        <v>1679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3.3</v>
      </c>
    </row>
    <row r="596" spans="1:10">
      <c r="A596" s="26" t="s">
        <v>1229</v>
      </c>
      <c r="B596" s="26" t="s">
        <v>1791</v>
      </c>
      <c r="C596" s="26" t="s">
        <v>1792</v>
      </c>
      <c r="D596" s="26" t="s">
        <v>1680</v>
      </c>
      <c r="E596">
        <v>0</v>
      </c>
      <c r="F596">
        <v>0</v>
      </c>
      <c r="G596">
        <v>0</v>
      </c>
      <c r="H596">
        <v>0</v>
      </c>
      <c r="I596">
        <v>0.6</v>
      </c>
      <c r="J596">
        <v>2.7</v>
      </c>
    </row>
    <row r="597" spans="1:10">
      <c r="A597" s="26" t="s">
        <v>1229</v>
      </c>
      <c r="B597" s="26" t="s">
        <v>1666</v>
      </c>
      <c r="C597" s="26" t="s">
        <v>1667</v>
      </c>
      <c r="D597" s="26" t="s">
        <v>1680</v>
      </c>
      <c r="E597">
        <v>0</v>
      </c>
      <c r="F597">
        <v>0</v>
      </c>
      <c r="G597">
        <v>0</v>
      </c>
      <c r="H597">
        <v>0</v>
      </c>
      <c r="I597">
        <v>3.1</v>
      </c>
      <c r="J597">
        <v>0.3</v>
      </c>
    </row>
    <row r="598" spans="1:10">
      <c r="A598" s="26" t="s">
        <v>1229</v>
      </c>
      <c r="B598" s="26" t="s">
        <v>1800</v>
      </c>
      <c r="C598" s="26" t="s">
        <v>1801</v>
      </c>
      <c r="D598" s="26" t="s">
        <v>1679</v>
      </c>
      <c r="E598">
        <v>0</v>
      </c>
      <c r="F598">
        <v>0</v>
      </c>
      <c r="G598">
        <v>2.7</v>
      </c>
      <c r="H598">
        <v>0.7</v>
      </c>
      <c r="I598">
        <v>0</v>
      </c>
      <c r="J598">
        <v>0</v>
      </c>
    </row>
    <row r="599" spans="1:10">
      <c r="A599" s="26" t="s">
        <v>1229</v>
      </c>
      <c r="B599" s="26" t="s">
        <v>1777</v>
      </c>
      <c r="C599" s="26" t="s">
        <v>1778</v>
      </c>
      <c r="D599" s="26" t="s">
        <v>1679</v>
      </c>
      <c r="E599">
        <v>0</v>
      </c>
      <c r="F599">
        <v>0</v>
      </c>
      <c r="G599">
        <v>0</v>
      </c>
      <c r="H599">
        <v>0</v>
      </c>
      <c r="I599">
        <v>2.8</v>
      </c>
      <c r="J599">
        <v>0.7</v>
      </c>
    </row>
    <row r="600" spans="1:10">
      <c r="A600" s="26" t="s">
        <v>1229</v>
      </c>
      <c r="B600" s="26" t="s">
        <v>1775</v>
      </c>
      <c r="C600" s="26" t="s">
        <v>1776</v>
      </c>
      <c r="D600" s="26" t="s">
        <v>1680</v>
      </c>
      <c r="E600">
        <v>0</v>
      </c>
      <c r="F600">
        <v>0</v>
      </c>
      <c r="G600">
        <v>0</v>
      </c>
      <c r="H600">
        <v>4.8</v>
      </c>
      <c r="I600">
        <v>-1.3</v>
      </c>
      <c r="J600">
        <v>0</v>
      </c>
    </row>
    <row r="601" spans="1:10">
      <c r="A601" s="26" t="s">
        <v>1229</v>
      </c>
      <c r="B601" s="26" t="s">
        <v>1763</v>
      </c>
      <c r="C601" s="26" t="s">
        <v>1764</v>
      </c>
      <c r="D601" s="26" t="s">
        <v>1679</v>
      </c>
      <c r="E601">
        <v>3.5</v>
      </c>
      <c r="F601">
        <v>0</v>
      </c>
      <c r="G601">
        <v>0</v>
      </c>
      <c r="H601">
        <v>0</v>
      </c>
      <c r="I601">
        <v>0</v>
      </c>
      <c r="J601">
        <v>0</v>
      </c>
    </row>
    <row r="602" spans="1:10">
      <c r="A602" s="26" t="s">
        <v>1229</v>
      </c>
      <c r="B602" s="26" t="s">
        <v>1831</v>
      </c>
      <c r="C602" s="26" t="s">
        <v>1230</v>
      </c>
      <c r="D602" s="26" t="s">
        <v>1676</v>
      </c>
      <c r="E602">
        <v>0</v>
      </c>
      <c r="F602">
        <v>0.3</v>
      </c>
      <c r="G602">
        <v>1.9</v>
      </c>
      <c r="H602">
        <v>-0.3</v>
      </c>
      <c r="I602">
        <v>0.6</v>
      </c>
      <c r="J602">
        <v>1.8</v>
      </c>
    </row>
    <row r="603" spans="1:10">
      <c r="A603" s="26" t="s">
        <v>1229</v>
      </c>
      <c r="B603" s="26" t="s">
        <v>1789</v>
      </c>
      <c r="C603" s="26" t="s">
        <v>1790</v>
      </c>
      <c r="D603" s="26" t="s">
        <v>1679</v>
      </c>
      <c r="E603">
        <v>0</v>
      </c>
      <c r="F603">
        <v>0</v>
      </c>
      <c r="G603">
        <v>0</v>
      </c>
      <c r="H603">
        <v>0</v>
      </c>
      <c r="I603">
        <v>3.8</v>
      </c>
      <c r="J603">
        <v>0.7</v>
      </c>
    </row>
    <row r="604" spans="1:10">
      <c r="A604" s="26" t="s">
        <v>1229</v>
      </c>
      <c r="B604" s="26" t="s">
        <v>1674</v>
      </c>
      <c r="C604" s="26" t="s">
        <v>1675</v>
      </c>
      <c r="D604" s="26" t="s">
        <v>1681</v>
      </c>
      <c r="E604">
        <v>3.5</v>
      </c>
      <c r="F604">
        <v>1</v>
      </c>
      <c r="G604">
        <v>0</v>
      </c>
      <c r="H604">
        <v>0</v>
      </c>
      <c r="I604">
        <v>0</v>
      </c>
      <c r="J604">
        <v>0</v>
      </c>
    </row>
    <row r="605" spans="1:10">
      <c r="A605" s="26" t="s">
        <v>1229</v>
      </c>
      <c r="B605" s="26" t="s">
        <v>1773</v>
      </c>
      <c r="C605" s="26" t="s">
        <v>1774</v>
      </c>
      <c r="D605" s="26" t="s">
        <v>1678</v>
      </c>
      <c r="E605">
        <v>0</v>
      </c>
      <c r="F605">
        <v>0.3</v>
      </c>
      <c r="G605">
        <v>0</v>
      </c>
      <c r="H605">
        <v>4.5</v>
      </c>
      <c r="I605">
        <v>0</v>
      </c>
      <c r="J605">
        <v>0</v>
      </c>
    </row>
    <row r="606" spans="1:10">
      <c r="A606" s="26" t="s">
        <v>1229</v>
      </c>
      <c r="B606" s="26" t="s">
        <v>1802</v>
      </c>
      <c r="C606" s="26" t="s">
        <v>1803</v>
      </c>
      <c r="D606" s="26" t="s">
        <v>1678</v>
      </c>
      <c r="E606">
        <v>0</v>
      </c>
      <c r="F606">
        <v>0</v>
      </c>
      <c r="G606">
        <v>0</v>
      </c>
      <c r="H606">
        <v>0.4</v>
      </c>
      <c r="I606">
        <v>4.4000000000000004</v>
      </c>
      <c r="J606">
        <v>0</v>
      </c>
    </row>
    <row r="607" spans="1:10">
      <c r="A607" s="26" t="s">
        <v>1229</v>
      </c>
      <c r="B607" s="26" t="s">
        <v>1793</v>
      </c>
      <c r="C607" s="26" t="s">
        <v>1794</v>
      </c>
      <c r="D607" s="26" t="s">
        <v>1681</v>
      </c>
      <c r="E607">
        <v>0.1</v>
      </c>
      <c r="F607">
        <v>0</v>
      </c>
      <c r="G607">
        <v>0.5</v>
      </c>
      <c r="H607">
        <v>5.0999999999999996</v>
      </c>
      <c r="I607">
        <v>-0.8</v>
      </c>
      <c r="J607">
        <v>0</v>
      </c>
    </row>
    <row r="608" spans="1:10">
      <c r="A608" s="26" t="s">
        <v>1229</v>
      </c>
      <c r="B608" s="26" t="s">
        <v>1666</v>
      </c>
      <c r="C608" s="26" t="s">
        <v>1667</v>
      </c>
      <c r="D608" s="26" t="s">
        <v>1679</v>
      </c>
      <c r="E608">
        <v>0</v>
      </c>
      <c r="F608">
        <v>0</v>
      </c>
      <c r="G608">
        <v>0</v>
      </c>
      <c r="H608">
        <v>0</v>
      </c>
      <c r="I608">
        <v>4.9000000000000004</v>
      </c>
      <c r="J608">
        <v>0</v>
      </c>
    </row>
    <row r="609" spans="1:10">
      <c r="A609" s="26" t="s">
        <v>1229</v>
      </c>
      <c r="B609" s="26" t="s">
        <v>1800</v>
      </c>
      <c r="C609" s="26" t="s">
        <v>1801</v>
      </c>
      <c r="D609" s="26" t="s">
        <v>1681</v>
      </c>
      <c r="E609">
        <v>0</v>
      </c>
      <c r="F609">
        <v>0</v>
      </c>
      <c r="G609">
        <v>1.1000000000000001</v>
      </c>
      <c r="H609">
        <v>3.9</v>
      </c>
      <c r="I609">
        <v>0</v>
      </c>
      <c r="J609">
        <v>0</v>
      </c>
    </row>
    <row r="610" spans="1:10">
      <c r="A610" s="26" t="s">
        <v>1229</v>
      </c>
      <c r="B610" s="26" t="s">
        <v>1670</v>
      </c>
      <c r="C610" s="26" t="s">
        <v>1671</v>
      </c>
      <c r="D610" s="26" t="s">
        <v>1678</v>
      </c>
      <c r="E610">
        <v>0</v>
      </c>
      <c r="F610">
        <v>0</v>
      </c>
      <c r="G610">
        <v>0</v>
      </c>
      <c r="H610">
        <v>0</v>
      </c>
      <c r="I610">
        <v>5.0999999999999996</v>
      </c>
      <c r="J610">
        <v>0</v>
      </c>
    </row>
    <row r="611" spans="1:10">
      <c r="A611" s="26" t="s">
        <v>1229</v>
      </c>
      <c r="B611" s="26" t="s">
        <v>1763</v>
      </c>
      <c r="C611" s="26" t="s">
        <v>1764</v>
      </c>
      <c r="D611" s="26" t="s">
        <v>1680</v>
      </c>
      <c r="E611">
        <v>7.8</v>
      </c>
      <c r="F611">
        <v>-2.6</v>
      </c>
      <c r="G611">
        <v>0</v>
      </c>
      <c r="H611">
        <v>0</v>
      </c>
      <c r="I611">
        <v>0</v>
      </c>
      <c r="J611">
        <v>0</v>
      </c>
    </row>
    <row r="612" spans="1:10">
      <c r="A612" s="26" t="s">
        <v>1229</v>
      </c>
      <c r="B612" s="26" t="s">
        <v>1753</v>
      </c>
      <c r="C612" s="26" t="s">
        <v>1754</v>
      </c>
      <c r="D612" s="26" t="s">
        <v>1681</v>
      </c>
      <c r="E612">
        <v>0</v>
      </c>
      <c r="F612">
        <v>2.2999999999999998</v>
      </c>
      <c r="G612">
        <v>-1.1000000000000001</v>
      </c>
      <c r="H612">
        <v>0.2</v>
      </c>
      <c r="I612">
        <v>8.5</v>
      </c>
      <c r="J612">
        <v>-4.7</v>
      </c>
    </row>
    <row r="613" spans="1:10">
      <c r="A613" s="26" t="s">
        <v>1229</v>
      </c>
      <c r="B613" s="26" t="s">
        <v>1812</v>
      </c>
      <c r="C613" s="26" t="s">
        <v>1813</v>
      </c>
      <c r="D613" s="26" t="s">
        <v>1681</v>
      </c>
      <c r="E613">
        <v>0.3</v>
      </c>
      <c r="F613">
        <v>2</v>
      </c>
      <c r="G613">
        <v>3.7</v>
      </c>
      <c r="H613">
        <v>-0.8</v>
      </c>
      <c r="I613">
        <v>0</v>
      </c>
      <c r="J613">
        <v>0</v>
      </c>
    </row>
    <row r="614" spans="1:10">
      <c r="A614" s="26" t="s">
        <v>1229</v>
      </c>
      <c r="B614" s="26" t="s">
        <v>1791</v>
      </c>
      <c r="C614" s="26" t="s">
        <v>1792</v>
      </c>
      <c r="D614" s="26" t="s">
        <v>1681</v>
      </c>
      <c r="E614">
        <v>0</v>
      </c>
      <c r="F614">
        <v>0</v>
      </c>
      <c r="G614">
        <v>0</v>
      </c>
      <c r="H614">
        <v>0.1</v>
      </c>
      <c r="I614">
        <v>1.4</v>
      </c>
      <c r="J614">
        <v>3.8</v>
      </c>
    </row>
    <row r="615" spans="1:10">
      <c r="A615" s="26" t="s">
        <v>1229</v>
      </c>
      <c r="B615" s="26" t="s">
        <v>1757</v>
      </c>
      <c r="C615" s="26" t="s">
        <v>1758</v>
      </c>
      <c r="D615" s="26" t="s">
        <v>1681</v>
      </c>
      <c r="E615">
        <v>2.2999999999999998</v>
      </c>
      <c r="F615">
        <v>2.8</v>
      </c>
      <c r="G615">
        <v>0.2</v>
      </c>
      <c r="H615">
        <v>0</v>
      </c>
      <c r="I615">
        <v>0</v>
      </c>
      <c r="J615">
        <v>0</v>
      </c>
    </row>
    <row r="616" spans="1:10">
      <c r="A616" s="26" t="s">
        <v>1229</v>
      </c>
      <c r="B616" s="26" t="s">
        <v>1753</v>
      </c>
      <c r="C616" s="26" t="s">
        <v>1754</v>
      </c>
      <c r="D616" s="26" t="s">
        <v>1679</v>
      </c>
      <c r="E616">
        <v>0</v>
      </c>
      <c r="F616">
        <v>6.8</v>
      </c>
      <c r="G616">
        <v>-2.7</v>
      </c>
      <c r="H616">
        <v>0.8</v>
      </c>
      <c r="I616">
        <v>0.5</v>
      </c>
      <c r="J616">
        <v>0</v>
      </c>
    </row>
    <row r="617" spans="1:10">
      <c r="A617" s="26" t="s">
        <v>1229</v>
      </c>
      <c r="B617" s="26" t="s">
        <v>1830</v>
      </c>
      <c r="C617" s="26" t="s">
        <v>1801</v>
      </c>
      <c r="D617" s="26" t="s">
        <v>1679</v>
      </c>
      <c r="E617">
        <v>0.9</v>
      </c>
      <c r="F617">
        <v>0</v>
      </c>
      <c r="G617">
        <v>0</v>
      </c>
      <c r="H617">
        <v>4.5</v>
      </c>
      <c r="I617">
        <v>0</v>
      </c>
      <c r="J617">
        <v>0</v>
      </c>
    </row>
    <row r="618" spans="1:10">
      <c r="A618" s="26" t="s">
        <v>1229</v>
      </c>
      <c r="B618" s="26" t="s">
        <v>1666</v>
      </c>
      <c r="C618" s="26" t="s">
        <v>1667</v>
      </c>
      <c r="D618" s="26" t="s">
        <v>1681</v>
      </c>
      <c r="E618">
        <v>0</v>
      </c>
      <c r="F618">
        <v>0</v>
      </c>
      <c r="G618">
        <v>0</v>
      </c>
      <c r="H618">
        <v>0</v>
      </c>
      <c r="I618">
        <v>5.0999999999999996</v>
      </c>
      <c r="J618">
        <v>0.4</v>
      </c>
    </row>
    <row r="619" spans="1:10">
      <c r="A619" s="26" t="s">
        <v>1229</v>
      </c>
      <c r="B619" s="26" t="s">
        <v>1819</v>
      </c>
      <c r="C619" s="26" t="s">
        <v>1820</v>
      </c>
      <c r="D619" s="26" t="s">
        <v>1678</v>
      </c>
      <c r="E619">
        <v>0</v>
      </c>
      <c r="F619">
        <v>0</v>
      </c>
      <c r="G619">
        <v>0</v>
      </c>
      <c r="H619">
        <v>0</v>
      </c>
      <c r="I619">
        <v>5.5</v>
      </c>
      <c r="J619">
        <v>0</v>
      </c>
    </row>
    <row r="620" spans="1:10">
      <c r="A620" s="26" t="s">
        <v>1229</v>
      </c>
      <c r="B620" s="26" t="s">
        <v>1753</v>
      </c>
      <c r="C620" s="26" t="s">
        <v>1754</v>
      </c>
      <c r="D620" s="26" t="s">
        <v>1678</v>
      </c>
      <c r="E620">
        <v>0</v>
      </c>
      <c r="F620">
        <v>0</v>
      </c>
      <c r="G620">
        <v>0</v>
      </c>
      <c r="H620">
        <v>0</v>
      </c>
      <c r="I620">
        <v>5.8</v>
      </c>
      <c r="J620">
        <v>0</v>
      </c>
    </row>
    <row r="621" spans="1:10">
      <c r="A621" s="26" t="s">
        <v>1229</v>
      </c>
      <c r="B621" s="26" t="s">
        <v>1791</v>
      </c>
      <c r="C621" s="26" t="s">
        <v>1792</v>
      </c>
      <c r="D621" s="26" t="s">
        <v>1678</v>
      </c>
      <c r="E621">
        <v>0</v>
      </c>
      <c r="F621">
        <v>0</v>
      </c>
      <c r="G621">
        <v>0</v>
      </c>
      <c r="H621">
        <v>10</v>
      </c>
      <c r="I621">
        <v>-5</v>
      </c>
      <c r="J621">
        <v>0.9</v>
      </c>
    </row>
    <row r="622" spans="1:10">
      <c r="A622" s="26" t="s">
        <v>1229</v>
      </c>
      <c r="B622" s="26" t="s">
        <v>1775</v>
      </c>
      <c r="C622" s="26" t="s">
        <v>1776</v>
      </c>
      <c r="D622" s="26" t="s">
        <v>1681</v>
      </c>
      <c r="E622">
        <v>0</v>
      </c>
      <c r="F622">
        <v>0</v>
      </c>
      <c r="G622">
        <v>0</v>
      </c>
      <c r="H622">
        <v>7.8</v>
      </c>
      <c r="I622">
        <v>-1.9</v>
      </c>
      <c r="J622">
        <v>0</v>
      </c>
    </row>
    <row r="623" spans="1:10">
      <c r="A623" s="26" t="s">
        <v>1229</v>
      </c>
      <c r="B623" s="26" t="s">
        <v>1783</v>
      </c>
      <c r="C623" s="26" t="s">
        <v>1784</v>
      </c>
      <c r="D623" s="26" t="s">
        <v>1678</v>
      </c>
      <c r="E623">
        <v>0</v>
      </c>
      <c r="F623">
        <v>0</v>
      </c>
      <c r="G623">
        <v>0</v>
      </c>
      <c r="H623">
        <v>5</v>
      </c>
      <c r="I623">
        <v>-1.9</v>
      </c>
      <c r="J623">
        <v>3.2</v>
      </c>
    </row>
    <row r="624" spans="1:10">
      <c r="A624" s="26" t="s">
        <v>1229</v>
      </c>
      <c r="B624" s="26" t="s">
        <v>1812</v>
      </c>
      <c r="C624" s="26" t="s">
        <v>1813</v>
      </c>
      <c r="D624" s="26" t="s">
        <v>1679</v>
      </c>
      <c r="E624">
        <v>0.7</v>
      </c>
      <c r="F624">
        <v>5.8</v>
      </c>
      <c r="G624">
        <v>0</v>
      </c>
      <c r="H624">
        <v>0</v>
      </c>
      <c r="I624">
        <v>0</v>
      </c>
      <c r="J624">
        <v>0</v>
      </c>
    </row>
    <row r="625" spans="1:10">
      <c r="A625" s="26" t="s">
        <v>1229</v>
      </c>
      <c r="B625" s="26" t="s">
        <v>1831</v>
      </c>
      <c r="C625" s="26" t="s">
        <v>1230</v>
      </c>
      <c r="D625" s="26" t="s">
        <v>1680</v>
      </c>
      <c r="E625">
        <v>0</v>
      </c>
      <c r="F625">
        <v>0.5</v>
      </c>
      <c r="G625">
        <v>2.7</v>
      </c>
      <c r="H625">
        <v>-0.5</v>
      </c>
      <c r="I625">
        <v>0.8</v>
      </c>
      <c r="J625">
        <v>3.3</v>
      </c>
    </row>
    <row r="626" spans="1:10">
      <c r="A626" s="26" t="s">
        <v>1229</v>
      </c>
      <c r="B626" s="26" t="s">
        <v>1757</v>
      </c>
      <c r="C626" s="26" t="s">
        <v>1758</v>
      </c>
      <c r="D626" s="26" t="s">
        <v>1679</v>
      </c>
      <c r="E626">
        <v>5.4</v>
      </c>
      <c r="F626">
        <v>1.5</v>
      </c>
      <c r="G626">
        <v>0</v>
      </c>
      <c r="H626">
        <v>0</v>
      </c>
      <c r="I626">
        <v>0</v>
      </c>
      <c r="J626">
        <v>0</v>
      </c>
    </row>
    <row r="627" spans="1:10">
      <c r="A627" s="26" t="s">
        <v>1229</v>
      </c>
      <c r="B627" s="26" t="s">
        <v>1775</v>
      </c>
      <c r="C627" s="26" t="s">
        <v>1776</v>
      </c>
      <c r="D627" s="26" t="s">
        <v>1679</v>
      </c>
      <c r="E627">
        <v>0</v>
      </c>
      <c r="F627">
        <v>0</v>
      </c>
      <c r="G627">
        <v>0</v>
      </c>
      <c r="H627">
        <v>7.4</v>
      </c>
      <c r="I627">
        <v>0</v>
      </c>
      <c r="J627">
        <v>0</v>
      </c>
    </row>
    <row r="628" spans="1:10">
      <c r="A628" s="26" t="s">
        <v>1229</v>
      </c>
      <c r="B628" s="26" t="s">
        <v>1791</v>
      </c>
      <c r="C628" s="26" t="s">
        <v>1792</v>
      </c>
      <c r="D628" s="26" t="s">
        <v>1679</v>
      </c>
      <c r="E628">
        <v>0</v>
      </c>
      <c r="F628">
        <v>0</v>
      </c>
      <c r="G628">
        <v>0</v>
      </c>
      <c r="H628">
        <v>0.3</v>
      </c>
      <c r="I628">
        <v>5.7</v>
      </c>
      <c r="J628">
        <v>1.5</v>
      </c>
    </row>
    <row r="629" spans="1:10">
      <c r="A629" s="26" t="s">
        <v>1229</v>
      </c>
      <c r="B629" s="26" t="s">
        <v>1763</v>
      </c>
      <c r="C629" s="26" t="s">
        <v>1764</v>
      </c>
      <c r="D629" s="26" t="s">
        <v>1681</v>
      </c>
      <c r="E629">
        <v>12.4</v>
      </c>
      <c r="F629">
        <v>-4</v>
      </c>
      <c r="G629">
        <v>0</v>
      </c>
      <c r="H629">
        <v>0</v>
      </c>
      <c r="I629">
        <v>0</v>
      </c>
      <c r="J629">
        <v>0</v>
      </c>
    </row>
    <row r="630" spans="1:10">
      <c r="A630" s="26" t="s">
        <v>1229</v>
      </c>
      <c r="B630" s="26" t="s">
        <v>1831</v>
      </c>
      <c r="C630" s="26" t="s">
        <v>1230</v>
      </c>
      <c r="D630" s="26" t="s">
        <v>1681</v>
      </c>
      <c r="E630">
        <v>0</v>
      </c>
      <c r="F630">
        <v>0.7</v>
      </c>
      <c r="G630">
        <v>3.9</v>
      </c>
      <c r="H630">
        <v>-0.7</v>
      </c>
      <c r="I630">
        <v>1.3</v>
      </c>
      <c r="J630">
        <v>4.5999999999999996</v>
      </c>
    </row>
    <row r="631" spans="1:10">
      <c r="A631" s="26" t="s">
        <v>1229</v>
      </c>
      <c r="B631" s="26" t="s">
        <v>1797</v>
      </c>
      <c r="C631" s="26" t="s">
        <v>1799</v>
      </c>
      <c r="D631" s="26" t="s">
        <v>1678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9.9</v>
      </c>
    </row>
    <row r="632" spans="1:10">
      <c r="A632" s="26" t="s">
        <v>1229</v>
      </c>
      <c r="B632" s="26" t="s">
        <v>1777</v>
      </c>
      <c r="C632" s="26" t="s">
        <v>1778</v>
      </c>
      <c r="D632" s="26" t="s">
        <v>1678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10.3</v>
      </c>
    </row>
    <row r="633" spans="1:10">
      <c r="A633" s="26" t="s">
        <v>1229</v>
      </c>
      <c r="B633" s="26" t="s">
        <v>1757</v>
      </c>
      <c r="C633" s="26" t="s">
        <v>1758</v>
      </c>
      <c r="D633" s="26" t="s">
        <v>1678</v>
      </c>
      <c r="E633">
        <v>12</v>
      </c>
      <c r="F633">
        <v>-11.2</v>
      </c>
      <c r="G633">
        <v>10</v>
      </c>
      <c r="H633">
        <v>0</v>
      </c>
      <c r="I633">
        <v>0</v>
      </c>
      <c r="J633">
        <v>0</v>
      </c>
    </row>
    <row r="634" spans="1:10">
      <c r="A634" s="26" t="s">
        <v>1229</v>
      </c>
      <c r="B634" s="26" t="s">
        <v>1826</v>
      </c>
      <c r="C634" s="26" t="s">
        <v>1827</v>
      </c>
      <c r="D634" s="26" t="s">
        <v>1678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14.9</v>
      </c>
    </row>
    <row r="635" spans="1:10">
      <c r="A635" s="26" t="s">
        <v>1229</v>
      </c>
      <c r="B635" s="26" t="s">
        <v>1231</v>
      </c>
      <c r="C635" s="26" t="s">
        <v>1230</v>
      </c>
      <c r="D635" s="26" t="s">
        <v>1678</v>
      </c>
      <c r="E635">
        <v>3.4</v>
      </c>
      <c r="F635">
        <v>0</v>
      </c>
      <c r="G635">
        <v>2.8</v>
      </c>
      <c r="H635">
        <v>19.5</v>
      </c>
      <c r="I635">
        <v>-9.6</v>
      </c>
      <c r="J635">
        <v>13.2</v>
      </c>
    </row>
    <row r="636" spans="1:10">
      <c r="A636" s="26" t="s">
        <v>1229</v>
      </c>
      <c r="B636" s="26" t="s">
        <v>1231</v>
      </c>
      <c r="C636" s="26" t="s">
        <v>1230</v>
      </c>
      <c r="D636" s="26" t="s">
        <v>1676</v>
      </c>
      <c r="E636">
        <v>3.8</v>
      </c>
      <c r="F636">
        <v>18.899999999999999</v>
      </c>
      <c r="G636">
        <v>7.1</v>
      </c>
      <c r="H636">
        <v>0.1</v>
      </c>
      <c r="I636">
        <v>10.8</v>
      </c>
      <c r="J636">
        <v>7.8</v>
      </c>
    </row>
    <row r="637" spans="1:10">
      <c r="A637" s="26" t="s">
        <v>1229</v>
      </c>
      <c r="B637" s="26" t="s">
        <v>1231</v>
      </c>
      <c r="C637" s="26" t="s">
        <v>1230</v>
      </c>
      <c r="D637" s="26" t="s">
        <v>1680</v>
      </c>
      <c r="E637">
        <v>6.1</v>
      </c>
      <c r="F637">
        <v>28.7</v>
      </c>
      <c r="G637">
        <v>11</v>
      </c>
      <c r="H637">
        <v>2.4</v>
      </c>
      <c r="I637">
        <v>18</v>
      </c>
      <c r="J637">
        <v>17.8</v>
      </c>
    </row>
    <row r="638" spans="1:10">
      <c r="A638" s="26" t="s">
        <v>1229</v>
      </c>
      <c r="B638" s="26" t="s">
        <v>1231</v>
      </c>
      <c r="C638" s="26" t="s">
        <v>1230</v>
      </c>
      <c r="D638" s="26" t="s">
        <v>1679</v>
      </c>
      <c r="E638">
        <v>4.9000000000000004</v>
      </c>
      <c r="F638">
        <v>25.4</v>
      </c>
      <c r="G638">
        <v>6.6</v>
      </c>
      <c r="H638">
        <v>18.5</v>
      </c>
      <c r="I638">
        <v>17.100000000000001</v>
      </c>
      <c r="J638">
        <v>15.4</v>
      </c>
    </row>
    <row r="639" spans="1:10">
      <c r="A639" s="26" t="s">
        <v>1229</v>
      </c>
      <c r="B639" s="26" t="s">
        <v>1231</v>
      </c>
      <c r="C639" s="26" t="s">
        <v>1230</v>
      </c>
      <c r="D639" s="26" t="s">
        <v>1681</v>
      </c>
      <c r="E639">
        <v>10.1</v>
      </c>
      <c r="F639">
        <v>48.4</v>
      </c>
      <c r="G639">
        <v>17.5</v>
      </c>
      <c r="H639">
        <v>5.5</v>
      </c>
      <c r="I639">
        <v>28.9</v>
      </c>
      <c r="J639">
        <v>55.8</v>
      </c>
    </row>
    <row r="640" spans="1:10">
      <c r="A640" s="26" t="s">
        <v>1232</v>
      </c>
      <c r="B640" s="26" t="s">
        <v>1775</v>
      </c>
      <c r="C640" s="26" t="s">
        <v>1776</v>
      </c>
      <c r="D640" s="26" t="s">
        <v>1663</v>
      </c>
      <c r="E640">
        <v>0</v>
      </c>
      <c r="F640">
        <v>0</v>
      </c>
      <c r="G640">
        <v>0</v>
      </c>
      <c r="H640">
        <v>0.3</v>
      </c>
      <c r="I640">
        <v>0</v>
      </c>
      <c r="J640">
        <v>0</v>
      </c>
    </row>
    <row r="641" spans="1:10">
      <c r="A641" s="26" t="s">
        <v>1232</v>
      </c>
      <c r="B641" s="26" t="s">
        <v>1775</v>
      </c>
      <c r="C641" s="26" t="s">
        <v>1776</v>
      </c>
      <c r="D641" s="26" t="s">
        <v>1680</v>
      </c>
      <c r="E641">
        <v>0</v>
      </c>
      <c r="F641">
        <v>0</v>
      </c>
      <c r="G641">
        <v>0</v>
      </c>
      <c r="H641">
        <v>0.4</v>
      </c>
      <c r="I641">
        <v>0</v>
      </c>
      <c r="J641">
        <v>0</v>
      </c>
    </row>
    <row r="642" spans="1:10">
      <c r="A642" s="26" t="s">
        <v>1232</v>
      </c>
      <c r="B642" s="26" t="s">
        <v>1775</v>
      </c>
      <c r="C642" s="26" t="s">
        <v>1776</v>
      </c>
      <c r="D642" s="26" t="s">
        <v>1681</v>
      </c>
      <c r="E642">
        <v>0</v>
      </c>
      <c r="F642">
        <v>0</v>
      </c>
      <c r="G642">
        <v>0</v>
      </c>
      <c r="H642">
        <v>1</v>
      </c>
      <c r="I642">
        <v>0</v>
      </c>
      <c r="J642">
        <v>0</v>
      </c>
    </row>
    <row r="643" spans="1:10">
      <c r="A643" s="26" t="s">
        <v>1232</v>
      </c>
      <c r="B643" s="26" t="s">
        <v>1234</v>
      </c>
      <c r="C643" s="26" t="s">
        <v>1233</v>
      </c>
      <c r="D643" s="26" t="s">
        <v>1663</v>
      </c>
      <c r="E643">
        <v>0</v>
      </c>
      <c r="F643">
        <v>0</v>
      </c>
      <c r="G643">
        <v>0.3</v>
      </c>
      <c r="H643">
        <v>0</v>
      </c>
      <c r="I643">
        <v>0.7</v>
      </c>
      <c r="J643">
        <v>0</v>
      </c>
    </row>
    <row r="644" spans="1:10">
      <c r="A644" s="26" t="s">
        <v>1232</v>
      </c>
      <c r="B644" s="26" t="s">
        <v>1753</v>
      </c>
      <c r="C644" s="26" t="s">
        <v>1754</v>
      </c>
      <c r="D644" s="26" t="s">
        <v>1663</v>
      </c>
      <c r="E644">
        <v>0</v>
      </c>
      <c r="F644">
        <v>0</v>
      </c>
      <c r="G644">
        <v>0</v>
      </c>
      <c r="H644">
        <v>1.2</v>
      </c>
      <c r="I644">
        <v>0</v>
      </c>
      <c r="J644">
        <v>0</v>
      </c>
    </row>
    <row r="645" spans="1:10">
      <c r="A645" s="26" t="s">
        <v>1232</v>
      </c>
      <c r="B645" s="26" t="s">
        <v>1234</v>
      </c>
      <c r="C645" s="26" t="s">
        <v>1233</v>
      </c>
      <c r="D645" s="26" t="s">
        <v>1676</v>
      </c>
      <c r="E645">
        <v>0</v>
      </c>
      <c r="F645">
        <v>0</v>
      </c>
      <c r="G645">
        <v>0.3</v>
      </c>
      <c r="H645">
        <v>-0.2</v>
      </c>
      <c r="I645">
        <v>1.1000000000000001</v>
      </c>
      <c r="J645">
        <v>0</v>
      </c>
    </row>
    <row r="646" spans="1:10">
      <c r="A646" s="26" t="s">
        <v>1232</v>
      </c>
      <c r="B646" s="26" t="s">
        <v>1753</v>
      </c>
      <c r="C646" s="26" t="s">
        <v>1754</v>
      </c>
      <c r="D646" s="26" t="s">
        <v>1680</v>
      </c>
      <c r="E646">
        <v>0</v>
      </c>
      <c r="F646">
        <v>0</v>
      </c>
      <c r="G646">
        <v>0</v>
      </c>
      <c r="H646">
        <v>1.7</v>
      </c>
      <c r="I646">
        <v>0</v>
      </c>
      <c r="J646">
        <v>0</v>
      </c>
    </row>
    <row r="647" spans="1:10">
      <c r="A647" s="26" t="s">
        <v>1232</v>
      </c>
      <c r="B647" s="26" t="s">
        <v>1753</v>
      </c>
      <c r="C647" s="26" t="s">
        <v>1754</v>
      </c>
      <c r="D647" s="26" t="s">
        <v>1678</v>
      </c>
      <c r="E647">
        <v>0</v>
      </c>
      <c r="F647">
        <v>0</v>
      </c>
      <c r="G647">
        <v>1.9</v>
      </c>
      <c r="H647">
        <v>0</v>
      </c>
      <c r="I647">
        <v>0.7</v>
      </c>
      <c r="J647">
        <v>0</v>
      </c>
    </row>
    <row r="648" spans="1:10">
      <c r="A648" s="26" t="s">
        <v>1232</v>
      </c>
      <c r="B648" s="26" t="s">
        <v>1234</v>
      </c>
      <c r="C648" s="26" t="s">
        <v>1233</v>
      </c>
      <c r="D648" s="26" t="s">
        <v>1680</v>
      </c>
      <c r="E648">
        <v>0</v>
      </c>
      <c r="F648">
        <v>0</v>
      </c>
      <c r="G648">
        <v>1</v>
      </c>
      <c r="H648">
        <v>-0.3</v>
      </c>
      <c r="I648">
        <v>2.5</v>
      </c>
      <c r="J648">
        <v>-0.1</v>
      </c>
    </row>
    <row r="649" spans="1:10">
      <c r="A649" s="26" t="s">
        <v>1232</v>
      </c>
      <c r="B649" s="26" t="s">
        <v>1775</v>
      </c>
      <c r="C649" s="26" t="s">
        <v>1776</v>
      </c>
      <c r="D649" s="26" t="s">
        <v>1679</v>
      </c>
      <c r="E649">
        <v>0</v>
      </c>
      <c r="F649">
        <v>0</v>
      </c>
      <c r="G649">
        <v>0</v>
      </c>
      <c r="H649">
        <v>3.3</v>
      </c>
      <c r="I649">
        <v>0</v>
      </c>
      <c r="J649">
        <v>0</v>
      </c>
    </row>
    <row r="650" spans="1:10">
      <c r="A650" s="26" t="s">
        <v>1232</v>
      </c>
      <c r="B650" s="26" t="s">
        <v>1753</v>
      </c>
      <c r="C650" s="26" t="s">
        <v>1754</v>
      </c>
      <c r="D650" s="26" t="s">
        <v>1681</v>
      </c>
      <c r="E650">
        <v>0</v>
      </c>
      <c r="F650">
        <v>0</v>
      </c>
      <c r="G650">
        <v>0</v>
      </c>
      <c r="H650">
        <v>4</v>
      </c>
      <c r="I650">
        <v>0</v>
      </c>
      <c r="J650">
        <v>0</v>
      </c>
    </row>
    <row r="651" spans="1:10">
      <c r="A651" s="26" t="s">
        <v>1232</v>
      </c>
      <c r="B651" s="26" t="s">
        <v>1234</v>
      </c>
      <c r="C651" s="26" t="s">
        <v>1233</v>
      </c>
      <c r="D651" s="26" t="s">
        <v>1681</v>
      </c>
      <c r="E651">
        <v>0</v>
      </c>
      <c r="F651">
        <v>0</v>
      </c>
      <c r="G651">
        <v>2</v>
      </c>
      <c r="H651">
        <v>-0.4</v>
      </c>
      <c r="I651">
        <v>4.4000000000000004</v>
      </c>
      <c r="J651">
        <v>-0.1</v>
      </c>
    </row>
    <row r="652" spans="1:10">
      <c r="A652" s="26" t="s">
        <v>1232</v>
      </c>
      <c r="B652" s="26" t="s">
        <v>1234</v>
      </c>
      <c r="C652" s="26" t="s">
        <v>1233</v>
      </c>
      <c r="D652" s="26" t="s">
        <v>1679</v>
      </c>
      <c r="E652">
        <v>0</v>
      </c>
      <c r="F652">
        <v>0</v>
      </c>
      <c r="G652">
        <v>3.2</v>
      </c>
      <c r="H652">
        <v>0</v>
      </c>
      <c r="I652">
        <v>7.9</v>
      </c>
      <c r="J652">
        <v>0</v>
      </c>
    </row>
    <row r="653" spans="1:10">
      <c r="A653" s="26" t="s">
        <v>1232</v>
      </c>
      <c r="B653" s="26" t="s">
        <v>1753</v>
      </c>
      <c r="C653" s="26" t="s">
        <v>1754</v>
      </c>
      <c r="D653" s="26" t="s">
        <v>1679</v>
      </c>
      <c r="E653">
        <v>0</v>
      </c>
      <c r="F653">
        <v>0</v>
      </c>
      <c r="G653">
        <v>0</v>
      </c>
      <c r="H653">
        <v>13.8</v>
      </c>
      <c r="I653">
        <v>0</v>
      </c>
      <c r="J653">
        <v>0</v>
      </c>
    </row>
    <row r="654" spans="1:10">
      <c r="A654" s="26" t="s">
        <v>1235</v>
      </c>
      <c r="B654" s="26" t="s">
        <v>1237</v>
      </c>
      <c r="C654" s="26" t="s">
        <v>1236</v>
      </c>
      <c r="D654" s="26" t="s">
        <v>1663</v>
      </c>
      <c r="E654">
        <v>-4.3</v>
      </c>
      <c r="F654">
        <v>0</v>
      </c>
      <c r="G654">
        <v>0.2</v>
      </c>
      <c r="H654">
        <v>0</v>
      </c>
      <c r="I654">
        <v>0.1</v>
      </c>
      <c r="J654">
        <v>-1.9</v>
      </c>
    </row>
    <row r="655" spans="1:10">
      <c r="A655" s="26" t="s">
        <v>1235</v>
      </c>
      <c r="B655" s="26" t="s">
        <v>1664</v>
      </c>
      <c r="C655" s="26" t="s">
        <v>1665</v>
      </c>
      <c r="D655" s="26" t="s">
        <v>1681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0.1</v>
      </c>
    </row>
    <row r="656" spans="1:10">
      <c r="A656" s="26" t="s">
        <v>1235</v>
      </c>
      <c r="B656" s="26" t="s">
        <v>1828</v>
      </c>
      <c r="C656" s="26" t="s">
        <v>1829</v>
      </c>
      <c r="D656" s="26" t="s">
        <v>1676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0.1</v>
      </c>
    </row>
    <row r="657" spans="1:10">
      <c r="A657" s="26" t="s">
        <v>1235</v>
      </c>
      <c r="B657" s="26" t="s">
        <v>1757</v>
      </c>
      <c r="C657" s="26" t="s">
        <v>1758</v>
      </c>
      <c r="D657" s="26" t="s">
        <v>1663</v>
      </c>
      <c r="E657">
        <v>0</v>
      </c>
      <c r="F657">
        <v>0.1</v>
      </c>
      <c r="G657">
        <v>0</v>
      </c>
      <c r="H657">
        <v>0</v>
      </c>
      <c r="I657">
        <v>0</v>
      </c>
      <c r="J657">
        <v>0</v>
      </c>
    </row>
    <row r="658" spans="1:10">
      <c r="A658" s="26" t="s">
        <v>1235</v>
      </c>
      <c r="B658" s="26" t="s">
        <v>1832</v>
      </c>
      <c r="C658" s="26" t="s">
        <v>1236</v>
      </c>
      <c r="D658" s="26" t="s">
        <v>1676</v>
      </c>
      <c r="E658">
        <v>-0.1</v>
      </c>
      <c r="F658">
        <v>0.1</v>
      </c>
      <c r="G658">
        <v>0.2</v>
      </c>
      <c r="H658">
        <v>-0.1</v>
      </c>
      <c r="I658">
        <v>0</v>
      </c>
      <c r="J658">
        <v>0</v>
      </c>
    </row>
    <row r="659" spans="1:10">
      <c r="A659" s="26" t="s">
        <v>1235</v>
      </c>
      <c r="B659" s="26" t="s">
        <v>1832</v>
      </c>
      <c r="C659" s="26" t="s">
        <v>1236</v>
      </c>
      <c r="D659" s="26" t="s">
        <v>1680</v>
      </c>
      <c r="E659">
        <v>-0.1</v>
      </c>
      <c r="F659">
        <v>0.1</v>
      </c>
      <c r="G659">
        <v>0.3</v>
      </c>
      <c r="H659">
        <v>-0.1</v>
      </c>
      <c r="I659">
        <v>0</v>
      </c>
      <c r="J659">
        <v>0</v>
      </c>
    </row>
    <row r="660" spans="1:10">
      <c r="A660" s="26" t="s">
        <v>1235</v>
      </c>
      <c r="B660" s="26" t="s">
        <v>1664</v>
      </c>
      <c r="C660" s="26" t="s">
        <v>1665</v>
      </c>
      <c r="D660" s="26" t="s">
        <v>1679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0.2</v>
      </c>
    </row>
    <row r="661" spans="1:10">
      <c r="A661" s="26" t="s">
        <v>1235</v>
      </c>
      <c r="B661" s="26" t="s">
        <v>1828</v>
      </c>
      <c r="C661" s="26" t="s">
        <v>1829</v>
      </c>
      <c r="D661" s="26" t="s">
        <v>1680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0.2</v>
      </c>
    </row>
    <row r="662" spans="1:10">
      <c r="A662" s="26" t="s">
        <v>1235</v>
      </c>
      <c r="B662" s="26" t="s">
        <v>1832</v>
      </c>
      <c r="C662" s="26" t="s">
        <v>1236</v>
      </c>
      <c r="D662" s="26" t="s">
        <v>1681</v>
      </c>
      <c r="E662">
        <v>-0.2</v>
      </c>
      <c r="F662">
        <v>0.1</v>
      </c>
      <c r="G662">
        <v>0.4</v>
      </c>
      <c r="H662">
        <v>-0.2</v>
      </c>
      <c r="I662">
        <v>0.1</v>
      </c>
      <c r="J662">
        <v>0</v>
      </c>
    </row>
    <row r="663" spans="1:10">
      <c r="A663" s="26" t="s">
        <v>1235</v>
      </c>
      <c r="B663" s="26" t="s">
        <v>1828</v>
      </c>
      <c r="C663" s="26" t="s">
        <v>1829</v>
      </c>
      <c r="D663" s="26" t="s">
        <v>1681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0.3</v>
      </c>
    </row>
    <row r="664" spans="1:10">
      <c r="A664" s="26" t="s">
        <v>1235</v>
      </c>
      <c r="B664" s="26" t="s">
        <v>1757</v>
      </c>
      <c r="C664" s="26" t="s">
        <v>1758</v>
      </c>
      <c r="D664" s="26" t="s">
        <v>1676</v>
      </c>
      <c r="E664">
        <v>0</v>
      </c>
      <c r="F664">
        <v>0.6</v>
      </c>
      <c r="G664">
        <v>-0.3</v>
      </c>
      <c r="H664">
        <v>0</v>
      </c>
      <c r="I664">
        <v>0</v>
      </c>
      <c r="J664">
        <v>0</v>
      </c>
    </row>
    <row r="665" spans="1:10">
      <c r="A665" s="26" t="s">
        <v>1235</v>
      </c>
      <c r="B665" s="26" t="s">
        <v>1812</v>
      </c>
      <c r="C665" s="26" t="s">
        <v>1813</v>
      </c>
      <c r="D665" s="26" t="s">
        <v>1663</v>
      </c>
      <c r="E665">
        <v>0</v>
      </c>
      <c r="F665">
        <v>0</v>
      </c>
      <c r="G665">
        <v>0.5</v>
      </c>
      <c r="H665">
        <v>0</v>
      </c>
      <c r="I665">
        <v>0</v>
      </c>
      <c r="J665">
        <v>0</v>
      </c>
    </row>
    <row r="666" spans="1:10">
      <c r="A666" s="26" t="s">
        <v>1235</v>
      </c>
      <c r="B666" s="26" t="s">
        <v>1757</v>
      </c>
      <c r="C666" s="26" t="s">
        <v>1758</v>
      </c>
      <c r="D666" s="26" t="s">
        <v>1680</v>
      </c>
      <c r="E666">
        <v>0</v>
      </c>
      <c r="F666">
        <v>1</v>
      </c>
      <c r="G666">
        <v>-0.4</v>
      </c>
      <c r="H666">
        <v>0</v>
      </c>
      <c r="I666">
        <v>0</v>
      </c>
      <c r="J666">
        <v>0</v>
      </c>
    </row>
    <row r="667" spans="1:10">
      <c r="A667" s="26" t="s">
        <v>1235</v>
      </c>
      <c r="B667" s="26" t="s">
        <v>1815</v>
      </c>
      <c r="C667" s="26" t="s">
        <v>1816</v>
      </c>
      <c r="D667" s="26" t="s">
        <v>1676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0.6</v>
      </c>
    </row>
    <row r="668" spans="1:10">
      <c r="A668" s="26" t="s">
        <v>1235</v>
      </c>
      <c r="B668" s="26" t="s">
        <v>1237</v>
      </c>
      <c r="C668" s="26" t="s">
        <v>1236</v>
      </c>
      <c r="D668" s="26" t="s">
        <v>1678</v>
      </c>
      <c r="E668">
        <v>0</v>
      </c>
      <c r="F668">
        <v>0.5</v>
      </c>
      <c r="G668">
        <v>0.5</v>
      </c>
      <c r="H668">
        <v>0</v>
      </c>
      <c r="I668">
        <v>0</v>
      </c>
      <c r="J668">
        <v>0</v>
      </c>
    </row>
    <row r="669" spans="1:10">
      <c r="A669" s="26" t="s">
        <v>1235</v>
      </c>
      <c r="B669" s="26" t="s">
        <v>1815</v>
      </c>
      <c r="C669" s="26" t="s">
        <v>1816</v>
      </c>
      <c r="D669" s="26" t="s">
        <v>1680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1.1000000000000001</v>
      </c>
    </row>
    <row r="670" spans="1:10">
      <c r="A670" s="26" t="s">
        <v>1235</v>
      </c>
      <c r="B670" s="26" t="s">
        <v>1757</v>
      </c>
      <c r="C670" s="26" t="s">
        <v>1758</v>
      </c>
      <c r="D670" s="26" t="s">
        <v>1681</v>
      </c>
      <c r="E670">
        <v>0</v>
      </c>
      <c r="F670">
        <v>1.8</v>
      </c>
      <c r="G670">
        <v>-0.6</v>
      </c>
      <c r="H670">
        <v>0</v>
      </c>
      <c r="I670">
        <v>0</v>
      </c>
      <c r="J670">
        <v>0</v>
      </c>
    </row>
    <row r="671" spans="1:10">
      <c r="A671" s="26" t="s">
        <v>1235</v>
      </c>
      <c r="B671" s="26" t="s">
        <v>1815</v>
      </c>
      <c r="C671" s="26" t="s">
        <v>1816</v>
      </c>
      <c r="D671" s="26" t="s">
        <v>1681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1.5</v>
      </c>
    </row>
    <row r="672" spans="1:10">
      <c r="A672" s="26" t="s">
        <v>1235</v>
      </c>
      <c r="B672" s="26" t="s">
        <v>1815</v>
      </c>
      <c r="C672" s="26" t="s">
        <v>1816</v>
      </c>
      <c r="D672" s="26" t="s">
        <v>1679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1.7</v>
      </c>
    </row>
    <row r="673" spans="1:10">
      <c r="A673" s="26" t="s">
        <v>1235</v>
      </c>
      <c r="B673" s="26" t="s">
        <v>1757</v>
      </c>
      <c r="C673" s="26" t="s">
        <v>1758</v>
      </c>
      <c r="D673" s="26" t="s">
        <v>1679</v>
      </c>
      <c r="E673">
        <v>0</v>
      </c>
      <c r="F673">
        <v>1.7</v>
      </c>
      <c r="G673">
        <v>0</v>
      </c>
      <c r="H673">
        <v>0</v>
      </c>
      <c r="I673">
        <v>0</v>
      </c>
      <c r="J673">
        <v>0</v>
      </c>
    </row>
    <row r="674" spans="1:10">
      <c r="A674" s="26" t="s">
        <v>1235</v>
      </c>
      <c r="B674" s="26" t="s">
        <v>1812</v>
      </c>
      <c r="C674" s="26" t="s">
        <v>1813</v>
      </c>
      <c r="D674" s="26" t="s">
        <v>1676</v>
      </c>
      <c r="E674">
        <v>0</v>
      </c>
      <c r="F674">
        <v>0</v>
      </c>
      <c r="G674">
        <v>2.1</v>
      </c>
      <c r="H674">
        <v>-0.4</v>
      </c>
      <c r="I674">
        <v>0</v>
      </c>
      <c r="J674">
        <v>0</v>
      </c>
    </row>
    <row r="675" spans="1:10">
      <c r="A675" s="26" t="s">
        <v>1235</v>
      </c>
      <c r="B675" s="26" t="s">
        <v>1812</v>
      </c>
      <c r="C675" s="26" t="s">
        <v>1813</v>
      </c>
      <c r="D675" s="26" t="s">
        <v>1680</v>
      </c>
      <c r="E675">
        <v>0</v>
      </c>
      <c r="F675">
        <v>0</v>
      </c>
      <c r="G675">
        <v>3.9</v>
      </c>
      <c r="H675">
        <v>-0.6</v>
      </c>
      <c r="I675">
        <v>0</v>
      </c>
      <c r="J675">
        <v>0</v>
      </c>
    </row>
    <row r="676" spans="1:10">
      <c r="A676" s="26" t="s">
        <v>1235</v>
      </c>
      <c r="B676" s="26" t="s">
        <v>1237</v>
      </c>
      <c r="C676" s="26" t="s">
        <v>1236</v>
      </c>
      <c r="D676" s="26" t="s">
        <v>1676</v>
      </c>
      <c r="E676">
        <v>1.7</v>
      </c>
      <c r="F676">
        <v>0.4</v>
      </c>
      <c r="G676">
        <v>2.7</v>
      </c>
      <c r="H676">
        <v>-0.2</v>
      </c>
      <c r="I676">
        <v>1</v>
      </c>
      <c r="J676">
        <v>-0.3</v>
      </c>
    </row>
    <row r="677" spans="1:10">
      <c r="A677" s="26" t="s">
        <v>1235</v>
      </c>
      <c r="B677" s="26" t="s">
        <v>1812</v>
      </c>
      <c r="C677" s="26" t="s">
        <v>1813</v>
      </c>
      <c r="D677" s="26" t="s">
        <v>1679</v>
      </c>
      <c r="E677">
        <v>0.1</v>
      </c>
      <c r="F677">
        <v>0</v>
      </c>
      <c r="G677">
        <v>5.6</v>
      </c>
      <c r="H677">
        <v>0</v>
      </c>
      <c r="I677">
        <v>0</v>
      </c>
      <c r="J677">
        <v>0</v>
      </c>
    </row>
    <row r="678" spans="1:10">
      <c r="A678" s="26" t="s">
        <v>1235</v>
      </c>
      <c r="B678" s="26" t="s">
        <v>1812</v>
      </c>
      <c r="C678" s="26" t="s">
        <v>1813</v>
      </c>
      <c r="D678" s="26" t="s">
        <v>1681</v>
      </c>
      <c r="E678">
        <v>0</v>
      </c>
      <c r="F678">
        <v>0</v>
      </c>
      <c r="G678">
        <v>6.7</v>
      </c>
      <c r="H678">
        <v>-0.9</v>
      </c>
      <c r="I678">
        <v>0</v>
      </c>
      <c r="J678">
        <v>0</v>
      </c>
    </row>
    <row r="679" spans="1:10">
      <c r="A679" s="26" t="s">
        <v>1235</v>
      </c>
      <c r="B679" s="26" t="s">
        <v>1237</v>
      </c>
      <c r="C679" s="26" t="s">
        <v>1236</v>
      </c>
      <c r="D679" s="26" t="s">
        <v>1679</v>
      </c>
      <c r="E679">
        <v>4.5</v>
      </c>
      <c r="F679">
        <v>0.5</v>
      </c>
      <c r="G679">
        <v>2</v>
      </c>
      <c r="H679">
        <v>0</v>
      </c>
      <c r="I679">
        <v>0.8</v>
      </c>
      <c r="J679">
        <v>0.9</v>
      </c>
    </row>
    <row r="680" spans="1:10">
      <c r="A680" s="26" t="s">
        <v>1235</v>
      </c>
      <c r="B680" s="26" t="s">
        <v>1237</v>
      </c>
      <c r="C680" s="26" t="s">
        <v>1236</v>
      </c>
      <c r="D680" s="26" t="s">
        <v>1680</v>
      </c>
      <c r="E680">
        <v>3.2</v>
      </c>
      <c r="F680">
        <v>0.6</v>
      </c>
      <c r="G680">
        <v>4.0999999999999996</v>
      </c>
      <c r="H680">
        <v>-0.3</v>
      </c>
      <c r="I680">
        <v>1.6</v>
      </c>
      <c r="J680">
        <v>-0.4</v>
      </c>
    </row>
    <row r="681" spans="1:10">
      <c r="A681" s="26" t="s">
        <v>1235</v>
      </c>
      <c r="B681" s="26" t="s">
        <v>1237</v>
      </c>
      <c r="C681" s="26" t="s">
        <v>1236</v>
      </c>
      <c r="D681" s="26" t="s">
        <v>1681</v>
      </c>
      <c r="E681">
        <v>5.5</v>
      </c>
      <c r="F681">
        <v>0.9</v>
      </c>
      <c r="G681">
        <v>6.4</v>
      </c>
      <c r="H681">
        <v>-0.4</v>
      </c>
      <c r="I681">
        <v>2.5</v>
      </c>
      <c r="J681">
        <v>-0.4</v>
      </c>
    </row>
    <row r="682" spans="1:10">
      <c r="A682" s="26" t="s">
        <v>1238</v>
      </c>
      <c r="B682" s="26" t="s">
        <v>1240</v>
      </c>
      <c r="C682" s="26" t="s">
        <v>1239</v>
      </c>
      <c r="D682" s="26" t="s">
        <v>1663</v>
      </c>
      <c r="E682">
        <v>-3.4</v>
      </c>
      <c r="F682">
        <v>-3.8</v>
      </c>
      <c r="G682">
        <v>0.1</v>
      </c>
      <c r="H682">
        <v>0.1</v>
      </c>
      <c r="I682">
        <v>0</v>
      </c>
      <c r="J682">
        <v>0</v>
      </c>
    </row>
    <row r="683" spans="1:10">
      <c r="A683" s="26" t="s">
        <v>1238</v>
      </c>
      <c r="B683" s="26" t="s">
        <v>1773</v>
      </c>
      <c r="C683" s="26" t="s">
        <v>1774</v>
      </c>
      <c r="D683" s="26" t="s">
        <v>1679</v>
      </c>
      <c r="E683">
        <v>0.3</v>
      </c>
      <c r="F683">
        <v>0</v>
      </c>
      <c r="G683">
        <v>0</v>
      </c>
      <c r="H683">
        <v>0</v>
      </c>
      <c r="I683">
        <v>0</v>
      </c>
      <c r="J683">
        <v>-0.6</v>
      </c>
    </row>
    <row r="684" spans="1:10">
      <c r="A684" s="26" t="s">
        <v>1238</v>
      </c>
      <c r="B684" s="26" t="s">
        <v>1767</v>
      </c>
      <c r="C684" s="26" t="s">
        <v>1768</v>
      </c>
      <c r="D684" s="26" t="s">
        <v>1680</v>
      </c>
      <c r="E684">
        <v>-0.2</v>
      </c>
      <c r="F684">
        <v>0</v>
      </c>
      <c r="G684">
        <v>0</v>
      </c>
      <c r="H684">
        <v>0</v>
      </c>
      <c r="I684">
        <v>0</v>
      </c>
      <c r="J684">
        <v>0</v>
      </c>
    </row>
    <row r="685" spans="1:10">
      <c r="A685" s="26" t="s">
        <v>1238</v>
      </c>
      <c r="B685" s="26" t="s">
        <v>1767</v>
      </c>
      <c r="C685" s="26" t="s">
        <v>1768</v>
      </c>
      <c r="D685" s="26" t="s">
        <v>1681</v>
      </c>
      <c r="E685">
        <v>-0.2</v>
      </c>
      <c r="F685">
        <v>0</v>
      </c>
      <c r="G685">
        <v>0</v>
      </c>
      <c r="H685">
        <v>0</v>
      </c>
      <c r="I685">
        <v>0</v>
      </c>
      <c r="J685">
        <v>0</v>
      </c>
    </row>
    <row r="686" spans="1:10">
      <c r="A686" s="26" t="s">
        <v>1238</v>
      </c>
      <c r="B686" s="26" t="s">
        <v>1819</v>
      </c>
      <c r="C686" s="26" t="s">
        <v>1820</v>
      </c>
      <c r="D686" s="26" t="s">
        <v>1679</v>
      </c>
      <c r="E686">
        <v>0</v>
      </c>
      <c r="F686">
        <v>0</v>
      </c>
      <c r="G686">
        <v>-0.1</v>
      </c>
      <c r="H686">
        <v>0</v>
      </c>
      <c r="I686">
        <v>0</v>
      </c>
      <c r="J686">
        <v>0</v>
      </c>
    </row>
    <row r="687" spans="1:10">
      <c r="A687" s="26" t="s">
        <v>1238</v>
      </c>
      <c r="B687" s="26" t="s">
        <v>1767</v>
      </c>
      <c r="C687" s="26" t="s">
        <v>1768</v>
      </c>
      <c r="D687" s="26" t="s">
        <v>1676</v>
      </c>
      <c r="E687">
        <v>-0.1</v>
      </c>
      <c r="F687">
        <v>0</v>
      </c>
      <c r="G687">
        <v>0</v>
      </c>
      <c r="H687">
        <v>0</v>
      </c>
      <c r="I687">
        <v>0</v>
      </c>
      <c r="J687">
        <v>0</v>
      </c>
    </row>
    <row r="688" spans="1:10">
      <c r="A688" s="26" t="s">
        <v>1238</v>
      </c>
      <c r="B688" s="26" t="s">
        <v>1763</v>
      </c>
      <c r="C688" s="26" t="s">
        <v>1764</v>
      </c>
      <c r="D688" s="26" t="s">
        <v>1681</v>
      </c>
      <c r="E688">
        <v>0.1</v>
      </c>
      <c r="F688">
        <v>0</v>
      </c>
      <c r="G688">
        <v>0</v>
      </c>
      <c r="H688">
        <v>0</v>
      </c>
      <c r="I688">
        <v>0</v>
      </c>
      <c r="J688">
        <v>0</v>
      </c>
    </row>
    <row r="689" spans="1:10">
      <c r="A689" s="26" t="s">
        <v>1238</v>
      </c>
      <c r="B689" s="26" t="s">
        <v>1775</v>
      </c>
      <c r="C689" s="26" t="s">
        <v>1776</v>
      </c>
      <c r="D689" s="26" t="s">
        <v>1680</v>
      </c>
      <c r="E689">
        <v>0</v>
      </c>
      <c r="F689">
        <v>0</v>
      </c>
      <c r="G689">
        <v>0</v>
      </c>
      <c r="H689">
        <v>0.1</v>
      </c>
      <c r="I689">
        <v>0</v>
      </c>
      <c r="J689">
        <v>0</v>
      </c>
    </row>
    <row r="690" spans="1:10">
      <c r="A690" s="26" t="s">
        <v>1238</v>
      </c>
      <c r="B690" s="26" t="s">
        <v>1785</v>
      </c>
      <c r="C690" s="26" t="s">
        <v>1786</v>
      </c>
      <c r="D690" s="26" t="s">
        <v>1676</v>
      </c>
      <c r="E690">
        <v>0.1</v>
      </c>
      <c r="F690">
        <v>0</v>
      </c>
      <c r="G690">
        <v>0</v>
      </c>
      <c r="H690">
        <v>0</v>
      </c>
      <c r="I690">
        <v>0</v>
      </c>
      <c r="J690">
        <v>0</v>
      </c>
    </row>
    <row r="691" spans="1:10">
      <c r="A691" s="26" t="s">
        <v>1238</v>
      </c>
      <c r="B691" s="26" t="s">
        <v>1757</v>
      </c>
      <c r="C691" s="26" t="s">
        <v>1758</v>
      </c>
      <c r="D691" s="26" t="s">
        <v>1663</v>
      </c>
      <c r="E691">
        <v>0.1</v>
      </c>
      <c r="F691">
        <v>0</v>
      </c>
      <c r="G691">
        <v>0</v>
      </c>
      <c r="H691">
        <v>0</v>
      </c>
      <c r="I691">
        <v>0</v>
      </c>
      <c r="J691">
        <v>0</v>
      </c>
    </row>
    <row r="692" spans="1:10">
      <c r="A692" s="26" t="s">
        <v>1238</v>
      </c>
      <c r="B692" s="26" t="s">
        <v>1775</v>
      </c>
      <c r="C692" s="26" t="s">
        <v>1776</v>
      </c>
      <c r="D692" s="26" t="s">
        <v>1679</v>
      </c>
      <c r="E692">
        <v>0</v>
      </c>
      <c r="F692">
        <v>0</v>
      </c>
      <c r="G692">
        <v>0</v>
      </c>
      <c r="H692">
        <v>0.1</v>
      </c>
      <c r="I692">
        <v>0</v>
      </c>
      <c r="J692">
        <v>0</v>
      </c>
    </row>
    <row r="693" spans="1:10">
      <c r="A693" s="26" t="s">
        <v>1238</v>
      </c>
      <c r="B693" s="26" t="s">
        <v>1775</v>
      </c>
      <c r="C693" s="26" t="s">
        <v>1776</v>
      </c>
      <c r="D693" s="26" t="s">
        <v>1681</v>
      </c>
      <c r="E693">
        <v>0</v>
      </c>
      <c r="F693">
        <v>0</v>
      </c>
      <c r="G693">
        <v>0</v>
      </c>
      <c r="H693">
        <v>0.1</v>
      </c>
      <c r="I693">
        <v>0</v>
      </c>
      <c r="J693">
        <v>0</v>
      </c>
    </row>
    <row r="694" spans="1:10">
      <c r="A694" s="26" t="s">
        <v>1238</v>
      </c>
      <c r="B694" s="26" t="s">
        <v>1819</v>
      </c>
      <c r="C694" s="26" t="s">
        <v>1820</v>
      </c>
      <c r="D694" s="26" t="s">
        <v>1676</v>
      </c>
      <c r="E694">
        <v>0</v>
      </c>
      <c r="F694">
        <v>0</v>
      </c>
      <c r="G694">
        <v>0</v>
      </c>
      <c r="H694">
        <v>0.1</v>
      </c>
      <c r="I694">
        <v>0</v>
      </c>
      <c r="J694">
        <v>0</v>
      </c>
    </row>
    <row r="695" spans="1:10">
      <c r="A695" s="26" t="s">
        <v>1238</v>
      </c>
      <c r="B695" s="26" t="s">
        <v>1757</v>
      </c>
      <c r="C695" s="26" t="s">
        <v>1758</v>
      </c>
      <c r="D695" s="26" t="s">
        <v>1676</v>
      </c>
      <c r="E695">
        <v>0</v>
      </c>
      <c r="F695">
        <v>0.1</v>
      </c>
      <c r="G695">
        <v>0</v>
      </c>
      <c r="H695">
        <v>0</v>
      </c>
      <c r="I695">
        <v>0</v>
      </c>
      <c r="J695">
        <v>0</v>
      </c>
    </row>
    <row r="696" spans="1:10">
      <c r="A696" s="26" t="s">
        <v>1238</v>
      </c>
      <c r="B696" s="26" t="s">
        <v>1771</v>
      </c>
      <c r="C696" s="26" t="s">
        <v>1772</v>
      </c>
      <c r="D696" s="26" t="s">
        <v>1676</v>
      </c>
      <c r="E696">
        <v>0</v>
      </c>
      <c r="F696">
        <v>0</v>
      </c>
      <c r="G696">
        <v>0.1</v>
      </c>
      <c r="H696">
        <v>0</v>
      </c>
      <c r="I696">
        <v>0</v>
      </c>
      <c r="J696">
        <v>0</v>
      </c>
    </row>
    <row r="697" spans="1:10">
      <c r="A697" s="26" t="s">
        <v>1238</v>
      </c>
      <c r="B697" s="26" t="s">
        <v>1791</v>
      </c>
      <c r="C697" s="26" t="s">
        <v>1792</v>
      </c>
      <c r="D697" s="26" t="s">
        <v>1680</v>
      </c>
      <c r="E697">
        <v>0</v>
      </c>
      <c r="F697">
        <v>0</v>
      </c>
      <c r="G697">
        <v>0</v>
      </c>
      <c r="H697">
        <v>0</v>
      </c>
      <c r="I697">
        <v>0.1</v>
      </c>
      <c r="J697">
        <v>0</v>
      </c>
    </row>
    <row r="698" spans="1:10">
      <c r="A698" s="26" t="s">
        <v>1238</v>
      </c>
      <c r="B698" s="26" t="s">
        <v>1771</v>
      </c>
      <c r="C698" s="26" t="s">
        <v>1772</v>
      </c>
      <c r="D698" s="26" t="s">
        <v>1663</v>
      </c>
      <c r="E698">
        <v>0</v>
      </c>
      <c r="F698">
        <v>0</v>
      </c>
      <c r="G698">
        <v>0.1</v>
      </c>
      <c r="H698">
        <v>0</v>
      </c>
      <c r="I698">
        <v>0</v>
      </c>
      <c r="J698">
        <v>0</v>
      </c>
    </row>
    <row r="699" spans="1:10">
      <c r="A699" s="26" t="s">
        <v>1238</v>
      </c>
      <c r="B699" s="26" t="s">
        <v>1819</v>
      </c>
      <c r="C699" s="26" t="s">
        <v>1820</v>
      </c>
      <c r="D699" s="26" t="s">
        <v>1680</v>
      </c>
      <c r="E699">
        <v>0</v>
      </c>
      <c r="F699">
        <v>0</v>
      </c>
      <c r="G699">
        <v>0</v>
      </c>
      <c r="H699">
        <v>0.1</v>
      </c>
      <c r="I699">
        <v>0</v>
      </c>
      <c r="J699">
        <v>0</v>
      </c>
    </row>
    <row r="700" spans="1:10">
      <c r="A700" s="26" t="s">
        <v>1238</v>
      </c>
      <c r="B700" s="26" t="s">
        <v>1833</v>
      </c>
      <c r="C700" s="26" t="s">
        <v>1834</v>
      </c>
      <c r="D700" s="26" t="s">
        <v>1680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0.1</v>
      </c>
    </row>
    <row r="701" spans="1:10">
      <c r="A701" s="26" t="s">
        <v>1238</v>
      </c>
      <c r="B701" s="26" t="s">
        <v>1785</v>
      </c>
      <c r="C701" s="26" t="s">
        <v>1786</v>
      </c>
      <c r="D701" s="26" t="s">
        <v>1680</v>
      </c>
      <c r="E701">
        <v>0.1</v>
      </c>
      <c r="F701">
        <v>0</v>
      </c>
      <c r="G701">
        <v>0</v>
      </c>
      <c r="H701">
        <v>0</v>
      </c>
      <c r="I701">
        <v>0</v>
      </c>
      <c r="J701">
        <v>0</v>
      </c>
    </row>
    <row r="702" spans="1:10">
      <c r="A702" s="26" t="s">
        <v>1238</v>
      </c>
      <c r="B702" s="26" t="s">
        <v>1802</v>
      </c>
      <c r="C702" s="26" t="s">
        <v>1803</v>
      </c>
      <c r="D702" s="26" t="s">
        <v>1676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0.1</v>
      </c>
    </row>
    <row r="703" spans="1:10">
      <c r="A703" s="26" t="s">
        <v>1238</v>
      </c>
      <c r="B703" s="26" t="s">
        <v>1791</v>
      </c>
      <c r="C703" s="26" t="s">
        <v>1792</v>
      </c>
      <c r="D703" s="26" t="s">
        <v>1681</v>
      </c>
      <c r="E703">
        <v>0</v>
      </c>
      <c r="F703">
        <v>0</v>
      </c>
      <c r="G703">
        <v>0</v>
      </c>
      <c r="H703">
        <v>0</v>
      </c>
      <c r="I703">
        <v>0.1</v>
      </c>
      <c r="J703">
        <v>0</v>
      </c>
    </row>
    <row r="704" spans="1:10">
      <c r="A704" s="26" t="s">
        <v>1238</v>
      </c>
      <c r="B704" s="26" t="s">
        <v>1819</v>
      </c>
      <c r="C704" s="26" t="s">
        <v>1820</v>
      </c>
      <c r="D704" s="26" t="s">
        <v>1681</v>
      </c>
      <c r="E704">
        <v>0</v>
      </c>
      <c r="F704">
        <v>0</v>
      </c>
      <c r="G704">
        <v>0</v>
      </c>
      <c r="H704">
        <v>0.2</v>
      </c>
      <c r="I704">
        <v>0</v>
      </c>
      <c r="J704">
        <v>0</v>
      </c>
    </row>
    <row r="705" spans="1:10">
      <c r="A705" s="26" t="s">
        <v>1238</v>
      </c>
      <c r="B705" s="26" t="s">
        <v>1833</v>
      </c>
      <c r="C705" s="26" t="s">
        <v>1834</v>
      </c>
      <c r="D705" s="26" t="s">
        <v>1681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0.2</v>
      </c>
    </row>
    <row r="706" spans="1:10">
      <c r="A706" s="26" t="s">
        <v>1238</v>
      </c>
      <c r="B706" s="26" t="s">
        <v>1757</v>
      </c>
      <c r="C706" s="26" t="s">
        <v>1758</v>
      </c>
      <c r="D706" s="26" t="s">
        <v>1680</v>
      </c>
      <c r="E706">
        <v>0.1</v>
      </c>
      <c r="F706">
        <v>0.1</v>
      </c>
      <c r="G706">
        <v>0</v>
      </c>
      <c r="H706">
        <v>0</v>
      </c>
      <c r="I706">
        <v>0</v>
      </c>
      <c r="J706">
        <v>0</v>
      </c>
    </row>
    <row r="707" spans="1:10">
      <c r="A707" s="26" t="s">
        <v>1238</v>
      </c>
      <c r="B707" s="26" t="s">
        <v>1802</v>
      </c>
      <c r="C707" s="26" t="s">
        <v>1803</v>
      </c>
      <c r="D707" s="26" t="s">
        <v>1680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0.2</v>
      </c>
    </row>
    <row r="708" spans="1:10">
      <c r="A708" s="26" t="s">
        <v>1238</v>
      </c>
      <c r="B708" s="26" t="s">
        <v>1785</v>
      </c>
      <c r="C708" s="26" t="s">
        <v>1786</v>
      </c>
      <c r="D708" s="26" t="s">
        <v>1681</v>
      </c>
      <c r="E708">
        <v>0.2</v>
      </c>
      <c r="F708">
        <v>0</v>
      </c>
      <c r="G708">
        <v>0</v>
      </c>
      <c r="H708">
        <v>0</v>
      </c>
      <c r="I708">
        <v>0</v>
      </c>
      <c r="J708">
        <v>0</v>
      </c>
    </row>
    <row r="709" spans="1:10">
      <c r="A709" s="26" t="s">
        <v>1238</v>
      </c>
      <c r="B709" s="26" t="s">
        <v>1785</v>
      </c>
      <c r="C709" s="26" t="s">
        <v>1786</v>
      </c>
      <c r="D709" s="26" t="s">
        <v>1679</v>
      </c>
      <c r="E709">
        <v>0.3</v>
      </c>
      <c r="F709">
        <v>0</v>
      </c>
      <c r="G709">
        <v>0</v>
      </c>
      <c r="H709">
        <v>0</v>
      </c>
      <c r="I709">
        <v>0</v>
      </c>
      <c r="J709">
        <v>0</v>
      </c>
    </row>
    <row r="710" spans="1:10">
      <c r="A710" s="26" t="s">
        <v>1238</v>
      </c>
      <c r="B710" s="26" t="s">
        <v>1791</v>
      </c>
      <c r="C710" s="26" t="s">
        <v>1792</v>
      </c>
      <c r="D710" s="26" t="s">
        <v>1679</v>
      </c>
      <c r="E710">
        <v>0</v>
      </c>
      <c r="F710">
        <v>0</v>
      </c>
      <c r="G710">
        <v>0</v>
      </c>
      <c r="H710">
        <v>0</v>
      </c>
      <c r="I710">
        <v>0.5</v>
      </c>
      <c r="J710">
        <v>-0.2</v>
      </c>
    </row>
    <row r="711" spans="1:10">
      <c r="A711" s="26" t="s">
        <v>1238</v>
      </c>
      <c r="B711" s="26" t="s">
        <v>1819</v>
      </c>
      <c r="C711" s="26" t="s">
        <v>1820</v>
      </c>
      <c r="D711" s="26" t="s">
        <v>1678</v>
      </c>
      <c r="E711">
        <v>0</v>
      </c>
      <c r="F711">
        <v>0</v>
      </c>
      <c r="G711">
        <v>0</v>
      </c>
      <c r="H711">
        <v>0.3</v>
      </c>
      <c r="I711">
        <v>0</v>
      </c>
      <c r="J711">
        <v>0</v>
      </c>
    </row>
    <row r="712" spans="1:10">
      <c r="A712" s="26" t="s">
        <v>1238</v>
      </c>
      <c r="B712" s="26" t="s">
        <v>1771</v>
      </c>
      <c r="C712" s="26" t="s">
        <v>1772</v>
      </c>
      <c r="D712" s="26" t="s">
        <v>1680</v>
      </c>
      <c r="E712">
        <v>0</v>
      </c>
      <c r="F712">
        <v>0</v>
      </c>
      <c r="G712">
        <v>0.2</v>
      </c>
      <c r="H712">
        <v>0.1</v>
      </c>
      <c r="I712">
        <v>0</v>
      </c>
      <c r="J712">
        <v>0</v>
      </c>
    </row>
    <row r="713" spans="1:10">
      <c r="A713" s="26" t="s">
        <v>1238</v>
      </c>
      <c r="B713" s="26" t="s">
        <v>1802</v>
      </c>
      <c r="C713" s="26" t="s">
        <v>1803</v>
      </c>
      <c r="D713" s="26" t="s">
        <v>1681</v>
      </c>
      <c r="E713">
        <v>0</v>
      </c>
      <c r="F713">
        <v>0</v>
      </c>
      <c r="G713">
        <v>0</v>
      </c>
      <c r="H713">
        <v>0</v>
      </c>
      <c r="I713">
        <v>0.1</v>
      </c>
      <c r="J713">
        <v>0.2</v>
      </c>
    </row>
    <row r="714" spans="1:10">
      <c r="A714" s="26" t="s">
        <v>1238</v>
      </c>
      <c r="B714" s="26" t="s">
        <v>1757</v>
      </c>
      <c r="C714" s="26" t="s">
        <v>1758</v>
      </c>
      <c r="D714" s="26" t="s">
        <v>1681</v>
      </c>
      <c r="E714">
        <v>0.3</v>
      </c>
      <c r="F714">
        <v>0.2</v>
      </c>
      <c r="G714">
        <v>0</v>
      </c>
      <c r="H714">
        <v>0</v>
      </c>
      <c r="I714">
        <v>0</v>
      </c>
      <c r="J714">
        <v>0</v>
      </c>
    </row>
    <row r="715" spans="1:10">
      <c r="A715" s="26" t="s">
        <v>1238</v>
      </c>
      <c r="B715" s="26" t="s">
        <v>1802</v>
      </c>
      <c r="C715" s="26" t="s">
        <v>1803</v>
      </c>
      <c r="D715" s="26" t="s">
        <v>1678</v>
      </c>
      <c r="E715">
        <v>0</v>
      </c>
      <c r="F715">
        <v>0</v>
      </c>
      <c r="G715">
        <v>0</v>
      </c>
      <c r="H715">
        <v>0</v>
      </c>
      <c r="I715">
        <v>0.5</v>
      </c>
      <c r="J715">
        <v>0</v>
      </c>
    </row>
    <row r="716" spans="1:10">
      <c r="A716" s="26" t="s">
        <v>1238</v>
      </c>
      <c r="B716" s="26" t="s">
        <v>1833</v>
      </c>
      <c r="C716" s="26" t="s">
        <v>1834</v>
      </c>
      <c r="D716" s="26" t="s">
        <v>1679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0.6</v>
      </c>
    </row>
    <row r="717" spans="1:10">
      <c r="A717" s="26" t="s">
        <v>1238</v>
      </c>
      <c r="B717" s="26" t="s">
        <v>1757</v>
      </c>
      <c r="C717" s="26" t="s">
        <v>1758</v>
      </c>
      <c r="D717" s="26" t="s">
        <v>1679</v>
      </c>
      <c r="E717">
        <v>0.6</v>
      </c>
      <c r="F717">
        <v>0</v>
      </c>
      <c r="G717">
        <v>0</v>
      </c>
      <c r="H717">
        <v>0</v>
      </c>
      <c r="I717">
        <v>0</v>
      </c>
      <c r="J717">
        <v>0</v>
      </c>
    </row>
    <row r="718" spans="1:10">
      <c r="A718" s="26" t="s">
        <v>1238</v>
      </c>
      <c r="B718" s="26" t="s">
        <v>1771</v>
      </c>
      <c r="C718" s="26" t="s">
        <v>1772</v>
      </c>
      <c r="D718" s="26" t="s">
        <v>1681</v>
      </c>
      <c r="E718">
        <v>0</v>
      </c>
      <c r="F718">
        <v>0.1</v>
      </c>
      <c r="G718">
        <v>0.5</v>
      </c>
      <c r="H718">
        <v>0.1</v>
      </c>
      <c r="I718">
        <v>0</v>
      </c>
      <c r="J718">
        <v>0</v>
      </c>
    </row>
    <row r="719" spans="1:10">
      <c r="A719" s="26" t="s">
        <v>1238</v>
      </c>
      <c r="B719" s="26" t="s">
        <v>1835</v>
      </c>
      <c r="C719" s="26" t="s">
        <v>1239</v>
      </c>
      <c r="D719" s="26" t="s">
        <v>1678</v>
      </c>
      <c r="E719">
        <v>0</v>
      </c>
      <c r="F719">
        <v>0</v>
      </c>
      <c r="G719">
        <v>0</v>
      </c>
      <c r="H719">
        <v>0</v>
      </c>
      <c r="I719">
        <v>0.2</v>
      </c>
      <c r="J719">
        <v>0.6</v>
      </c>
    </row>
    <row r="720" spans="1:10">
      <c r="A720" s="26" t="s">
        <v>1238</v>
      </c>
      <c r="B720" s="26" t="s">
        <v>1771</v>
      </c>
      <c r="C720" s="26" t="s">
        <v>1772</v>
      </c>
      <c r="D720" s="26" t="s">
        <v>1679</v>
      </c>
      <c r="E720">
        <v>0</v>
      </c>
      <c r="F720">
        <v>0.4</v>
      </c>
      <c r="G720">
        <v>0.8</v>
      </c>
      <c r="H720">
        <v>0</v>
      </c>
      <c r="I720">
        <v>0</v>
      </c>
      <c r="J720">
        <v>0</v>
      </c>
    </row>
    <row r="721" spans="1:10">
      <c r="A721" s="26" t="s">
        <v>1238</v>
      </c>
      <c r="B721" s="26" t="s">
        <v>1835</v>
      </c>
      <c r="C721" s="26" t="s">
        <v>1239</v>
      </c>
      <c r="D721" s="26" t="s">
        <v>1676</v>
      </c>
      <c r="E721">
        <v>0</v>
      </c>
      <c r="F721">
        <v>0.1</v>
      </c>
      <c r="G721">
        <v>0.2</v>
      </c>
      <c r="H721">
        <v>1</v>
      </c>
      <c r="I721">
        <v>0</v>
      </c>
      <c r="J721">
        <v>0.1</v>
      </c>
    </row>
    <row r="722" spans="1:10">
      <c r="A722" s="26" t="s">
        <v>1238</v>
      </c>
      <c r="B722" s="26" t="s">
        <v>1835</v>
      </c>
      <c r="C722" s="26" t="s">
        <v>1239</v>
      </c>
      <c r="D722" s="26" t="s">
        <v>1680</v>
      </c>
      <c r="E722">
        <v>0</v>
      </c>
      <c r="F722">
        <v>0.1</v>
      </c>
      <c r="G722">
        <v>0.2</v>
      </c>
      <c r="H722">
        <v>1.5</v>
      </c>
      <c r="I722">
        <v>0.1</v>
      </c>
      <c r="J722">
        <v>0.1</v>
      </c>
    </row>
    <row r="723" spans="1:10">
      <c r="A723" s="26" t="s">
        <v>1238</v>
      </c>
      <c r="B723" s="26" t="s">
        <v>1771</v>
      </c>
      <c r="C723" s="26" t="s">
        <v>1772</v>
      </c>
      <c r="D723" s="26" t="s">
        <v>1678</v>
      </c>
      <c r="E723">
        <v>0</v>
      </c>
      <c r="F723">
        <v>0</v>
      </c>
      <c r="G723">
        <v>0</v>
      </c>
      <c r="H723">
        <v>0.4</v>
      </c>
      <c r="I723">
        <v>0.2</v>
      </c>
      <c r="J723">
        <v>1.6</v>
      </c>
    </row>
    <row r="724" spans="1:10">
      <c r="A724" s="26" t="s">
        <v>1238</v>
      </c>
      <c r="B724" s="26" t="s">
        <v>1240</v>
      </c>
      <c r="C724" s="26" t="s">
        <v>1239</v>
      </c>
      <c r="D724" s="26" t="s">
        <v>1678</v>
      </c>
      <c r="E724">
        <v>0</v>
      </c>
      <c r="F724">
        <v>0</v>
      </c>
      <c r="G724">
        <v>0</v>
      </c>
      <c r="H724">
        <v>0</v>
      </c>
      <c r="I724">
        <v>0.8</v>
      </c>
      <c r="J724">
        <v>1.4</v>
      </c>
    </row>
    <row r="725" spans="1:10">
      <c r="A725" s="26" t="s">
        <v>1238</v>
      </c>
      <c r="B725" s="26" t="s">
        <v>1835</v>
      </c>
      <c r="C725" s="26" t="s">
        <v>1239</v>
      </c>
      <c r="D725" s="26" t="s">
        <v>1681</v>
      </c>
      <c r="E725">
        <v>0</v>
      </c>
      <c r="F725">
        <v>0.1</v>
      </c>
      <c r="G725">
        <v>0.3</v>
      </c>
      <c r="H725">
        <v>2.2000000000000002</v>
      </c>
      <c r="I725">
        <v>0.1</v>
      </c>
      <c r="J725">
        <v>0.1</v>
      </c>
    </row>
    <row r="726" spans="1:10">
      <c r="A726" s="26" t="s">
        <v>1238</v>
      </c>
      <c r="B726" s="26" t="s">
        <v>1240</v>
      </c>
      <c r="C726" s="26" t="s">
        <v>1239</v>
      </c>
      <c r="D726" s="26" t="s">
        <v>1679</v>
      </c>
      <c r="E726">
        <v>0.3</v>
      </c>
      <c r="F726">
        <v>1.1000000000000001</v>
      </c>
      <c r="G726">
        <v>0.9</v>
      </c>
      <c r="H726">
        <v>0.8</v>
      </c>
      <c r="I726">
        <v>0.2</v>
      </c>
      <c r="J726">
        <v>0</v>
      </c>
    </row>
    <row r="727" spans="1:10">
      <c r="A727" s="26" t="s">
        <v>1238</v>
      </c>
      <c r="B727" s="26" t="s">
        <v>1773</v>
      </c>
      <c r="C727" s="26" t="s">
        <v>1774</v>
      </c>
      <c r="D727" s="26" t="s">
        <v>1678</v>
      </c>
      <c r="E727">
        <v>0</v>
      </c>
      <c r="F727">
        <v>0</v>
      </c>
      <c r="G727">
        <v>3.8</v>
      </c>
      <c r="H727">
        <v>0</v>
      </c>
      <c r="I727">
        <v>0</v>
      </c>
      <c r="J727">
        <v>0</v>
      </c>
    </row>
    <row r="728" spans="1:10">
      <c r="A728" s="26" t="s">
        <v>1238</v>
      </c>
      <c r="B728" s="26" t="s">
        <v>1240</v>
      </c>
      <c r="C728" s="26" t="s">
        <v>1239</v>
      </c>
      <c r="D728" s="26" t="s">
        <v>1676</v>
      </c>
      <c r="E728">
        <v>-0.1</v>
      </c>
      <c r="F728">
        <v>1.7</v>
      </c>
      <c r="G728">
        <v>1.2</v>
      </c>
      <c r="H728">
        <v>1.8</v>
      </c>
      <c r="I728">
        <v>0.2</v>
      </c>
      <c r="J728">
        <v>0.5</v>
      </c>
    </row>
    <row r="729" spans="1:10">
      <c r="A729" s="26" t="s">
        <v>1238</v>
      </c>
      <c r="B729" s="26" t="s">
        <v>1240</v>
      </c>
      <c r="C729" s="26" t="s">
        <v>1239</v>
      </c>
      <c r="D729" s="26" t="s">
        <v>1680</v>
      </c>
      <c r="E729">
        <v>-0.1</v>
      </c>
      <c r="F729">
        <v>2.4</v>
      </c>
      <c r="G729">
        <v>1.8</v>
      </c>
      <c r="H729">
        <v>3</v>
      </c>
      <c r="I729">
        <v>0.3</v>
      </c>
      <c r="J729">
        <v>0.9</v>
      </c>
    </row>
    <row r="730" spans="1:10">
      <c r="A730" s="26" t="s">
        <v>1238</v>
      </c>
      <c r="B730" s="26" t="s">
        <v>1240</v>
      </c>
      <c r="C730" s="26" t="s">
        <v>1239</v>
      </c>
      <c r="D730" s="26" t="s">
        <v>1681</v>
      </c>
      <c r="E730">
        <v>-0.2</v>
      </c>
      <c r="F730">
        <v>3.9</v>
      </c>
      <c r="G730">
        <v>2.8</v>
      </c>
      <c r="H730">
        <v>4.5</v>
      </c>
      <c r="I730">
        <v>0.5</v>
      </c>
      <c r="J730">
        <v>1.3</v>
      </c>
    </row>
    <row r="731" spans="1:10">
      <c r="A731" s="26" t="s">
        <v>1241</v>
      </c>
      <c r="B731" s="26" t="s">
        <v>1243</v>
      </c>
      <c r="C731" s="26" t="s">
        <v>1242</v>
      </c>
      <c r="D731" s="26" t="s">
        <v>1663</v>
      </c>
      <c r="E731">
        <v>0.7</v>
      </c>
      <c r="F731">
        <v>0.3</v>
      </c>
      <c r="G731">
        <v>1.9</v>
      </c>
      <c r="H731">
        <v>1.2</v>
      </c>
      <c r="I731">
        <v>1.8</v>
      </c>
      <c r="J731">
        <v>0.6</v>
      </c>
    </row>
    <row r="732" spans="1:10">
      <c r="A732" s="26" t="s">
        <v>1241</v>
      </c>
      <c r="B732" s="26" t="s">
        <v>1836</v>
      </c>
      <c r="C732" s="26" t="s">
        <v>1242</v>
      </c>
      <c r="D732" s="26" t="s">
        <v>1678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14.5</v>
      </c>
    </row>
    <row r="733" spans="1:10">
      <c r="A733" s="26" t="s">
        <v>1241</v>
      </c>
      <c r="B733" s="26" t="s">
        <v>1243</v>
      </c>
      <c r="C733" s="26" t="s">
        <v>1242</v>
      </c>
      <c r="D733" s="26" t="s">
        <v>1676</v>
      </c>
      <c r="E733">
        <v>6.7</v>
      </c>
      <c r="F733">
        <v>2.5</v>
      </c>
      <c r="G733">
        <v>16.8</v>
      </c>
      <c r="H733">
        <v>10.9</v>
      </c>
      <c r="I733">
        <v>16.2</v>
      </c>
      <c r="J733">
        <v>5.7</v>
      </c>
    </row>
    <row r="734" spans="1:10">
      <c r="A734" s="26" t="s">
        <v>1241</v>
      </c>
      <c r="B734" s="26" t="s">
        <v>1243</v>
      </c>
      <c r="C734" s="26" t="s">
        <v>1242</v>
      </c>
      <c r="D734" s="26" t="s">
        <v>1679</v>
      </c>
      <c r="E734">
        <v>8.5</v>
      </c>
      <c r="F734">
        <v>3.2</v>
      </c>
      <c r="G734">
        <v>21.3</v>
      </c>
      <c r="H734">
        <v>13.8</v>
      </c>
      <c r="I734">
        <v>20.5</v>
      </c>
      <c r="J734">
        <v>7.2</v>
      </c>
    </row>
    <row r="735" spans="1:10">
      <c r="A735" s="26" t="s">
        <v>1241</v>
      </c>
      <c r="B735" s="26" t="s">
        <v>1243</v>
      </c>
      <c r="C735" s="26" t="s">
        <v>1242</v>
      </c>
      <c r="D735" s="26" t="s">
        <v>1680</v>
      </c>
      <c r="E735">
        <v>11.5</v>
      </c>
      <c r="F735">
        <v>4.4000000000000004</v>
      </c>
      <c r="G735">
        <v>29</v>
      </c>
      <c r="H735">
        <v>18.7</v>
      </c>
      <c r="I735">
        <v>27.9</v>
      </c>
      <c r="J735">
        <v>9.8000000000000007</v>
      </c>
    </row>
    <row r="736" spans="1:10">
      <c r="A736" s="26" t="s">
        <v>1241</v>
      </c>
      <c r="B736" s="26" t="s">
        <v>1243</v>
      </c>
      <c r="C736" s="26" t="s">
        <v>1242</v>
      </c>
      <c r="D736" s="26" t="s">
        <v>1681</v>
      </c>
      <c r="E736">
        <v>18.7</v>
      </c>
      <c r="F736">
        <v>7</v>
      </c>
      <c r="G736">
        <v>46.8</v>
      </c>
      <c r="H736">
        <v>30.3</v>
      </c>
      <c r="I736">
        <v>45.1</v>
      </c>
      <c r="J736">
        <v>15.8</v>
      </c>
    </row>
    <row r="737" spans="1:10">
      <c r="A737" s="26" t="s">
        <v>1244</v>
      </c>
      <c r="B737" s="26" t="s">
        <v>1246</v>
      </c>
      <c r="C737" s="26" t="s">
        <v>1245</v>
      </c>
      <c r="D737" s="26" t="s">
        <v>1679</v>
      </c>
      <c r="E737">
        <v>0.1</v>
      </c>
      <c r="F737">
        <v>0.3</v>
      </c>
      <c r="G737">
        <v>0.2</v>
      </c>
      <c r="H737">
        <v>0.1</v>
      </c>
      <c r="I737">
        <v>0.1</v>
      </c>
      <c r="J737">
        <v>0.5</v>
      </c>
    </row>
    <row r="738" spans="1:10">
      <c r="A738" s="26" t="s">
        <v>1244</v>
      </c>
      <c r="B738" s="26" t="s">
        <v>1837</v>
      </c>
      <c r="C738" s="26" t="s">
        <v>1245</v>
      </c>
      <c r="D738" s="26" t="s">
        <v>1676</v>
      </c>
      <c r="E738">
        <v>0.2</v>
      </c>
      <c r="F738">
        <v>0.4</v>
      </c>
      <c r="G738">
        <v>0.3</v>
      </c>
      <c r="H738">
        <v>0.1</v>
      </c>
      <c r="I738">
        <v>0.2</v>
      </c>
      <c r="J738">
        <v>0.2</v>
      </c>
    </row>
    <row r="739" spans="1:10">
      <c r="A739" s="26" t="s">
        <v>1244</v>
      </c>
      <c r="B739" s="26" t="s">
        <v>1837</v>
      </c>
      <c r="C739" s="26" t="s">
        <v>1245</v>
      </c>
      <c r="D739" s="26" t="s">
        <v>1680</v>
      </c>
      <c r="E739">
        <v>0.3</v>
      </c>
      <c r="F739">
        <v>0.5</v>
      </c>
      <c r="G739">
        <v>0.3</v>
      </c>
      <c r="H739">
        <v>0.2</v>
      </c>
      <c r="I739">
        <v>0.2</v>
      </c>
      <c r="J739">
        <v>0.5</v>
      </c>
    </row>
    <row r="740" spans="1:10">
      <c r="A740" s="26" t="s">
        <v>1244</v>
      </c>
      <c r="B740" s="26" t="s">
        <v>1837</v>
      </c>
      <c r="C740" s="26" t="s">
        <v>1245</v>
      </c>
      <c r="D740" s="26" t="s">
        <v>1681</v>
      </c>
      <c r="E740">
        <v>0.4</v>
      </c>
      <c r="F740">
        <v>0.8</v>
      </c>
      <c r="G740">
        <v>0.5</v>
      </c>
      <c r="H740">
        <v>0.2</v>
      </c>
      <c r="I740">
        <v>0.4</v>
      </c>
      <c r="J740">
        <v>0.7</v>
      </c>
    </row>
    <row r="741" spans="1:10">
      <c r="A741" s="26" t="s">
        <v>1244</v>
      </c>
      <c r="B741" s="26" t="s">
        <v>1246</v>
      </c>
      <c r="C741" s="26" t="s">
        <v>1245</v>
      </c>
      <c r="D741" s="26" t="s">
        <v>1676</v>
      </c>
      <c r="E741">
        <v>9</v>
      </c>
      <c r="F741">
        <v>12.4</v>
      </c>
      <c r="G741">
        <v>6.3</v>
      </c>
      <c r="H741">
        <v>6.9</v>
      </c>
      <c r="I741">
        <v>9.3000000000000007</v>
      </c>
      <c r="J741">
        <v>6.4</v>
      </c>
    </row>
    <row r="742" spans="1:10">
      <c r="A742" s="26" t="s">
        <v>1244</v>
      </c>
      <c r="B742" s="26" t="s">
        <v>1246</v>
      </c>
      <c r="C742" s="26" t="s">
        <v>1245</v>
      </c>
      <c r="D742" s="26" t="s">
        <v>1680</v>
      </c>
      <c r="E742">
        <v>12.5</v>
      </c>
      <c r="F742">
        <v>17.100000000000001</v>
      </c>
      <c r="G742">
        <v>8.9</v>
      </c>
      <c r="H742">
        <v>10.8</v>
      </c>
      <c r="I742">
        <v>14.1</v>
      </c>
      <c r="J742">
        <v>12.6</v>
      </c>
    </row>
    <row r="743" spans="1:10">
      <c r="A743" s="26" t="s">
        <v>1244</v>
      </c>
      <c r="B743" s="26" t="s">
        <v>1246</v>
      </c>
      <c r="C743" s="26" t="s">
        <v>1245</v>
      </c>
      <c r="D743" s="26" t="s">
        <v>1681</v>
      </c>
      <c r="E743">
        <v>19.3</v>
      </c>
      <c r="F743">
        <v>26.2</v>
      </c>
      <c r="G743">
        <v>13.2</v>
      </c>
      <c r="H743">
        <v>16.100000000000001</v>
      </c>
      <c r="I743">
        <v>21.5</v>
      </c>
      <c r="J743">
        <v>52.2</v>
      </c>
    </row>
    <row r="744" spans="1:10">
      <c r="A744" s="26" t="s">
        <v>1247</v>
      </c>
      <c r="B744" s="26" t="s">
        <v>1249</v>
      </c>
      <c r="C744" s="26" t="s">
        <v>1248</v>
      </c>
      <c r="D744" s="26" t="s">
        <v>1676</v>
      </c>
      <c r="E744">
        <v>0</v>
      </c>
      <c r="F744">
        <v>0</v>
      </c>
      <c r="G744">
        <v>0.2</v>
      </c>
      <c r="H744">
        <v>0.1</v>
      </c>
      <c r="I744">
        <v>0</v>
      </c>
      <c r="J744">
        <v>0</v>
      </c>
    </row>
    <row r="745" spans="1:10">
      <c r="A745" s="26" t="s">
        <v>1247</v>
      </c>
      <c r="B745" s="26" t="s">
        <v>1249</v>
      </c>
      <c r="C745" s="26" t="s">
        <v>1248</v>
      </c>
      <c r="D745" s="26" t="s">
        <v>1680</v>
      </c>
      <c r="E745">
        <v>0</v>
      </c>
      <c r="F745">
        <v>0</v>
      </c>
      <c r="G745">
        <v>0.3</v>
      </c>
      <c r="H745">
        <v>0.2</v>
      </c>
      <c r="I745">
        <v>0</v>
      </c>
      <c r="J745">
        <v>0</v>
      </c>
    </row>
    <row r="746" spans="1:10">
      <c r="A746" s="26" t="s">
        <v>1247</v>
      </c>
      <c r="B746" s="26" t="s">
        <v>1249</v>
      </c>
      <c r="C746" s="26" t="s">
        <v>1248</v>
      </c>
      <c r="D746" s="26" t="s">
        <v>1681</v>
      </c>
      <c r="E746">
        <v>0</v>
      </c>
      <c r="F746">
        <v>0</v>
      </c>
      <c r="G746">
        <v>0.5</v>
      </c>
      <c r="H746">
        <v>0.3</v>
      </c>
      <c r="I746">
        <v>0</v>
      </c>
      <c r="J746">
        <v>0</v>
      </c>
    </row>
    <row r="747" spans="1:10">
      <c r="A747" s="26" t="s">
        <v>1250</v>
      </c>
      <c r="B747" s="26" t="s">
        <v>1252</v>
      </c>
      <c r="C747" s="26" t="s">
        <v>1251</v>
      </c>
      <c r="D747" s="26" t="s">
        <v>1678</v>
      </c>
      <c r="E747">
        <v>-10.6</v>
      </c>
      <c r="F747">
        <v>0</v>
      </c>
      <c r="G747">
        <v>0</v>
      </c>
      <c r="H747">
        <v>0</v>
      </c>
      <c r="I747">
        <v>0</v>
      </c>
      <c r="J747">
        <v>0</v>
      </c>
    </row>
    <row r="748" spans="1:10">
      <c r="A748" s="26" t="s">
        <v>1250</v>
      </c>
      <c r="B748" s="26" t="s">
        <v>1252</v>
      </c>
      <c r="C748" s="26" t="s">
        <v>1251</v>
      </c>
      <c r="D748" s="26" t="s">
        <v>1663</v>
      </c>
      <c r="E748">
        <v>0</v>
      </c>
      <c r="F748">
        <v>0.1</v>
      </c>
      <c r="G748">
        <v>0.1</v>
      </c>
      <c r="H748">
        <v>0.1</v>
      </c>
      <c r="I748">
        <v>0.1</v>
      </c>
      <c r="J748">
        <v>0</v>
      </c>
    </row>
    <row r="749" spans="1:10">
      <c r="A749" s="26" t="s">
        <v>1250</v>
      </c>
      <c r="B749" s="26" t="s">
        <v>1838</v>
      </c>
      <c r="C749" s="26" t="s">
        <v>1251</v>
      </c>
      <c r="D749" s="26" t="s">
        <v>1678</v>
      </c>
      <c r="E749">
        <v>-1</v>
      </c>
      <c r="F749">
        <v>0</v>
      </c>
      <c r="G749">
        <v>1.6</v>
      </c>
      <c r="H749">
        <v>0</v>
      </c>
      <c r="I749">
        <v>0</v>
      </c>
      <c r="J749">
        <v>0</v>
      </c>
    </row>
    <row r="750" spans="1:10">
      <c r="A750" s="26" t="s">
        <v>1250</v>
      </c>
      <c r="B750" s="26" t="s">
        <v>1838</v>
      </c>
      <c r="C750" s="26" t="s">
        <v>1251</v>
      </c>
      <c r="D750" s="26" t="s">
        <v>1676</v>
      </c>
      <c r="E750">
        <v>0.4</v>
      </c>
      <c r="F750">
        <v>0.8</v>
      </c>
      <c r="G750">
        <v>0.3</v>
      </c>
      <c r="H750">
        <v>0.1</v>
      </c>
      <c r="I750">
        <v>0.2</v>
      </c>
      <c r="J750">
        <v>0.2</v>
      </c>
    </row>
    <row r="751" spans="1:10">
      <c r="A751" s="26" t="s">
        <v>1250</v>
      </c>
      <c r="B751" s="26" t="s">
        <v>1838</v>
      </c>
      <c r="C751" s="26" t="s">
        <v>1251</v>
      </c>
      <c r="D751" s="26" t="s">
        <v>1680</v>
      </c>
      <c r="E751">
        <v>0.5</v>
      </c>
      <c r="F751">
        <v>1.1000000000000001</v>
      </c>
      <c r="G751">
        <v>0.4</v>
      </c>
      <c r="H751">
        <v>0.1</v>
      </c>
      <c r="I751">
        <v>0.3</v>
      </c>
      <c r="J751">
        <v>0.5</v>
      </c>
    </row>
    <row r="752" spans="1:10">
      <c r="A752" s="26" t="s">
        <v>1250</v>
      </c>
      <c r="B752" s="26" t="s">
        <v>1838</v>
      </c>
      <c r="C752" s="26" t="s">
        <v>1251</v>
      </c>
      <c r="D752" s="26" t="s">
        <v>1681</v>
      </c>
      <c r="E752">
        <v>0.9</v>
      </c>
      <c r="F752">
        <v>1.8</v>
      </c>
      <c r="G752">
        <v>0.6</v>
      </c>
      <c r="H752">
        <v>0.2</v>
      </c>
      <c r="I752">
        <v>0.5</v>
      </c>
      <c r="J752">
        <v>0.6</v>
      </c>
    </row>
    <row r="753" spans="1:10">
      <c r="A753" s="26" t="s">
        <v>1250</v>
      </c>
      <c r="B753" s="26" t="s">
        <v>1252</v>
      </c>
      <c r="C753" s="26" t="s">
        <v>1251</v>
      </c>
      <c r="D753" s="26" t="s">
        <v>1679</v>
      </c>
      <c r="E753">
        <v>0.6</v>
      </c>
      <c r="F753">
        <v>0.9</v>
      </c>
      <c r="G753">
        <v>0.8</v>
      </c>
      <c r="H753">
        <v>1.4</v>
      </c>
      <c r="I753">
        <v>1.1000000000000001</v>
      </c>
      <c r="J753">
        <v>0.5</v>
      </c>
    </row>
    <row r="754" spans="1:10">
      <c r="A754" s="26" t="s">
        <v>1250</v>
      </c>
      <c r="B754" s="26" t="s">
        <v>1252</v>
      </c>
      <c r="C754" s="26" t="s">
        <v>1251</v>
      </c>
      <c r="D754" s="26" t="s">
        <v>1676</v>
      </c>
      <c r="E754">
        <v>4.4000000000000004</v>
      </c>
      <c r="F754">
        <v>5.0999999999999996</v>
      </c>
      <c r="G754">
        <v>2.8</v>
      </c>
      <c r="H754">
        <v>7</v>
      </c>
      <c r="I754">
        <v>7.1</v>
      </c>
      <c r="J754">
        <v>2.9</v>
      </c>
    </row>
    <row r="755" spans="1:10">
      <c r="A755" s="26" t="s">
        <v>1250</v>
      </c>
      <c r="B755" s="26" t="s">
        <v>1252</v>
      </c>
      <c r="C755" s="26" t="s">
        <v>1251</v>
      </c>
      <c r="D755" s="26" t="s">
        <v>1680</v>
      </c>
      <c r="E755">
        <v>6.2</v>
      </c>
      <c r="F755">
        <v>6.9</v>
      </c>
      <c r="G755">
        <v>3.9</v>
      </c>
      <c r="H755">
        <v>11.7</v>
      </c>
      <c r="I755">
        <v>11.7</v>
      </c>
      <c r="J755">
        <v>7.1</v>
      </c>
    </row>
    <row r="756" spans="1:10">
      <c r="A756" s="26" t="s">
        <v>1250</v>
      </c>
      <c r="B756" s="26" t="s">
        <v>1252</v>
      </c>
      <c r="C756" s="26" t="s">
        <v>1251</v>
      </c>
      <c r="D756" s="26" t="s">
        <v>1681</v>
      </c>
      <c r="E756">
        <v>10.3</v>
      </c>
      <c r="F756">
        <v>11.5</v>
      </c>
      <c r="G756">
        <v>6.2</v>
      </c>
      <c r="H756">
        <v>18.8</v>
      </c>
      <c r="I756">
        <v>18.100000000000001</v>
      </c>
      <c r="J756">
        <v>9.5</v>
      </c>
    </row>
    <row r="757" spans="1:10">
      <c r="A757" s="26" t="s">
        <v>1253</v>
      </c>
      <c r="B757" s="26" t="s">
        <v>1255</v>
      </c>
      <c r="C757" s="26" t="s">
        <v>1254</v>
      </c>
      <c r="D757" s="26" t="s">
        <v>1678</v>
      </c>
      <c r="E757">
        <v>2</v>
      </c>
      <c r="F757">
        <v>0.1</v>
      </c>
      <c r="G757">
        <v>0.2</v>
      </c>
      <c r="H757">
        <v>0.7</v>
      </c>
      <c r="I757">
        <v>0.9</v>
      </c>
      <c r="J757">
        <v>0.4</v>
      </c>
    </row>
    <row r="758" spans="1:10">
      <c r="A758" s="26" t="s">
        <v>1256</v>
      </c>
      <c r="B758" s="26" t="s">
        <v>1258</v>
      </c>
      <c r="C758" s="26" t="s">
        <v>1257</v>
      </c>
      <c r="D758" s="26" t="s">
        <v>1680</v>
      </c>
      <c r="E758">
        <v>1.3</v>
      </c>
      <c r="F758">
        <v>0.8</v>
      </c>
      <c r="G758">
        <v>0</v>
      </c>
      <c r="H758">
        <v>0</v>
      </c>
      <c r="I758">
        <v>0</v>
      </c>
      <c r="J758">
        <v>0.5</v>
      </c>
    </row>
    <row r="759" spans="1:10">
      <c r="A759" s="26" t="s">
        <v>1256</v>
      </c>
      <c r="B759" s="26" t="s">
        <v>1258</v>
      </c>
      <c r="C759" s="26" t="s">
        <v>1257</v>
      </c>
      <c r="D759" s="26" t="s">
        <v>1681</v>
      </c>
      <c r="E759">
        <v>1.7</v>
      </c>
      <c r="F759">
        <v>1</v>
      </c>
      <c r="G759">
        <v>0</v>
      </c>
      <c r="H759">
        <v>0</v>
      </c>
      <c r="I759">
        <v>0</v>
      </c>
      <c r="J759">
        <v>0.4</v>
      </c>
    </row>
    <row r="760" spans="1:10">
      <c r="A760" s="26" t="s">
        <v>1256</v>
      </c>
      <c r="B760" s="26" t="s">
        <v>1258</v>
      </c>
      <c r="C760" s="26" t="s">
        <v>1257</v>
      </c>
      <c r="D760" s="26" t="s">
        <v>1678</v>
      </c>
      <c r="E760">
        <v>0</v>
      </c>
      <c r="F760">
        <v>9.6</v>
      </c>
      <c r="G760">
        <v>0</v>
      </c>
      <c r="H760">
        <v>0</v>
      </c>
      <c r="I760">
        <v>0</v>
      </c>
      <c r="J760">
        <v>76.099999999999994</v>
      </c>
    </row>
    <row r="761" spans="1:10">
      <c r="A761" s="26" t="s">
        <v>1259</v>
      </c>
      <c r="B761" s="26" t="s">
        <v>1261</v>
      </c>
      <c r="C761" s="26" t="s">
        <v>1260</v>
      </c>
      <c r="D761" s="26" t="s">
        <v>1663</v>
      </c>
      <c r="E761">
        <v>0.4</v>
      </c>
      <c r="F761">
        <v>0.3</v>
      </c>
      <c r="G761">
        <v>0.1</v>
      </c>
      <c r="H761">
        <v>0</v>
      </c>
      <c r="I761">
        <v>0.3</v>
      </c>
      <c r="J761">
        <v>0</v>
      </c>
    </row>
    <row r="762" spans="1:10">
      <c r="A762" s="26" t="s">
        <v>1259</v>
      </c>
      <c r="B762" s="26" t="s">
        <v>1839</v>
      </c>
      <c r="C762" s="26" t="s">
        <v>1260</v>
      </c>
      <c r="D762" s="26" t="s">
        <v>1676</v>
      </c>
      <c r="E762">
        <v>0.2</v>
      </c>
      <c r="F762">
        <v>0.5</v>
      </c>
      <c r="G762">
        <v>0.8</v>
      </c>
      <c r="H762">
        <v>0.3</v>
      </c>
      <c r="I762">
        <v>0.9</v>
      </c>
      <c r="J762">
        <v>0.6</v>
      </c>
    </row>
    <row r="763" spans="1:10">
      <c r="A763" s="26" t="s">
        <v>1259</v>
      </c>
      <c r="B763" s="26" t="s">
        <v>1839</v>
      </c>
      <c r="C763" s="26" t="s">
        <v>1260</v>
      </c>
      <c r="D763" s="26" t="s">
        <v>1680</v>
      </c>
      <c r="E763">
        <v>0.2</v>
      </c>
      <c r="F763">
        <v>0.7</v>
      </c>
      <c r="G763">
        <v>1.1000000000000001</v>
      </c>
      <c r="H763">
        <v>0.4</v>
      </c>
      <c r="I763">
        <v>1.4</v>
      </c>
      <c r="J763">
        <v>1.4</v>
      </c>
    </row>
    <row r="764" spans="1:10">
      <c r="A764" s="26" t="s">
        <v>1259</v>
      </c>
      <c r="B764" s="26" t="s">
        <v>1839</v>
      </c>
      <c r="C764" s="26" t="s">
        <v>1260</v>
      </c>
      <c r="D764" s="26" t="s">
        <v>1681</v>
      </c>
      <c r="E764">
        <v>0.4</v>
      </c>
      <c r="F764">
        <v>1.1000000000000001</v>
      </c>
      <c r="G764">
        <v>1.7</v>
      </c>
      <c r="H764">
        <v>0.7</v>
      </c>
      <c r="I764">
        <v>2.1</v>
      </c>
      <c r="J764">
        <v>1.9</v>
      </c>
    </row>
    <row r="765" spans="1:10">
      <c r="A765" s="26" t="s">
        <v>1259</v>
      </c>
      <c r="B765" s="26" t="s">
        <v>1261</v>
      </c>
      <c r="C765" s="26" t="s">
        <v>1260</v>
      </c>
      <c r="D765" s="26" t="s">
        <v>1676</v>
      </c>
      <c r="E765">
        <v>0.4</v>
      </c>
      <c r="F765">
        <v>1.5</v>
      </c>
      <c r="G765">
        <v>2.5</v>
      </c>
      <c r="H765">
        <v>0.8</v>
      </c>
      <c r="I765">
        <v>2</v>
      </c>
      <c r="J765">
        <v>1.4</v>
      </c>
    </row>
    <row r="766" spans="1:10">
      <c r="A766" s="26" t="s">
        <v>1259</v>
      </c>
      <c r="B766" s="26" t="s">
        <v>1261</v>
      </c>
      <c r="C766" s="26" t="s">
        <v>1260</v>
      </c>
      <c r="D766" s="26" t="s">
        <v>1679</v>
      </c>
      <c r="E766">
        <v>4.5</v>
      </c>
      <c r="F766">
        <v>3.7</v>
      </c>
      <c r="G766">
        <v>1.5</v>
      </c>
      <c r="H766">
        <v>0.5</v>
      </c>
      <c r="I766">
        <v>4.0999999999999996</v>
      </c>
      <c r="J766">
        <v>0</v>
      </c>
    </row>
    <row r="767" spans="1:10">
      <c r="A767" s="26" t="s">
        <v>1259</v>
      </c>
      <c r="B767" s="26" t="s">
        <v>1261</v>
      </c>
      <c r="C767" s="26" t="s">
        <v>1260</v>
      </c>
      <c r="D767" s="26" t="s">
        <v>1680</v>
      </c>
      <c r="E767">
        <v>1.4</v>
      </c>
      <c r="F767">
        <v>2.5</v>
      </c>
      <c r="G767">
        <v>3.6</v>
      </c>
      <c r="H767">
        <v>1.4</v>
      </c>
      <c r="I767">
        <v>3.8</v>
      </c>
      <c r="J767">
        <v>3.9</v>
      </c>
    </row>
    <row r="768" spans="1:10">
      <c r="A768" s="26" t="s">
        <v>1259</v>
      </c>
      <c r="B768" s="26" t="s">
        <v>1261</v>
      </c>
      <c r="C768" s="26" t="s">
        <v>1260</v>
      </c>
      <c r="D768" s="26" t="s">
        <v>1681</v>
      </c>
      <c r="E768">
        <v>2.8</v>
      </c>
      <c r="F768">
        <v>4.5999999999999996</v>
      </c>
      <c r="G768">
        <v>5.8</v>
      </c>
      <c r="H768">
        <v>2.2999999999999998</v>
      </c>
      <c r="I768">
        <v>6.2</v>
      </c>
      <c r="J768">
        <v>5</v>
      </c>
    </row>
    <row r="769" spans="1:10">
      <c r="A769" s="26" t="s">
        <v>1259</v>
      </c>
      <c r="B769" s="26" t="s">
        <v>1261</v>
      </c>
      <c r="C769" s="26" t="s">
        <v>1260</v>
      </c>
      <c r="D769" s="26" t="s">
        <v>1678</v>
      </c>
      <c r="E769">
        <v>1.6</v>
      </c>
      <c r="F769">
        <v>2.2999999999999998</v>
      </c>
      <c r="G769">
        <v>6.7</v>
      </c>
      <c r="H769">
        <v>-1.6</v>
      </c>
      <c r="I769">
        <v>39</v>
      </c>
      <c r="J769">
        <v>119.5</v>
      </c>
    </row>
    <row r="770" spans="1:10">
      <c r="A770" s="26" t="s">
        <v>1262</v>
      </c>
      <c r="B770" s="26" t="s">
        <v>1840</v>
      </c>
      <c r="C770" s="26" t="s">
        <v>1263</v>
      </c>
      <c r="D770" s="26" t="s">
        <v>1676</v>
      </c>
      <c r="E770">
        <v>0</v>
      </c>
      <c r="F770">
        <v>0</v>
      </c>
      <c r="G770">
        <v>0</v>
      </c>
      <c r="H770">
        <v>0.2</v>
      </c>
      <c r="I770">
        <v>-0.1</v>
      </c>
      <c r="J770">
        <v>0</v>
      </c>
    </row>
    <row r="771" spans="1:10">
      <c r="A771" s="26" t="s">
        <v>1262</v>
      </c>
      <c r="B771" s="26" t="s">
        <v>1840</v>
      </c>
      <c r="C771" s="26" t="s">
        <v>1263</v>
      </c>
      <c r="D771" s="26" t="s">
        <v>1680</v>
      </c>
      <c r="E771">
        <v>0</v>
      </c>
      <c r="F771">
        <v>0</v>
      </c>
      <c r="G771">
        <v>0</v>
      </c>
      <c r="H771">
        <v>0.3</v>
      </c>
      <c r="I771">
        <v>-0.1</v>
      </c>
      <c r="J771">
        <v>0</v>
      </c>
    </row>
    <row r="772" spans="1:10">
      <c r="A772" s="26" t="s">
        <v>1262</v>
      </c>
      <c r="B772" s="26" t="s">
        <v>1840</v>
      </c>
      <c r="C772" s="26" t="s">
        <v>1263</v>
      </c>
      <c r="D772" s="26" t="s">
        <v>1681</v>
      </c>
      <c r="E772">
        <v>0</v>
      </c>
      <c r="F772">
        <v>0</v>
      </c>
      <c r="G772">
        <v>0</v>
      </c>
      <c r="H772">
        <v>0.5</v>
      </c>
      <c r="I772">
        <v>-0.2</v>
      </c>
      <c r="J772">
        <v>0</v>
      </c>
    </row>
    <row r="773" spans="1:10">
      <c r="A773" s="26" t="s">
        <v>1262</v>
      </c>
      <c r="B773" s="26" t="s">
        <v>1264</v>
      </c>
      <c r="C773" s="26" t="s">
        <v>1263</v>
      </c>
      <c r="D773" s="26" t="s">
        <v>1676</v>
      </c>
      <c r="E773">
        <v>0.4</v>
      </c>
      <c r="F773">
        <v>-0.2</v>
      </c>
      <c r="G773">
        <v>0</v>
      </c>
      <c r="H773">
        <v>0.2</v>
      </c>
      <c r="I773">
        <v>0.1</v>
      </c>
      <c r="J773">
        <v>0</v>
      </c>
    </row>
    <row r="774" spans="1:10">
      <c r="A774" s="26" t="s">
        <v>1262</v>
      </c>
      <c r="B774" s="26" t="s">
        <v>1264</v>
      </c>
      <c r="C774" s="26" t="s">
        <v>1263</v>
      </c>
      <c r="D774" s="26" t="s">
        <v>1679</v>
      </c>
      <c r="E774">
        <v>0</v>
      </c>
      <c r="F774">
        <v>0</v>
      </c>
      <c r="G774">
        <v>0</v>
      </c>
      <c r="H774">
        <v>0</v>
      </c>
      <c r="I774">
        <v>0.6</v>
      </c>
      <c r="J774">
        <v>0</v>
      </c>
    </row>
    <row r="775" spans="1:10">
      <c r="A775" s="26" t="s">
        <v>1262</v>
      </c>
      <c r="B775" s="26" t="s">
        <v>1264</v>
      </c>
      <c r="C775" s="26" t="s">
        <v>1263</v>
      </c>
      <c r="D775" s="26" t="s">
        <v>1680</v>
      </c>
      <c r="E775">
        <v>0.6</v>
      </c>
      <c r="F775">
        <v>-0.3</v>
      </c>
      <c r="G775">
        <v>0</v>
      </c>
      <c r="H775">
        <v>0.3</v>
      </c>
      <c r="I775">
        <v>0.1</v>
      </c>
      <c r="J775">
        <v>0</v>
      </c>
    </row>
    <row r="776" spans="1:10">
      <c r="A776" s="26" t="s">
        <v>1262</v>
      </c>
      <c r="B776" s="26" t="s">
        <v>1264</v>
      </c>
      <c r="C776" s="26" t="s">
        <v>1263</v>
      </c>
      <c r="D776" s="26" t="s">
        <v>1681</v>
      </c>
      <c r="E776">
        <v>0.9</v>
      </c>
      <c r="F776">
        <v>-0.4</v>
      </c>
      <c r="G776">
        <v>0</v>
      </c>
      <c r="H776">
        <v>0.4</v>
      </c>
      <c r="I776">
        <v>0.3</v>
      </c>
      <c r="J776">
        <v>0</v>
      </c>
    </row>
    <row r="777" spans="1:10">
      <c r="A777" s="26" t="s">
        <v>1265</v>
      </c>
      <c r="B777" s="26" t="s">
        <v>1267</v>
      </c>
      <c r="C777" s="26" t="s">
        <v>1266</v>
      </c>
      <c r="D777" s="26" t="s">
        <v>1679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0.1</v>
      </c>
    </row>
    <row r="778" spans="1:10">
      <c r="A778" s="26" t="s">
        <v>1265</v>
      </c>
      <c r="B778" s="26" t="s">
        <v>1841</v>
      </c>
      <c r="C778" s="26" t="s">
        <v>1266</v>
      </c>
      <c r="D778" s="26" t="s">
        <v>1679</v>
      </c>
      <c r="E778">
        <v>0</v>
      </c>
      <c r="F778">
        <v>0</v>
      </c>
      <c r="G778">
        <v>0</v>
      </c>
      <c r="H778">
        <v>0</v>
      </c>
      <c r="I778">
        <v>0.2</v>
      </c>
      <c r="J778">
        <v>0</v>
      </c>
    </row>
    <row r="779" spans="1:10">
      <c r="A779" s="26" t="s">
        <v>1265</v>
      </c>
      <c r="B779" s="26" t="s">
        <v>1267</v>
      </c>
      <c r="C779" s="26" t="s">
        <v>1266</v>
      </c>
      <c r="D779" s="26" t="s">
        <v>1678</v>
      </c>
      <c r="E779">
        <v>0</v>
      </c>
      <c r="F779">
        <v>9.9</v>
      </c>
      <c r="G779">
        <v>-6.4</v>
      </c>
      <c r="H779">
        <v>6.9</v>
      </c>
      <c r="I779">
        <v>3.9</v>
      </c>
      <c r="J779">
        <v>0</v>
      </c>
    </row>
    <row r="780" spans="1:10">
      <c r="A780" s="26" t="s">
        <v>1265</v>
      </c>
      <c r="B780" s="26" t="s">
        <v>1267</v>
      </c>
      <c r="C780" s="26" t="s">
        <v>1266</v>
      </c>
      <c r="D780" s="26" t="s">
        <v>1676</v>
      </c>
      <c r="E780">
        <v>2.2999999999999998</v>
      </c>
      <c r="F780">
        <v>13.4</v>
      </c>
      <c r="G780">
        <v>0.5</v>
      </c>
      <c r="H780">
        <v>-0.5</v>
      </c>
      <c r="I780">
        <v>0</v>
      </c>
      <c r="J780">
        <v>5.9</v>
      </c>
    </row>
    <row r="781" spans="1:10">
      <c r="A781" s="26" t="s">
        <v>1265</v>
      </c>
      <c r="B781" s="26" t="s">
        <v>1267</v>
      </c>
      <c r="C781" s="26" t="s">
        <v>1266</v>
      </c>
      <c r="D781" s="26" t="s">
        <v>1680</v>
      </c>
      <c r="E781">
        <v>3.4</v>
      </c>
      <c r="F781">
        <v>19</v>
      </c>
      <c r="G781">
        <v>0.5</v>
      </c>
      <c r="H781">
        <v>-0.5</v>
      </c>
      <c r="I781">
        <v>0</v>
      </c>
      <c r="J781">
        <v>5</v>
      </c>
    </row>
    <row r="782" spans="1:10">
      <c r="A782" s="26" t="s">
        <v>1265</v>
      </c>
      <c r="B782" s="26" t="s">
        <v>1841</v>
      </c>
      <c r="C782" s="26" t="s">
        <v>1266</v>
      </c>
      <c r="D782" s="26" t="s">
        <v>1676</v>
      </c>
      <c r="E782">
        <v>0.7</v>
      </c>
      <c r="F782">
        <v>10.3</v>
      </c>
      <c r="G782">
        <v>0</v>
      </c>
      <c r="H782">
        <v>0</v>
      </c>
      <c r="I782">
        <v>30.7</v>
      </c>
      <c r="J782">
        <v>-6.6</v>
      </c>
    </row>
    <row r="783" spans="1:10">
      <c r="A783" s="26" t="s">
        <v>1265</v>
      </c>
      <c r="B783" s="26" t="s">
        <v>1841</v>
      </c>
      <c r="C783" s="26" t="s">
        <v>1266</v>
      </c>
      <c r="D783" s="26" t="s">
        <v>1680</v>
      </c>
      <c r="E783">
        <v>1.1000000000000001</v>
      </c>
      <c r="F783">
        <v>14.3</v>
      </c>
      <c r="G783">
        <v>0</v>
      </c>
      <c r="H783">
        <v>0</v>
      </c>
      <c r="I783">
        <v>31.5</v>
      </c>
      <c r="J783">
        <v>-7.8</v>
      </c>
    </row>
    <row r="784" spans="1:10">
      <c r="A784" s="26" t="s">
        <v>1265</v>
      </c>
      <c r="B784" s="26" t="s">
        <v>1267</v>
      </c>
      <c r="C784" s="26" t="s">
        <v>1266</v>
      </c>
      <c r="D784" s="26" t="s">
        <v>1681</v>
      </c>
      <c r="E784">
        <v>5.8</v>
      </c>
      <c r="F784">
        <v>33.4</v>
      </c>
      <c r="G784">
        <v>1</v>
      </c>
      <c r="H784">
        <v>-1</v>
      </c>
      <c r="I784">
        <v>0</v>
      </c>
      <c r="J784">
        <v>10.7</v>
      </c>
    </row>
    <row r="785" spans="1:10">
      <c r="A785" s="26" t="s">
        <v>1265</v>
      </c>
      <c r="B785" s="26" t="s">
        <v>1841</v>
      </c>
      <c r="C785" s="26" t="s">
        <v>1266</v>
      </c>
      <c r="D785" s="26" t="s">
        <v>1681</v>
      </c>
      <c r="E785">
        <v>1.8</v>
      </c>
      <c r="F785">
        <v>25.3</v>
      </c>
      <c r="G785">
        <v>0</v>
      </c>
      <c r="H785">
        <v>0</v>
      </c>
      <c r="I785">
        <v>60.6</v>
      </c>
      <c r="J785">
        <v>-14.5</v>
      </c>
    </row>
    <row r="786" spans="1:10">
      <c r="A786" s="26" t="s">
        <v>1268</v>
      </c>
      <c r="B786" s="26" t="s">
        <v>1270</v>
      </c>
      <c r="C786" s="26" t="s">
        <v>1269</v>
      </c>
      <c r="D786" s="26" t="s">
        <v>1663</v>
      </c>
      <c r="E786">
        <v>0</v>
      </c>
      <c r="F786">
        <v>0</v>
      </c>
      <c r="G786">
        <v>-5.6</v>
      </c>
      <c r="H786">
        <v>0</v>
      </c>
      <c r="I786">
        <v>0</v>
      </c>
      <c r="J786">
        <v>0</v>
      </c>
    </row>
    <row r="787" spans="1:10">
      <c r="A787" s="26" t="s">
        <v>1268</v>
      </c>
      <c r="B787" s="26" t="s">
        <v>1842</v>
      </c>
      <c r="C787" s="26" t="s">
        <v>1269</v>
      </c>
      <c r="D787" s="26" t="s">
        <v>1676</v>
      </c>
      <c r="E787">
        <v>0</v>
      </c>
      <c r="F787">
        <v>0</v>
      </c>
      <c r="G787">
        <v>0.8</v>
      </c>
      <c r="H787">
        <v>0</v>
      </c>
      <c r="I787">
        <v>0</v>
      </c>
      <c r="J787">
        <v>0</v>
      </c>
    </row>
    <row r="788" spans="1:10">
      <c r="A788" s="26" t="s">
        <v>1268</v>
      </c>
      <c r="B788" s="26" t="s">
        <v>1842</v>
      </c>
      <c r="C788" s="26" t="s">
        <v>1269</v>
      </c>
      <c r="D788" s="26" t="s">
        <v>1680</v>
      </c>
      <c r="E788">
        <v>0</v>
      </c>
      <c r="F788">
        <v>0</v>
      </c>
      <c r="G788">
        <v>0.8</v>
      </c>
      <c r="H788">
        <v>0</v>
      </c>
      <c r="I788">
        <v>0</v>
      </c>
      <c r="J788">
        <v>0</v>
      </c>
    </row>
    <row r="789" spans="1:10">
      <c r="A789" s="26" t="s">
        <v>1268</v>
      </c>
      <c r="B789" s="26" t="s">
        <v>1842</v>
      </c>
      <c r="C789" s="26" t="s">
        <v>1269</v>
      </c>
      <c r="D789" s="26" t="s">
        <v>1681</v>
      </c>
      <c r="E789">
        <v>0</v>
      </c>
      <c r="F789">
        <v>0</v>
      </c>
      <c r="G789">
        <v>1.5</v>
      </c>
      <c r="H789">
        <v>0</v>
      </c>
      <c r="I789">
        <v>0</v>
      </c>
      <c r="J789">
        <v>0</v>
      </c>
    </row>
    <row r="790" spans="1:10">
      <c r="A790" s="26" t="s">
        <v>1268</v>
      </c>
      <c r="B790" s="26" t="s">
        <v>1270</v>
      </c>
      <c r="C790" s="26" t="s">
        <v>1269</v>
      </c>
      <c r="D790" s="26" t="s">
        <v>1676</v>
      </c>
      <c r="E790">
        <v>0</v>
      </c>
      <c r="F790">
        <v>0</v>
      </c>
      <c r="G790">
        <v>1.6</v>
      </c>
      <c r="H790">
        <v>0</v>
      </c>
      <c r="I790">
        <v>0</v>
      </c>
      <c r="J790">
        <v>0</v>
      </c>
    </row>
    <row r="791" spans="1:10">
      <c r="A791" s="26" t="s">
        <v>1268</v>
      </c>
      <c r="B791" s="26" t="s">
        <v>1270</v>
      </c>
      <c r="C791" s="26" t="s">
        <v>1269</v>
      </c>
      <c r="D791" s="26" t="s">
        <v>1680</v>
      </c>
      <c r="E791">
        <v>0</v>
      </c>
      <c r="F791">
        <v>0</v>
      </c>
      <c r="G791">
        <v>1.7</v>
      </c>
      <c r="H791">
        <v>0</v>
      </c>
      <c r="I791">
        <v>0</v>
      </c>
      <c r="J791">
        <v>0</v>
      </c>
    </row>
    <row r="792" spans="1:10">
      <c r="A792" s="26" t="s">
        <v>1268</v>
      </c>
      <c r="B792" s="26" t="s">
        <v>1270</v>
      </c>
      <c r="C792" s="26" t="s">
        <v>1269</v>
      </c>
      <c r="D792" s="26" t="s">
        <v>1681</v>
      </c>
      <c r="E792">
        <v>0</v>
      </c>
      <c r="F792">
        <v>0</v>
      </c>
      <c r="G792">
        <v>3.2</v>
      </c>
      <c r="H792">
        <v>0</v>
      </c>
      <c r="I792">
        <v>0</v>
      </c>
      <c r="J792">
        <v>0</v>
      </c>
    </row>
    <row r="793" spans="1:10">
      <c r="A793" s="26" t="s">
        <v>1271</v>
      </c>
      <c r="B793" s="26" t="s">
        <v>1273</v>
      </c>
      <c r="C793" s="26" t="s">
        <v>1272</v>
      </c>
      <c r="D793" s="26" t="s">
        <v>1680</v>
      </c>
      <c r="E793">
        <v>4</v>
      </c>
      <c r="F793">
        <v>0</v>
      </c>
      <c r="G793">
        <v>0</v>
      </c>
      <c r="H793">
        <v>0</v>
      </c>
      <c r="I793">
        <v>0</v>
      </c>
      <c r="J793">
        <v>0</v>
      </c>
    </row>
    <row r="794" spans="1:10">
      <c r="A794" s="26" t="s">
        <v>1271</v>
      </c>
      <c r="B794" s="26" t="s">
        <v>1273</v>
      </c>
      <c r="C794" s="26" t="s">
        <v>1272</v>
      </c>
      <c r="D794" s="26" t="s">
        <v>1681</v>
      </c>
      <c r="E794">
        <v>5.2</v>
      </c>
      <c r="F794">
        <v>0</v>
      </c>
      <c r="G794">
        <v>0</v>
      </c>
      <c r="H794">
        <v>0</v>
      </c>
      <c r="I794">
        <v>0</v>
      </c>
      <c r="J794">
        <v>0</v>
      </c>
    </row>
    <row r="795" spans="1:10">
      <c r="A795" s="26" t="s">
        <v>1271</v>
      </c>
      <c r="B795" s="26" t="s">
        <v>1273</v>
      </c>
      <c r="C795" s="26" t="s">
        <v>1272</v>
      </c>
      <c r="D795" s="26" t="s">
        <v>1678</v>
      </c>
      <c r="E795">
        <v>28.5</v>
      </c>
      <c r="F795">
        <v>0</v>
      </c>
      <c r="G795">
        <v>0</v>
      </c>
      <c r="H795">
        <v>0</v>
      </c>
      <c r="I795">
        <v>0</v>
      </c>
      <c r="J795">
        <v>0</v>
      </c>
    </row>
    <row r="796" spans="1:10">
      <c r="A796" s="26" t="s">
        <v>1497</v>
      </c>
      <c r="B796" s="26" t="s">
        <v>1843</v>
      </c>
      <c r="C796" s="26" t="s">
        <v>1498</v>
      </c>
      <c r="D796" s="26" t="s">
        <v>1676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0.6</v>
      </c>
    </row>
    <row r="797" spans="1:10">
      <c r="A797" s="26" t="s">
        <v>1497</v>
      </c>
      <c r="B797" s="26" t="s">
        <v>1843</v>
      </c>
      <c r="C797" s="26" t="s">
        <v>1498</v>
      </c>
      <c r="D797" s="26" t="s">
        <v>1680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0.6</v>
      </c>
    </row>
    <row r="798" spans="1:10">
      <c r="A798" s="26" t="s">
        <v>1497</v>
      </c>
      <c r="B798" s="26" t="s">
        <v>1843</v>
      </c>
      <c r="C798" s="26" t="s">
        <v>1498</v>
      </c>
      <c r="D798" s="26" t="s">
        <v>1681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1.2</v>
      </c>
    </row>
    <row r="799" spans="1:10">
      <c r="A799" s="26" t="s">
        <v>1499</v>
      </c>
      <c r="B799" s="26" t="s">
        <v>1844</v>
      </c>
      <c r="C799" s="26" t="s">
        <v>1500</v>
      </c>
      <c r="D799" s="26" t="s">
        <v>1678</v>
      </c>
      <c r="E799">
        <v>0</v>
      </c>
      <c r="F799">
        <v>-6.3</v>
      </c>
      <c r="G799">
        <v>0</v>
      </c>
      <c r="H799">
        <v>0</v>
      </c>
      <c r="I799">
        <v>0</v>
      </c>
      <c r="J799">
        <v>0</v>
      </c>
    </row>
    <row r="800" spans="1:10">
      <c r="A800" s="26" t="s">
        <v>1501</v>
      </c>
      <c r="B800" s="26" t="s">
        <v>1845</v>
      </c>
      <c r="C800" s="26" t="s">
        <v>1502</v>
      </c>
      <c r="D800" s="26" t="s">
        <v>1680</v>
      </c>
      <c r="E800">
        <v>0</v>
      </c>
      <c r="F800">
        <v>0</v>
      </c>
      <c r="G800">
        <v>0</v>
      </c>
      <c r="H800">
        <v>0.1</v>
      </c>
      <c r="I800">
        <v>0.1</v>
      </c>
      <c r="J800">
        <v>0</v>
      </c>
    </row>
    <row r="801" spans="1:10">
      <c r="A801" s="26" t="s">
        <v>1501</v>
      </c>
      <c r="B801" s="26" t="s">
        <v>1845</v>
      </c>
      <c r="C801" s="26" t="s">
        <v>1502</v>
      </c>
      <c r="D801" s="26" t="s">
        <v>1681</v>
      </c>
      <c r="E801">
        <v>0</v>
      </c>
      <c r="F801">
        <v>0</v>
      </c>
      <c r="G801">
        <v>0</v>
      </c>
      <c r="H801">
        <v>0.1</v>
      </c>
      <c r="I801">
        <v>0.1</v>
      </c>
      <c r="J801">
        <v>0</v>
      </c>
    </row>
    <row r="802" spans="1:10">
      <c r="A802" s="26" t="s">
        <v>1501</v>
      </c>
      <c r="B802" s="26" t="s">
        <v>1845</v>
      </c>
      <c r="C802" s="26" t="s">
        <v>1502</v>
      </c>
      <c r="D802" s="26" t="s">
        <v>1678</v>
      </c>
      <c r="E802">
        <v>13</v>
      </c>
      <c r="F802">
        <v>1.1000000000000001</v>
      </c>
      <c r="G802">
        <v>0</v>
      </c>
      <c r="H802">
        <v>23.1</v>
      </c>
      <c r="I802">
        <v>-4.0999999999999996</v>
      </c>
      <c r="J802">
        <v>19.100000000000001</v>
      </c>
    </row>
    <row r="803" spans="1:10">
      <c r="A803" s="26" t="s">
        <v>1503</v>
      </c>
      <c r="B803" s="26" t="s">
        <v>1846</v>
      </c>
      <c r="C803" s="26" t="s">
        <v>1504</v>
      </c>
      <c r="D803" s="26" t="s">
        <v>1680</v>
      </c>
      <c r="E803">
        <v>0</v>
      </c>
      <c r="F803">
        <v>0.4</v>
      </c>
      <c r="G803">
        <v>0.7</v>
      </c>
      <c r="H803">
        <v>0.3</v>
      </c>
      <c r="I803">
        <v>0</v>
      </c>
      <c r="J803">
        <v>0</v>
      </c>
    </row>
    <row r="804" spans="1:10">
      <c r="A804" s="26" t="s">
        <v>1503</v>
      </c>
      <c r="B804" s="26" t="s">
        <v>1846</v>
      </c>
      <c r="C804" s="26" t="s">
        <v>1504</v>
      </c>
      <c r="D804" s="26" t="s">
        <v>1681</v>
      </c>
      <c r="E804">
        <v>0</v>
      </c>
      <c r="F804">
        <v>2</v>
      </c>
      <c r="G804">
        <v>6.1</v>
      </c>
      <c r="H804">
        <v>0.7</v>
      </c>
      <c r="I804">
        <v>0.1</v>
      </c>
      <c r="J804">
        <v>0</v>
      </c>
    </row>
    <row r="805" spans="1:10">
      <c r="A805" s="26" t="s">
        <v>1503</v>
      </c>
      <c r="B805" s="26" t="s">
        <v>1846</v>
      </c>
      <c r="C805" s="26" t="s">
        <v>1504</v>
      </c>
      <c r="D805" s="26" t="s">
        <v>1676</v>
      </c>
      <c r="E805">
        <v>0</v>
      </c>
      <c r="F805">
        <v>1.9</v>
      </c>
      <c r="G805">
        <v>6.7</v>
      </c>
      <c r="H805">
        <v>0.5</v>
      </c>
      <c r="I805">
        <v>0.1</v>
      </c>
      <c r="J805">
        <v>0</v>
      </c>
    </row>
    <row r="806" spans="1:10">
      <c r="A806" s="26" t="s">
        <v>1503</v>
      </c>
      <c r="B806" s="26" t="s">
        <v>1846</v>
      </c>
      <c r="C806" s="26" t="s">
        <v>1504</v>
      </c>
      <c r="D806" s="26" t="s">
        <v>1678</v>
      </c>
      <c r="E806">
        <v>0</v>
      </c>
      <c r="F806">
        <v>0</v>
      </c>
      <c r="G806">
        <v>0</v>
      </c>
      <c r="H806">
        <v>0</v>
      </c>
      <c r="I806">
        <v>5</v>
      </c>
      <c r="J806">
        <v>52.7</v>
      </c>
    </row>
    <row r="807" spans="1:10">
      <c r="A807" s="26" t="s">
        <v>1505</v>
      </c>
      <c r="B807" s="26" t="s">
        <v>1847</v>
      </c>
      <c r="C807" s="26" t="s">
        <v>1506</v>
      </c>
      <c r="D807" s="26" t="s">
        <v>1680</v>
      </c>
      <c r="E807">
        <v>-0.1</v>
      </c>
      <c r="F807">
        <v>0.6</v>
      </c>
      <c r="G807">
        <v>0.2</v>
      </c>
      <c r="H807">
        <v>0.3</v>
      </c>
      <c r="I807">
        <v>0.3</v>
      </c>
      <c r="J807">
        <v>0.2</v>
      </c>
    </row>
    <row r="808" spans="1:10">
      <c r="A808" s="26" t="s">
        <v>1505</v>
      </c>
      <c r="B808" s="26" t="s">
        <v>1847</v>
      </c>
      <c r="C808" s="26" t="s">
        <v>1506</v>
      </c>
      <c r="D808" s="26" t="s">
        <v>1676</v>
      </c>
      <c r="E808">
        <v>-0.4</v>
      </c>
      <c r="F808">
        <v>2.7</v>
      </c>
      <c r="G808">
        <v>1.1000000000000001</v>
      </c>
      <c r="H808">
        <v>1.6</v>
      </c>
      <c r="I808">
        <v>0.6</v>
      </c>
      <c r="J808">
        <v>0.7</v>
      </c>
    </row>
    <row r="809" spans="1:10">
      <c r="A809" s="26" t="s">
        <v>1505</v>
      </c>
      <c r="B809" s="26" t="s">
        <v>1847</v>
      </c>
      <c r="C809" s="26" t="s">
        <v>1506</v>
      </c>
      <c r="D809" s="26" t="s">
        <v>1681</v>
      </c>
      <c r="E809">
        <v>-0.4</v>
      </c>
      <c r="F809">
        <v>2.9</v>
      </c>
      <c r="G809">
        <v>1.2</v>
      </c>
      <c r="H809">
        <v>1.8</v>
      </c>
      <c r="I809">
        <v>0.8</v>
      </c>
      <c r="J809">
        <v>0.9</v>
      </c>
    </row>
    <row r="810" spans="1:10">
      <c r="A810" s="26" t="s">
        <v>1505</v>
      </c>
      <c r="B810" s="26" t="s">
        <v>1847</v>
      </c>
      <c r="C810" s="26" t="s">
        <v>1506</v>
      </c>
      <c r="D810" s="26" t="s">
        <v>1678</v>
      </c>
      <c r="E810">
        <v>0</v>
      </c>
      <c r="F810">
        <v>0</v>
      </c>
      <c r="G810">
        <v>0</v>
      </c>
      <c r="H810">
        <v>0</v>
      </c>
      <c r="I810">
        <v>4.4000000000000004</v>
      </c>
      <c r="J810">
        <v>51.4</v>
      </c>
    </row>
    <row r="811" spans="1:10">
      <c r="A811" s="26" t="s">
        <v>1274</v>
      </c>
      <c r="B811" s="26" t="s">
        <v>1276</v>
      </c>
      <c r="C811" s="26" t="s">
        <v>1275</v>
      </c>
      <c r="D811" s="26" t="s">
        <v>1663</v>
      </c>
      <c r="E811">
        <v>0</v>
      </c>
      <c r="F811">
        <v>0</v>
      </c>
      <c r="G811">
        <v>0</v>
      </c>
      <c r="H811">
        <v>0.3</v>
      </c>
      <c r="I811">
        <v>0</v>
      </c>
      <c r="J811">
        <v>0</v>
      </c>
    </row>
    <row r="812" spans="1:10">
      <c r="A812" s="26" t="s">
        <v>1274</v>
      </c>
      <c r="B812" s="26" t="s">
        <v>1276</v>
      </c>
      <c r="C812" s="26" t="s">
        <v>1275</v>
      </c>
      <c r="D812" s="26" t="s">
        <v>1680</v>
      </c>
      <c r="E812">
        <v>0</v>
      </c>
      <c r="F812">
        <v>0.2</v>
      </c>
      <c r="G812">
        <v>0.5</v>
      </c>
      <c r="H812">
        <v>1.1000000000000001</v>
      </c>
      <c r="I812">
        <v>0.4</v>
      </c>
      <c r="J812">
        <v>0</v>
      </c>
    </row>
    <row r="813" spans="1:10">
      <c r="A813" s="26" t="s">
        <v>1274</v>
      </c>
      <c r="B813" s="26" t="s">
        <v>1276</v>
      </c>
      <c r="C813" s="26" t="s">
        <v>1275</v>
      </c>
      <c r="D813" s="26" t="s">
        <v>1681</v>
      </c>
      <c r="E813">
        <v>0</v>
      </c>
      <c r="F813">
        <v>0.9</v>
      </c>
      <c r="G813">
        <v>3.1</v>
      </c>
      <c r="H813">
        <v>9.4</v>
      </c>
      <c r="I813">
        <v>2.9</v>
      </c>
      <c r="J813">
        <v>0</v>
      </c>
    </row>
    <row r="814" spans="1:10">
      <c r="A814" s="26" t="s">
        <v>1274</v>
      </c>
      <c r="B814" s="26" t="s">
        <v>1276</v>
      </c>
      <c r="C814" s="26" t="s">
        <v>1275</v>
      </c>
      <c r="D814" s="26" t="s">
        <v>1676</v>
      </c>
      <c r="E814">
        <v>0</v>
      </c>
      <c r="F814">
        <v>0.8</v>
      </c>
      <c r="G814">
        <v>3.1</v>
      </c>
      <c r="H814">
        <v>9.8000000000000007</v>
      </c>
      <c r="I814">
        <v>2.9</v>
      </c>
      <c r="J814">
        <v>0</v>
      </c>
    </row>
    <row r="815" spans="1:10">
      <c r="A815" s="26" t="s">
        <v>1507</v>
      </c>
      <c r="B815" s="26" t="s">
        <v>1848</v>
      </c>
      <c r="C815" s="26" t="s">
        <v>1508</v>
      </c>
      <c r="D815" s="26" t="s">
        <v>1680</v>
      </c>
      <c r="E815">
        <v>0</v>
      </c>
      <c r="F815">
        <v>0</v>
      </c>
      <c r="G815">
        <v>0</v>
      </c>
      <c r="H815">
        <v>0</v>
      </c>
      <c r="I815">
        <v>0.6</v>
      </c>
      <c r="J815">
        <v>0.3</v>
      </c>
    </row>
    <row r="816" spans="1:10">
      <c r="A816" s="26" t="s">
        <v>1507</v>
      </c>
      <c r="B816" s="26" t="s">
        <v>1848</v>
      </c>
      <c r="C816" s="26" t="s">
        <v>1508</v>
      </c>
      <c r="D816" s="26" t="s">
        <v>1681</v>
      </c>
      <c r="E816">
        <v>0</v>
      </c>
      <c r="F816">
        <v>0</v>
      </c>
      <c r="G816">
        <v>1.6</v>
      </c>
      <c r="H816">
        <v>0.6</v>
      </c>
      <c r="I816">
        <v>8.6999999999999993</v>
      </c>
      <c r="J816">
        <v>14</v>
      </c>
    </row>
    <row r="817" spans="1:11">
      <c r="A817" s="26" t="s">
        <v>1507</v>
      </c>
      <c r="B817" s="26" t="s">
        <v>1848</v>
      </c>
      <c r="C817" s="26" t="s">
        <v>1508</v>
      </c>
      <c r="D817" s="26" t="s">
        <v>1676</v>
      </c>
      <c r="E817">
        <v>0</v>
      </c>
      <c r="F817">
        <v>0</v>
      </c>
      <c r="G817">
        <v>2</v>
      </c>
      <c r="H817">
        <v>0.7</v>
      </c>
      <c r="I817">
        <v>10.1</v>
      </c>
      <c r="J817">
        <v>17.8</v>
      </c>
    </row>
    <row r="818" spans="1:11">
      <c r="A818" s="26" t="s">
        <v>1509</v>
      </c>
      <c r="B818" s="26" t="s">
        <v>1849</v>
      </c>
      <c r="C818" s="26" t="s">
        <v>1510</v>
      </c>
      <c r="D818" s="26" t="s">
        <v>1678</v>
      </c>
      <c r="E818" s="34">
        <v>0</v>
      </c>
      <c r="F818" s="34">
        <v>1.2</v>
      </c>
      <c r="G818" s="34">
        <v>0</v>
      </c>
      <c r="H818" s="34">
        <v>0</v>
      </c>
      <c r="I818" s="34">
        <v>0</v>
      </c>
      <c r="J818" s="34">
        <v>28</v>
      </c>
    </row>
    <row r="819" spans="1:11">
      <c r="A819" s="26"/>
      <c r="B819" s="26"/>
      <c r="C819" s="28" t="s">
        <v>1467</v>
      </c>
      <c r="D819" s="26"/>
      <c r="E819">
        <f t="shared" ref="E819:J819" si="0">SUM(E2:E818)</f>
        <v>2133.3999999999983</v>
      </c>
      <c r="F819">
        <f t="shared" si="0"/>
        <v>669.19999999999993</v>
      </c>
      <c r="G819">
        <f t="shared" si="0"/>
        <v>2348.299999999997</v>
      </c>
      <c r="H819">
        <f t="shared" si="0"/>
        <v>2365.8999999999978</v>
      </c>
      <c r="I819">
        <f t="shared" si="0"/>
        <v>3539.199999999998</v>
      </c>
      <c r="J819">
        <f t="shared" si="0"/>
        <v>2952.5999999999963</v>
      </c>
    </row>
    <row r="820" spans="1:11">
      <c r="A820" s="26"/>
      <c r="B820" s="26"/>
      <c r="C820" s="26"/>
      <c r="D820" s="26"/>
    </row>
    <row r="821" spans="1:11">
      <c r="A821" s="26"/>
      <c r="B821" s="26"/>
      <c r="C821" s="26"/>
      <c r="D821" s="26"/>
    </row>
    <row r="822" spans="1:11">
      <c r="A822" s="26"/>
      <c r="B822" s="26"/>
      <c r="C822" s="26"/>
      <c r="D822" s="26"/>
    </row>
    <row r="823" spans="1:11">
      <c r="A823" s="26" t="s">
        <v>1511</v>
      </c>
      <c r="B823" s="26" t="s">
        <v>1850</v>
      </c>
      <c r="C823" s="26" t="s">
        <v>1512</v>
      </c>
      <c r="D823" s="26" t="s">
        <v>1676</v>
      </c>
      <c r="E823">
        <v>0</v>
      </c>
      <c r="F823">
        <v>0</v>
      </c>
      <c r="G823">
        <v>0</v>
      </c>
      <c r="H823">
        <v>0</v>
      </c>
      <c r="I823">
        <v>0.1</v>
      </c>
      <c r="J823">
        <v>0</v>
      </c>
    </row>
    <row r="824" spans="1:11">
      <c r="A824" s="26" t="s">
        <v>1511</v>
      </c>
      <c r="B824" s="26" t="s">
        <v>1850</v>
      </c>
      <c r="C824" s="26" t="s">
        <v>1512</v>
      </c>
      <c r="D824" s="26" t="s">
        <v>1680</v>
      </c>
      <c r="E824">
        <v>0</v>
      </c>
      <c r="F824">
        <v>0</v>
      </c>
      <c r="G824">
        <v>1.7</v>
      </c>
      <c r="H824">
        <v>0</v>
      </c>
      <c r="I824">
        <v>0</v>
      </c>
      <c r="J824">
        <v>0</v>
      </c>
    </row>
    <row r="825" spans="1:11">
      <c r="A825" s="26" t="s">
        <v>1511</v>
      </c>
      <c r="B825" s="26" t="s">
        <v>1850</v>
      </c>
      <c r="C825" s="26" t="s">
        <v>1512</v>
      </c>
      <c r="D825" s="26" t="s">
        <v>1681</v>
      </c>
      <c r="E825" s="34">
        <v>0</v>
      </c>
      <c r="F825" s="34">
        <v>0</v>
      </c>
      <c r="G825" s="34">
        <v>1.8</v>
      </c>
      <c r="H825" s="34">
        <v>0</v>
      </c>
      <c r="I825" s="34">
        <v>0.1</v>
      </c>
      <c r="J825" s="34">
        <v>0</v>
      </c>
    </row>
    <row r="826" spans="1:11">
      <c r="A826" s="26"/>
      <c r="B826" s="26"/>
      <c r="C826" s="26"/>
      <c r="D826" s="26"/>
      <c r="E826">
        <f t="shared" ref="E826:J826" si="1">SUM(E823:E825)</f>
        <v>0</v>
      </c>
      <c r="F826">
        <f t="shared" si="1"/>
        <v>0</v>
      </c>
      <c r="G826">
        <f t="shared" si="1"/>
        <v>3.5</v>
      </c>
      <c r="H826">
        <f t="shared" si="1"/>
        <v>0</v>
      </c>
      <c r="I826">
        <f t="shared" si="1"/>
        <v>0.2</v>
      </c>
      <c r="J826">
        <f t="shared" si="1"/>
        <v>0</v>
      </c>
      <c r="K826" s="36">
        <f>SUM(E826:J826)</f>
        <v>3.7</v>
      </c>
    </row>
    <row r="827" spans="1:11">
      <c r="A827" s="26"/>
      <c r="B827" s="26"/>
      <c r="C827" s="26"/>
      <c r="D827" s="26"/>
      <c r="K827" s="36"/>
    </row>
    <row r="828" spans="1:11">
      <c r="A828" s="26" t="s">
        <v>1277</v>
      </c>
      <c r="B828" s="26" t="s">
        <v>1279</v>
      </c>
      <c r="C828" s="26" t="s">
        <v>1278</v>
      </c>
      <c r="D828" s="26" t="s">
        <v>1679</v>
      </c>
      <c r="E828">
        <v>-1.4</v>
      </c>
      <c r="F828">
        <v>1.1000000000000001</v>
      </c>
      <c r="G828">
        <v>0</v>
      </c>
      <c r="H828">
        <v>0</v>
      </c>
      <c r="I828">
        <v>0</v>
      </c>
      <c r="J828">
        <v>0</v>
      </c>
      <c r="K828" s="36"/>
    </row>
    <row r="829" spans="1:11">
      <c r="A829" s="26" t="s">
        <v>1277</v>
      </c>
      <c r="B829" s="26" t="s">
        <v>1851</v>
      </c>
      <c r="C829" s="26" t="s">
        <v>1278</v>
      </c>
      <c r="D829" s="26" t="s">
        <v>1681</v>
      </c>
      <c r="E829">
        <v>0</v>
      </c>
      <c r="F829">
        <v>0</v>
      </c>
      <c r="G829">
        <v>0.1</v>
      </c>
      <c r="H829">
        <v>0</v>
      </c>
      <c r="I829">
        <v>0</v>
      </c>
      <c r="J829">
        <v>0</v>
      </c>
      <c r="K829" s="36"/>
    </row>
    <row r="830" spans="1:11">
      <c r="A830" s="26" t="s">
        <v>1277</v>
      </c>
      <c r="B830" s="26" t="s">
        <v>1279</v>
      </c>
      <c r="C830" s="26" t="s">
        <v>1278</v>
      </c>
      <c r="D830" s="26" t="s">
        <v>1676</v>
      </c>
      <c r="E830">
        <v>0</v>
      </c>
      <c r="F830">
        <v>0</v>
      </c>
      <c r="G830">
        <v>1.1000000000000001</v>
      </c>
      <c r="H830">
        <v>0</v>
      </c>
      <c r="I830">
        <v>0</v>
      </c>
      <c r="J830">
        <v>0</v>
      </c>
      <c r="K830" s="36"/>
    </row>
    <row r="831" spans="1:11">
      <c r="A831" s="26" t="s">
        <v>1277</v>
      </c>
      <c r="B831" s="26" t="s">
        <v>1279</v>
      </c>
      <c r="C831" s="26" t="s">
        <v>1278</v>
      </c>
      <c r="D831" s="26" t="s">
        <v>1680</v>
      </c>
      <c r="E831">
        <v>-0.2</v>
      </c>
      <c r="F831">
        <v>0.1</v>
      </c>
      <c r="G831">
        <v>1.5</v>
      </c>
      <c r="H831">
        <v>0</v>
      </c>
      <c r="I831">
        <v>0</v>
      </c>
      <c r="J831">
        <v>0</v>
      </c>
      <c r="K831" s="36"/>
    </row>
    <row r="832" spans="1:11">
      <c r="A832" s="26" t="s">
        <v>1277</v>
      </c>
      <c r="B832" s="26" t="s">
        <v>1279</v>
      </c>
      <c r="C832" s="26" t="s">
        <v>1278</v>
      </c>
      <c r="D832" s="26" t="s">
        <v>1681</v>
      </c>
      <c r="E832">
        <v>-0.6</v>
      </c>
      <c r="F832">
        <v>0.4</v>
      </c>
      <c r="G832">
        <v>2.2000000000000002</v>
      </c>
      <c r="H832">
        <v>0</v>
      </c>
      <c r="I832">
        <v>0</v>
      </c>
      <c r="J832">
        <v>0</v>
      </c>
      <c r="K832" s="36"/>
    </row>
    <row r="833" spans="1:11">
      <c r="A833" s="26" t="s">
        <v>1277</v>
      </c>
      <c r="B833" s="26" t="s">
        <v>1279</v>
      </c>
      <c r="C833" s="26" t="s">
        <v>1278</v>
      </c>
      <c r="D833" s="26" t="s">
        <v>1678</v>
      </c>
      <c r="E833" s="34">
        <v>9.6</v>
      </c>
      <c r="F833" s="34">
        <v>0</v>
      </c>
      <c r="G833" s="34">
        <v>-2.2999999999999998</v>
      </c>
      <c r="H833" s="34">
        <v>-5</v>
      </c>
      <c r="I833" s="34">
        <v>0</v>
      </c>
      <c r="J833" s="34">
        <v>0</v>
      </c>
      <c r="K833" s="36"/>
    </row>
    <row r="834" spans="1:11">
      <c r="A834" s="26"/>
      <c r="B834" s="26"/>
      <c r="C834" s="26"/>
      <c r="D834" s="26"/>
      <c r="E834">
        <f t="shared" ref="E834:J834" si="2">SUM(E828:E833)</f>
        <v>7.4</v>
      </c>
      <c r="F834">
        <f t="shared" si="2"/>
        <v>1.6</v>
      </c>
      <c r="G834">
        <f t="shared" si="2"/>
        <v>2.6000000000000005</v>
      </c>
      <c r="H834">
        <f t="shared" si="2"/>
        <v>-5</v>
      </c>
      <c r="I834">
        <f t="shared" si="2"/>
        <v>0</v>
      </c>
      <c r="J834">
        <f t="shared" si="2"/>
        <v>0</v>
      </c>
      <c r="K834" s="36">
        <f>SUM(E834:J834)</f>
        <v>6.6000000000000014</v>
      </c>
    </row>
    <row r="835" spans="1:11">
      <c r="A835" s="26"/>
      <c r="B835" s="26"/>
      <c r="C835" s="26"/>
      <c r="D835" s="26"/>
      <c r="K835" s="36"/>
    </row>
    <row r="836" spans="1:11">
      <c r="A836" s="26" t="s">
        <v>1513</v>
      </c>
      <c r="B836" s="26" t="s">
        <v>1852</v>
      </c>
      <c r="C836" s="26" t="s">
        <v>1514</v>
      </c>
      <c r="D836" s="26" t="s">
        <v>1679</v>
      </c>
      <c r="E836">
        <v>0.6</v>
      </c>
      <c r="F836">
        <v>-3.4</v>
      </c>
      <c r="G836">
        <v>0</v>
      </c>
      <c r="H836">
        <v>0</v>
      </c>
      <c r="I836">
        <v>0</v>
      </c>
      <c r="J836">
        <v>0</v>
      </c>
      <c r="K836" s="36"/>
    </row>
    <row r="837" spans="1:11">
      <c r="A837" s="26" t="s">
        <v>1513</v>
      </c>
      <c r="B837" s="26" t="s">
        <v>1852</v>
      </c>
      <c r="C837" s="26" t="s">
        <v>1514</v>
      </c>
      <c r="D837" s="26" t="s">
        <v>1681</v>
      </c>
      <c r="E837">
        <v>0.3</v>
      </c>
      <c r="F837">
        <v>-0.9</v>
      </c>
      <c r="G837">
        <v>0.1</v>
      </c>
      <c r="H837">
        <v>0</v>
      </c>
      <c r="I837">
        <v>0</v>
      </c>
      <c r="J837">
        <v>0</v>
      </c>
      <c r="K837" s="36"/>
    </row>
    <row r="838" spans="1:11">
      <c r="A838" s="26" t="s">
        <v>1513</v>
      </c>
      <c r="B838" s="26" t="s">
        <v>1852</v>
      </c>
      <c r="C838" s="26" t="s">
        <v>1514</v>
      </c>
      <c r="D838" s="26" t="s">
        <v>1663</v>
      </c>
      <c r="E838">
        <v>0</v>
      </c>
      <c r="F838">
        <v>-0.3</v>
      </c>
      <c r="G838">
        <v>0</v>
      </c>
      <c r="H838">
        <v>0</v>
      </c>
      <c r="I838">
        <v>0</v>
      </c>
      <c r="J838">
        <v>0</v>
      </c>
      <c r="K838" s="36"/>
    </row>
    <row r="839" spans="1:11">
      <c r="A839" s="26" t="s">
        <v>1513</v>
      </c>
      <c r="B839" s="26" t="s">
        <v>1852</v>
      </c>
      <c r="C839" s="26" t="s">
        <v>1514</v>
      </c>
      <c r="D839" s="26" t="s">
        <v>1680</v>
      </c>
      <c r="E839">
        <v>0.2</v>
      </c>
      <c r="F839">
        <v>-0.2</v>
      </c>
      <c r="G839">
        <v>0.1</v>
      </c>
      <c r="H839">
        <v>0</v>
      </c>
      <c r="I839">
        <v>0</v>
      </c>
      <c r="J839">
        <v>0</v>
      </c>
      <c r="K839" s="36"/>
    </row>
    <row r="840" spans="1:11">
      <c r="A840" s="26" t="s">
        <v>1513</v>
      </c>
      <c r="B840" s="26" t="s">
        <v>1853</v>
      </c>
      <c r="C840" s="26" t="s">
        <v>1514</v>
      </c>
      <c r="D840" s="26" t="s">
        <v>1678</v>
      </c>
      <c r="E840">
        <v>2</v>
      </c>
      <c r="F840">
        <v>-0.6</v>
      </c>
      <c r="G840">
        <v>-0.2</v>
      </c>
      <c r="H840">
        <v>0.2</v>
      </c>
      <c r="I840">
        <v>0</v>
      </c>
      <c r="J840">
        <v>0</v>
      </c>
      <c r="K840" s="36"/>
    </row>
    <row r="841" spans="1:11">
      <c r="A841" s="26" t="s">
        <v>1513</v>
      </c>
      <c r="B841" s="26" t="s">
        <v>1852</v>
      </c>
      <c r="C841" s="26" t="s">
        <v>1514</v>
      </c>
      <c r="D841" s="26" t="s">
        <v>1678</v>
      </c>
      <c r="E841" s="34">
        <v>3</v>
      </c>
      <c r="F841" s="34">
        <v>0.8</v>
      </c>
      <c r="G841" s="34">
        <v>-2</v>
      </c>
      <c r="H841" s="34">
        <v>2</v>
      </c>
      <c r="I841" s="34">
        <v>0</v>
      </c>
      <c r="J841" s="34">
        <v>0</v>
      </c>
      <c r="K841" s="36"/>
    </row>
    <row r="842" spans="1:11">
      <c r="A842" s="26"/>
      <c r="B842" s="26"/>
      <c r="C842" s="26"/>
      <c r="D842" s="26"/>
      <c r="E842">
        <f t="shared" ref="E842:J842" si="3">SUM(E836:E841)</f>
        <v>6.1</v>
      </c>
      <c r="F842">
        <f t="shared" si="3"/>
        <v>-4.5999999999999996</v>
      </c>
      <c r="G842">
        <f t="shared" si="3"/>
        <v>-2</v>
      </c>
      <c r="H842">
        <f t="shared" si="3"/>
        <v>2.2000000000000002</v>
      </c>
      <c r="I842">
        <f t="shared" si="3"/>
        <v>0</v>
      </c>
      <c r="J842">
        <f t="shared" si="3"/>
        <v>0</v>
      </c>
      <c r="K842" s="36">
        <f>SUM(E842:J842)</f>
        <v>1.7000000000000002</v>
      </c>
    </row>
    <row r="843" spans="1:11">
      <c r="A843" s="26"/>
      <c r="B843" s="26"/>
      <c r="C843" s="26"/>
      <c r="D843" s="26"/>
      <c r="K843" s="36"/>
    </row>
    <row r="844" spans="1:11">
      <c r="A844" s="26" t="s">
        <v>1515</v>
      </c>
      <c r="B844" s="26" t="s">
        <v>1854</v>
      </c>
      <c r="C844" s="26" t="s">
        <v>1516</v>
      </c>
      <c r="D844" s="26" t="s">
        <v>1676</v>
      </c>
      <c r="E844">
        <v>0</v>
      </c>
      <c r="F844">
        <v>0</v>
      </c>
      <c r="G844">
        <v>0</v>
      </c>
      <c r="H844">
        <v>0</v>
      </c>
      <c r="I844">
        <v>0.1</v>
      </c>
      <c r="J844">
        <v>0</v>
      </c>
      <c r="K844" s="36"/>
    </row>
    <row r="845" spans="1:11">
      <c r="A845" s="26" t="s">
        <v>1515</v>
      </c>
      <c r="B845" s="26" t="s">
        <v>1855</v>
      </c>
      <c r="C845" s="26" t="s">
        <v>1516</v>
      </c>
      <c r="D845" s="26" t="s">
        <v>1663</v>
      </c>
      <c r="E845">
        <v>0.1</v>
      </c>
      <c r="F845">
        <v>0</v>
      </c>
      <c r="G845">
        <v>0</v>
      </c>
      <c r="H845">
        <v>0</v>
      </c>
      <c r="I845">
        <v>0</v>
      </c>
      <c r="J845">
        <v>0</v>
      </c>
      <c r="K845" s="36"/>
    </row>
    <row r="846" spans="1:11">
      <c r="A846" s="26" t="s">
        <v>1515</v>
      </c>
      <c r="B846" s="26" t="s">
        <v>1854</v>
      </c>
      <c r="C846" s="26" t="s">
        <v>1516</v>
      </c>
      <c r="D846" s="26" t="s">
        <v>1680</v>
      </c>
      <c r="E846">
        <v>0</v>
      </c>
      <c r="F846">
        <v>0</v>
      </c>
      <c r="G846">
        <v>0</v>
      </c>
      <c r="H846">
        <v>0</v>
      </c>
      <c r="I846">
        <v>0.2</v>
      </c>
      <c r="J846">
        <v>0</v>
      </c>
      <c r="K846" s="36"/>
    </row>
    <row r="847" spans="1:11">
      <c r="A847" s="26" t="s">
        <v>1515</v>
      </c>
      <c r="B847" s="26" t="s">
        <v>1854</v>
      </c>
      <c r="C847" s="26" t="s">
        <v>1516</v>
      </c>
      <c r="D847" s="26" t="s">
        <v>1681</v>
      </c>
      <c r="E847">
        <v>0</v>
      </c>
      <c r="F847">
        <v>0</v>
      </c>
      <c r="G847">
        <v>0</v>
      </c>
      <c r="H847">
        <v>0</v>
      </c>
      <c r="I847">
        <v>0.3</v>
      </c>
      <c r="J847">
        <v>0</v>
      </c>
      <c r="K847" s="36"/>
    </row>
    <row r="848" spans="1:11">
      <c r="A848" s="26" t="s">
        <v>1515</v>
      </c>
      <c r="B848" s="26" t="s">
        <v>1855</v>
      </c>
      <c r="C848" s="26" t="s">
        <v>1516</v>
      </c>
      <c r="D848" s="26" t="s">
        <v>1676</v>
      </c>
      <c r="E848">
        <v>0</v>
      </c>
      <c r="F848">
        <v>0</v>
      </c>
      <c r="G848">
        <v>0</v>
      </c>
      <c r="H848">
        <v>0</v>
      </c>
      <c r="I848">
        <v>1.3</v>
      </c>
      <c r="J848">
        <v>0</v>
      </c>
      <c r="K848" s="36"/>
    </row>
    <row r="849" spans="1:11">
      <c r="A849" s="26" t="s">
        <v>1515</v>
      </c>
      <c r="B849" s="26" t="s">
        <v>1855</v>
      </c>
      <c r="C849" s="26" t="s">
        <v>1516</v>
      </c>
      <c r="D849" s="26" t="s">
        <v>1679</v>
      </c>
      <c r="E849">
        <v>1.8</v>
      </c>
      <c r="F849">
        <v>0</v>
      </c>
      <c r="G849">
        <v>0</v>
      </c>
      <c r="H849">
        <v>0</v>
      </c>
      <c r="I849">
        <v>0</v>
      </c>
      <c r="J849">
        <v>0</v>
      </c>
      <c r="K849" s="36"/>
    </row>
    <row r="850" spans="1:11">
      <c r="A850" s="26" t="s">
        <v>1515</v>
      </c>
      <c r="B850" s="26" t="s">
        <v>1855</v>
      </c>
      <c r="C850" s="26" t="s">
        <v>1516</v>
      </c>
      <c r="D850" s="26" t="s">
        <v>1680</v>
      </c>
      <c r="E850">
        <v>0.5</v>
      </c>
      <c r="F850">
        <v>0.3</v>
      </c>
      <c r="G850">
        <v>0</v>
      </c>
      <c r="H850">
        <v>0.2</v>
      </c>
      <c r="I850">
        <v>2.2000000000000002</v>
      </c>
      <c r="J850">
        <v>0</v>
      </c>
      <c r="K850" s="36"/>
    </row>
    <row r="851" spans="1:11">
      <c r="A851" s="26" t="s">
        <v>1515</v>
      </c>
      <c r="B851" s="26" t="s">
        <v>1854</v>
      </c>
      <c r="C851" s="26" t="s">
        <v>1516</v>
      </c>
      <c r="D851" s="26" t="s">
        <v>1678</v>
      </c>
      <c r="E851">
        <v>4.5</v>
      </c>
      <c r="F851">
        <v>-0.7</v>
      </c>
      <c r="G851">
        <v>-1.2</v>
      </c>
      <c r="H851">
        <v>1.2</v>
      </c>
      <c r="I851">
        <v>0</v>
      </c>
      <c r="J851">
        <v>0</v>
      </c>
      <c r="K851" s="36"/>
    </row>
    <row r="852" spans="1:11">
      <c r="A852" s="26" t="s">
        <v>1515</v>
      </c>
      <c r="B852" s="26" t="s">
        <v>1855</v>
      </c>
      <c r="C852" s="26" t="s">
        <v>1516</v>
      </c>
      <c r="D852" s="26" t="s">
        <v>1681</v>
      </c>
      <c r="E852">
        <v>0.9</v>
      </c>
      <c r="F852">
        <v>0.3</v>
      </c>
      <c r="G852">
        <v>0</v>
      </c>
      <c r="H852">
        <v>0.2</v>
      </c>
      <c r="I852">
        <v>3.4</v>
      </c>
      <c r="J852">
        <v>0</v>
      </c>
      <c r="K852" s="36"/>
    </row>
    <row r="853" spans="1:11">
      <c r="A853" s="26" t="s">
        <v>1515</v>
      </c>
      <c r="B853" s="26" t="s">
        <v>1855</v>
      </c>
      <c r="C853" s="26" t="s">
        <v>1516</v>
      </c>
      <c r="D853" s="26" t="s">
        <v>1678</v>
      </c>
      <c r="E853" s="34">
        <v>58.9</v>
      </c>
      <c r="F853" s="34">
        <v>-9.1</v>
      </c>
      <c r="G853" s="34">
        <v>-15.8</v>
      </c>
      <c r="H853" s="34">
        <v>15.8</v>
      </c>
      <c r="I853" s="34">
        <v>0</v>
      </c>
      <c r="J853" s="34">
        <v>0</v>
      </c>
      <c r="K853" s="36"/>
    </row>
    <row r="854" spans="1:11">
      <c r="A854" s="26"/>
      <c r="B854" s="26"/>
      <c r="C854" s="26"/>
      <c r="D854" s="26"/>
      <c r="E854">
        <f t="shared" ref="E854:J854" si="4">SUM(E844:E853)</f>
        <v>66.7</v>
      </c>
      <c r="F854">
        <f t="shared" si="4"/>
        <v>-9.1999999999999993</v>
      </c>
      <c r="G854">
        <f t="shared" si="4"/>
        <v>-17</v>
      </c>
      <c r="H854">
        <f t="shared" si="4"/>
        <v>17.400000000000002</v>
      </c>
      <c r="I854">
        <f t="shared" si="4"/>
        <v>7.5</v>
      </c>
      <c r="J854">
        <f t="shared" si="4"/>
        <v>0</v>
      </c>
      <c r="K854" s="36">
        <f>SUM(E854:J854)</f>
        <v>65.400000000000006</v>
      </c>
    </row>
    <row r="855" spans="1:11">
      <c r="A855" s="26"/>
      <c r="B855" s="26"/>
      <c r="C855" s="26"/>
      <c r="D855" s="26"/>
      <c r="K855" s="36"/>
    </row>
    <row r="856" spans="1:11">
      <c r="A856" s="26" t="s">
        <v>1280</v>
      </c>
      <c r="B856" s="26" t="s">
        <v>1856</v>
      </c>
      <c r="C856" s="26" t="s">
        <v>1281</v>
      </c>
      <c r="D856" s="26" t="s">
        <v>1679</v>
      </c>
      <c r="E856">
        <v>-18</v>
      </c>
      <c r="F856">
        <v>0</v>
      </c>
      <c r="G856">
        <v>0</v>
      </c>
      <c r="H856">
        <v>0</v>
      </c>
      <c r="I856">
        <v>0</v>
      </c>
      <c r="J856">
        <v>0</v>
      </c>
      <c r="K856" s="36"/>
    </row>
    <row r="857" spans="1:11">
      <c r="A857" s="26" t="s">
        <v>1280</v>
      </c>
      <c r="B857" s="26" t="s">
        <v>1856</v>
      </c>
      <c r="C857" s="26" t="s">
        <v>1281</v>
      </c>
      <c r="D857" s="26" t="s">
        <v>1681</v>
      </c>
      <c r="E857">
        <v>-7.3</v>
      </c>
      <c r="F857">
        <v>0</v>
      </c>
      <c r="G857">
        <v>0</v>
      </c>
      <c r="H857">
        <v>0</v>
      </c>
      <c r="I857">
        <v>0</v>
      </c>
      <c r="J857">
        <v>0</v>
      </c>
      <c r="K857" s="36"/>
    </row>
    <row r="858" spans="1:11">
      <c r="A858" s="26" t="s">
        <v>1280</v>
      </c>
      <c r="B858" s="26" t="s">
        <v>1856</v>
      </c>
      <c r="C858" s="26" t="s">
        <v>1281</v>
      </c>
      <c r="D858" s="26" t="s">
        <v>1680</v>
      </c>
      <c r="E858">
        <v>-3</v>
      </c>
      <c r="F858">
        <v>0</v>
      </c>
      <c r="G858">
        <v>0</v>
      </c>
      <c r="H858">
        <v>0</v>
      </c>
      <c r="I858">
        <v>0</v>
      </c>
      <c r="J858">
        <v>0</v>
      </c>
      <c r="K858" s="36"/>
    </row>
    <row r="859" spans="1:11">
      <c r="A859" s="26" t="s">
        <v>1280</v>
      </c>
      <c r="B859" s="26" t="s">
        <v>1282</v>
      </c>
      <c r="C859" s="26" t="s">
        <v>1281</v>
      </c>
      <c r="D859" s="26" t="s">
        <v>1663</v>
      </c>
      <c r="E859">
        <v>0</v>
      </c>
      <c r="F859">
        <v>0</v>
      </c>
      <c r="G859">
        <v>0.1</v>
      </c>
      <c r="H859">
        <v>0</v>
      </c>
      <c r="I859">
        <v>0</v>
      </c>
      <c r="J859">
        <v>0</v>
      </c>
      <c r="K859" s="36"/>
    </row>
    <row r="860" spans="1:11">
      <c r="A860" s="26" t="s">
        <v>1280</v>
      </c>
      <c r="B860" s="26" t="s">
        <v>1282</v>
      </c>
      <c r="C860" s="26" t="s">
        <v>1281</v>
      </c>
      <c r="D860" s="26" t="s">
        <v>1679</v>
      </c>
      <c r="E860">
        <v>0</v>
      </c>
      <c r="F860">
        <v>0</v>
      </c>
      <c r="G860">
        <v>0.7</v>
      </c>
      <c r="H860">
        <v>0</v>
      </c>
      <c r="I860">
        <v>0</v>
      </c>
      <c r="J860">
        <v>0</v>
      </c>
      <c r="K860" s="36"/>
    </row>
    <row r="861" spans="1:11">
      <c r="A861" s="26" t="s">
        <v>1280</v>
      </c>
      <c r="B861" s="26" t="s">
        <v>1282</v>
      </c>
      <c r="C861" s="26" t="s">
        <v>1281</v>
      </c>
      <c r="D861" s="26" t="s">
        <v>1680</v>
      </c>
      <c r="E861">
        <v>0.3</v>
      </c>
      <c r="F861">
        <v>0.1</v>
      </c>
      <c r="G861">
        <v>0.5</v>
      </c>
      <c r="H861">
        <v>0</v>
      </c>
      <c r="I861">
        <v>0</v>
      </c>
      <c r="J861">
        <v>0</v>
      </c>
      <c r="K861" s="36"/>
    </row>
    <row r="862" spans="1:11">
      <c r="A862" s="26" t="s">
        <v>1280</v>
      </c>
      <c r="B862" s="26" t="s">
        <v>1282</v>
      </c>
      <c r="C862" s="26" t="s">
        <v>1281</v>
      </c>
      <c r="D862" s="26" t="s">
        <v>1681</v>
      </c>
      <c r="E862">
        <v>0.3</v>
      </c>
      <c r="F862">
        <v>0.1</v>
      </c>
      <c r="G862">
        <v>0.7</v>
      </c>
      <c r="H862">
        <v>0</v>
      </c>
      <c r="I862">
        <v>0</v>
      </c>
      <c r="J862">
        <v>0</v>
      </c>
      <c r="K862" s="36"/>
    </row>
    <row r="863" spans="1:11">
      <c r="A863" s="26" t="s">
        <v>1280</v>
      </c>
      <c r="B863" s="26" t="s">
        <v>1856</v>
      </c>
      <c r="C863" s="26" t="s">
        <v>1281</v>
      </c>
      <c r="D863" s="26" t="s">
        <v>1678</v>
      </c>
      <c r="E863">
        <v>2.4</v>
      </c>
      <c r="F863">
        <v>2</v>
      </c>
      <c r="G863">
        <v>0</v>
      </c>
      <c r="H863">
        <v>0</v>
      </c>
      <c r="I863">
        <v>0</v>
      </c>
      <c r="J863">
        <v>0</v>
      </c>
      <c r="K863" s="36"/>
    </row>
    <row r="864" spans="1:11">
      <c r="A864" s="26" t="s">
        <v>1280</v>
      </c>
      <c r="B864" s="26" t="s">
        <v>1282</v>
      </c>
      <c r="C864" s="26" t="s">
        <v>1281</v>
      </c>
      <c r="D864" s="26" t="s">
        <v>1678</v>
      </c>
      <c r="E864" s="34">
        <v>18.899999999999999</v>
      </c>
      <c r="F864" s="34">
        <v>6.6</v>
      </c>
      <c r="G864" s="34">
        <v>0</v>
      </c>
      <c r="H864" s="34">
        <v>0</v>
      </c>
      <c r="I864" s="34">
        <v>0</v>
      </c>
      <c r="J864" s="34">
        <v>0</v>
      </c>
      <c r="K864" s="36"/>
    </row>
    <row r="865" spans="1:11">
      <c r="A865" s="26"/>
      <c r="B865" s="26"/>
      <c r="C865" s="26"/>
      <c r="D865" s="26"/>
      <c r="E865">
        <f t="shared" ref="E865:J865" si="5">SUM(E856:E864)</f>
        <v>-6.4000000000000021</v>
      </c>
      <c r="F865">
        <f t="shared" si="5"/>
        <v>8.8000000000000007</v>
      </c>
      <c r="G865">
        <f t="shared" si="5"/>
        <v>1.9999999999999998</v>
      </c>
      <c r="H865">
        <f t="shared" si="5"/>
        <v>0</v>
      </c>
      <c r="I865">
        <f t="shared" si="5"/>
        <v>0</v>
      </c>
      <c r="J865">
        <f t="shared" si="5"/>
        <v>0</v>
      </c>
      <c r="K865" s="36">
        <f>SUM(E865:J865)</f>
        <v>4.3999999999999986</v>
      </c>
    </row>
    <row r="866" spans="1:11">
      <c r="A866" s="26"/>
      <c r="B866" s="26"/>
      <c r="C866" s="26"/>
      <c r="D866" s="26"/>
      <c r="K866" s="36"/>
    </row>
    <row r="867" spans="1:11">
      <c r="A867" s="26" t="s">
        <v>1283</v>
      </c>
      <c r="B867" s="26" t="s">
        <v>1285</v>
      </c>
      <c r="C867" s="26" t="s">
        <v>1284</v>
      </c>
      <c r="D867" s="26" t="s">
        <v>1676</v>
      </c>
      <c r="E867">
        <v>5.6</v>
      </c>
      <c r="F867">
        <v>-3.2</v>
      </c>
      <c r="G867">
        <v>0</v>
      </c>
      <c r="H867">
        <v>0</v>
      </c>
      <c r="I867">
        <v>0</v>
      </c>
      <c r="J867">
        <v>0</v>
      </c>
      <c r="K867" s="36"/>
    </row>
    <row r="868" spans="1:11">
      <c r="A868" s="26" t="s">
        <v>1283</v>
      </c>
      <c r="B868" s="26" t="s">
        <v>1285</v>
      </c>
      <c r="C868" s="26" t="s">
        <v>1284</v>
      </c>
      <c r="D868" s="26" t="s">
        <v>1680</v>
      </c>
      <c r="E868">
        <v>7.7</v>
      </c>
      <c r="F868">
        <v>-4.4000000000000004</v>
      </c>
      <c r="G868">
        <v>0</v>
      </c>
      <c r="H868">
        <v>0</v>
      </c>
      <c r="I868">
        <v>0</v>
      </c>
      <c r="J868">
        <v>0</v>
      </c>
      <c r="K868" s="36"/>
    </row>
    <row r="869" spans="1:11">
      <c r="A869" s="26" t="s">
        <v>1283</v>
      </c>
      <c r="B869" s="26" t="s">
        <v>1285</v>
      </c>
      <c r="C869" s="26" t="s">
        <v>1284</v>
      </c>
      <c r="D869" s="26" t="s">
        <v>1681</v>
      </c>
      <c r="E869" s="34">
        <v>11.9</v>
      </c>
      <c r="F869" s="34">
        <v>-6.7</v>
      </c>
      <c r="G869" s="34">
        <v>0</v>
      </c>
      <c r="H869" s="34">
        <v>0</v>
      </c>
      <c r="I869" s="34">
        <v>0</v>
      </c>
      <c r="J869" s="34">
        <v>0</v>
      </c>
      <c r="K869" s="36"/>
    </row>
    <row r="870" spans="1:11">
      <c r="A870" s="26"/>
      <c r="B870" s="26"/>
      <c r="C870" s="26"/>
      <c r="D870" s="26"/>
      <c r="E870">
        <f t="shared" ref="E870:J870" si="6">SUM(E867:E869)</f>
        <v>25.200000000000003</v>
      </c>
      <c r="F870">
        <f t="shared" si="6"/>
        <v>-14.3</v>
      </c>
      <c r="G870">
        <f t="shared" si="6"/>
        <v>0</v>
      </c>
      <c r="H870">
        <f t="shared" si="6"/>
        <v>0</v>
      </c>
      <c r="I870">
        <f t="shared" si="6"/>
        <v>0</v>
      </c>
      <c r="J870">
        <f t="shared" si="6"/>
        <v>0</v>
      </c>
      <c r="K870" s="36">
        <f>SUM(E870:J870)</f>
        <v>10.900000000000002</v>
      </c>
    </row>
    <row r="871" spans="1:11">
      <c r="A871" s="26"/>
      <c r="B871" s="26"/>
      <c r="C871" s="26"/>
      <c r="D871" s="26"/>
      <c r="K871" s="36"/>
    </row>
    <row r="872" spans="1:11">
      <c r="A872" s="26" t="s">
        <v>1517</v>
      </c>
      <c r="B872" s="26" t="s">
        <v>1857</v>
      </c>
      <c r="C872" s="26" t="s">
        <v>1518</v>
      </c>
      <c r="D872" s="26" t="s">
        <v>1663</v>
      </c>
      <c r="E872">
        <v>0</v>
      </c>
      <c r="F872">
        <v>0</v>
      </c>
      <c r="G872">
        <v>0.1</v>
      </c>
      <c r="H872">
        <v>0</v>
      </c>
      <c r="I872">
        <v>0</v>
      </c>
      <c r="J872">
        <v>0</v>
      </c>
      <c r="K872" s="36"/>
    </row>
    <row r="873" spans="1:11">
      <c r="A873" s="26" t="s">
        <v>1517</v>
      </c>
      <c r="B873" s="26" t="s">
        <v>1858</v>
      </c>
      <c r="C873" s="26" t="s">
        <v>1518</v>
      </c>
      <c r="D873" s="26" t="s">
        <v>1676</v>
      </c>
      <c r="E873">
        <v>-0.6</v>
      </c>
      <c r="F873">
        <v>0</v>
      </c>
      <c r="G873">
        <v>1.1000000000000001</v>
      </c>
      <c r="H873">
        <v>-0.1</v>
      </c>
      <c r="I873">
        <v>0.5</v>
      </c>
      <c r="J873">
        <v>0.3</v>
      </c>
      <c r="K873" s="36"/>
    </row>
    <row r="874" spans="1:11">
      <c r="A874" s="26" t="s">
        <v>1517</v>
      </c>
      <c r="B874" s="26" t="s">
        <v>1857</v>
      </c>
      <c r="C874" s="26" t="s">
        <v>1518</v>
      </c>
      <c r="D874" s="26" t="s">
        <v>1679</v>
      </c>
      <c r="E874">
        <v>0</v>
      </c>
      <c r="F874">
        <v>0</v>
      </c>
      <c r="G874">
        <v>1.1000000000000001</v>
      </c>
      <c r="H874">
        <v>0.1</v>
      </c>
      <c r="I874">
        <v>0</v>
      </c>
      <c r="J874">
        <v>0</v>
      </c>
      <c r="K874" s="36"/>
    </row>
    <row r="875" spans="1:11">
      <c r="A875" s="26" t="s">
        <v>1517</v>
      </c>
      <c r="B875" s="26" t="s">
        <v>1858</v>
      </c>
      <c r="C875" s="26" t="s">
        <v>1518</v>
      </c>
      <c r="D875" s="26" t="s">
        <v>1680</v>
      </c>
      <c r="E875">
        <v>-0.9</v>
      </c>
      <c r="F875">
        <v>0.1</v>
      </c>
      <c r="G875">
        <v>1.4</v>
      </c>
      <c r="H875">
        <v>-0.2</v>
      </c>
      <c r="I875">
        <v>0.8</v>
      </c>
      <c r="J875">
        <v>0.7</v>
      </c>
      <c r="K875" s="36"/>
    </row>
    <row r="876" spans="1:11">
      <c r="A876" s="26" t="s">
        <v>1517</v>
      </c>
      <c r="B876" s="26" t="s">
        <v>1858</v>
      </c>
      <c r="C876" s="26" t="s">
        <v>1518</v>
      </c>
      <c r="D876" s="26" t="s">
        <v>1681</v>
      </c>
      <c r="E876">
        <v>-1.4</v>
      </c>
      <c r="F876">
        <v>0.1</v>
      </c>
      <c r="G876">
        <v>2.2000000000000002</v>
      </c>
      <c r="H876">
        <v>-0.3</v>
      </c>
      <c r="I876">
        <v>1.2</v>
      </c>
      <c r="J876">
        <v>0.9</v>
      </c>
      <c r="K876" s="36"/>
    </row>
    <row r="877" spans="1:11">
      <c r="A877" s="26" t="s">
        <v>1517</v>
      </c>
      <c r="B877" s="26" t="s">
        <v>1857</v>
      </c>
      <c r="C877" s="26" t="s">
        <v>1518</v>
      </c>
      <c r="D877" s="26" t="s">
        <v>1676</v>
      </c>
      <c r="E877">
        <v>-1.7</v>
      </c>
      <c r="F877">
        <v>0.1</v>
      </c>
      <c r="G877">
        <v>2.9</v>
      </c>
      <c r="H877">
        <v>-0.3</v>
      </c>
      <c r="I877">
        <v>1.3</v>
      </c>
      <c r="J877">
        <v>0.7</v>
      </c>
      <c r="K877" s="36"/>
    </row>
    <row r="878" spans="1:11">
      <c r="A878" s="26" t="s">
        <v>1517</v>
      </c>
      <c r="B878" s="26" t="s">
        <v>1857</v>
      </c>
      <c r="C878" s="26" t="s">
        <v>1518</v>
      </c>
      <c r="D878" s="26" t="s">
        <v>1680</v>
      </c>
      <c r="E878">
        <v>-2.4</v>
      </c>
      <c r="F878">
        <v>0.1</v>
      </c>
      <c r="G878">
        <v>4.0999999999999996</v>
      </c>
      <c r="H878">
        <v>-0.5</v>
      </c>
      <c r="I878">
        <v>2.1</v>
      </c>
      <c r="J878">
        <v>1.7</v>
      </c>
      <c r="K878" s="36"/>
    </row>
    <row r="879" spans="1:11">
      <c r="A879" s="26" t="s">
        <v>1517</v>
      </c>
      <c r="B879" s="26" t="s">
        <v>1857</v>
      </c>
      <c r="C879" s="26" t="s">
        <v>1518</v>
      </c>
      <c r="D879" s="26" t="s">
        <v>1681</v>
      </c>
      <c r="E879" s="34">
        <v>-3.9</v>
      </c>
      <c r="F879" s="34">
        <v>0.2</v>
      </c>
      <c r="G879" s="34">
        <v>6.5</v>
      </c>
      <c r="H879" s="34">
        <v>-0.8</v>
      </c>
      <c r="I879" s="34">
        <v>3.3</v>
      </c>
      <c r="J879" s="34">
        <v>2.2999999999999998</v>
      </c>
      <c r="K879" s="36"/>
    </row>
    <row r="880" spans="1:11">
      <c r="A880" s="26"/>
      <c r="B880" s="26"/>
      <c r="C880" s="26"/>
      <c r="D880" s="26"/>
      <c r="E880">
        <f t="shared" ref="E880:J880" si="7">SUM(E872:E879)</f>
        <v>-10.9</v>
      </c>
      <c r="F880">
        <f t="shared" si="7"/>
        <v>0.60000000000000009</v>
      </c>
      <c r="G880">
        <f t="shared" si="7"/>
        <v>19.399999999999999</v>
      </c>
      <c r="H880">
        <f t="shared" si="7"/>
        <v>-2.1</v>
      </c>
      <c r="I880">
        <f t="shared" si="7"/>
        <v>9.1999999999999993</v>
      </c>
      <c r="J880">
        <f t="shared" si="7"/>
        <v>6.6</v>
      </c>
      <c r="K880" s="36">
        <f>SUM(E880:J880)</f>
        <v>22.799999999999997</v>
      </c>
    </row>
    <row r="881" spans="1:11">
      <c r="A881" s="26"/>
      <c r="B881" s="26"/>
      <c r="C881" s="26"/>
      <c r="D881" s="26"/>
      <c r="K881" s="36"/>
    </row>
    <row r="882" spans="1:11">
      <c r="A882" s="26" t="s">
        <v>1519</v>
      </c>
      <c r="B882" s="26" t="s">
        <v>1859</v>
      </c>
      <c r="C882" s="26" t="s">
        <v>1520</v>
      </c>
      <c r="D882" s="26" t="s">
        <v>1663</v>
      </c>
      <c r="E882">
        <v>0</v>
      </c>
      <c r="F882">
        <v>4.3</v>
      </c>
      <c r="G882">
        <v>0</v>
      </c>
      <c r="H882">
        <v>0</v>
      </c>
      <c r="I882">
        <v>0</v>
      </c>
      <c r="J882">
        <v>0</v>
      </c>
      <c r="K882" s="36"/>
    </row>
    <row r="883" spans="1:11">
      <c r="A883" s="26" t="s">
        <v>1519</v>
      </c>
      <c r="B883" s="26" t="s">
        <v>1860</v>
      </c>
      <c r="C883" s="26" t="s">
        <v>1520</v>
      </c>
      <c r="D883" s="26" t="s">
        <v>1676</v>
      </c>
      <c r="E883">
        <v>1.7</v>
      </c>
      <c r="F883">
        <v>0.3</v>
      </c>
      <c r="G883">
        <v>0</v>
      </c>
      <c r="H883">
        <v>2.8</v>
      </c>
      <c r="I883">
        <v>0.1</v>
      </c>
      <c r="J883">
        <v>0</v>
      </c>
      <c r="K883" s="36"/>
    </row>
    <row r="884" spans="1:11">
      <c r="A884" s="26" t="s">
        <v>1519</v>
      </c>
      <c r="B884" s="26" t="s">
        <v>1860</v>
      </c>
      <c r="C884" s="26" t="s">
        <v>1520</v>
      </c>
      <c r="D884" s="26" t="s">
        <v>1680</v>
      </c>
      <c r="E884">
        <v>2.4</v>
      </c>
      <c r="F884">
        <v>0.4</v>
      </c>
      <c r="G884">
        <v>0</v>
      </c>
      <c r="H884">
        <v>4.5</v>
      </c>
      <c r="I884">
        <v>0.2</v>
      </c>
      <c r="J884">
        <v>0</v>
      </c>
      <c r="K884" s="36"/>
    </row>
    <row r="885" spans="1:11">
      <c r="A885" s="26" t="s">
        <v>1519</v>
      </c>
      <c r="B885" s="26" t="s">
        <v>1860</v>
      </c>
      <c r="C885" s="26" t="s">
        <v>1520</v>
      </c>
      <c r="D885" s="26" t="s">
        <v>1681</v>
      </c>
      <c r="E885">
        <v>3.9</v>
      </c>
      <c r="F885">
        <v>0.6</v>
      </c>
      <c r="G885">
        <v>0</v>
      </c>
      <c r="H885">
        <v>7.3</v>
      </c>
      <c r="I885">
        <v>0.3</v>
      </c>
      <c r="J885">
        <v>0</v>
      </c>
      <c r="K885" s="36"/>
    </row>
    <row r="886" spans="1:11">
      <c r="A886" s="26" t="s">
        <v>1519</v>
      </c>
      <c r="B886" s="26" t="s">
        <v>1859</v>
      </c>
      <c r="C886" s="26" t="s">
        <v>1520</v>
      </c>
      <c r="D886" s="26" t="s">
        <v>1676</v>
      </c>
      <c r="E886">
        <v>7.8</v>
      </c>
      <c r="F886">
        <v>1.3</v>
      </c>
      <c r="G886">
        <v>0</v>
      </c>
      <c r="H886">
        <v>12.9</v>
      </c>
      <c r="I886">
        <v>0.6</v>
      </c>
      <c r="J886">
        <v>0</v>
      </c>
      <c r="K886" s="36"/>
    </row>
    <row r="887" spans="1:11">
      <c r="A887" s="26" t="s">
        <v>1519</v>
      </c>
      <c r="B887" s="26" t="s">
        <v>1859</v>
      </c>
      <c r="C887" s="26" t="s">
        <v>1520</v>
      </c>
      <c r="D887" s="26" t="s">
        <v>1678</v>
      </c>
      <c r="E887">
        <v>3.7</v>
      </c>
      <c r="F887">
        <v>1.6</v>
      </c>
      <c r="G887">
        <v>16.100000000000001</v>
      </c>
      <c r="H887">
        <v>1.3</v>
      </c>
      <c r="I887">
        <v>0</v>
      </c>
      <c r="J887">
        <v>0</v>
      </c>
      <c r="K887" s="36"/>
    </row>
    <row r="888" spans="1:11">
      <c r="A888" s="26" t="s">
        <v>1519</v>
      </c>
      <c r="B888" s="26" t="s">
        <v>1859</v>
      </c>
      <c r="C888" s="26" t="s">
        <v>1520</v>
      </c>
      <c r="D888" s="26" t="s">
        <v>1680</v>
      </c>
      <c r="E888">
        <v>11</v>
      </c>
      <c r="F888">
        <v>7.5</v>
      </c>
      <c r="G888">
        <v>0</v>
      </c>
      <c r="H888">
        <v>21.2</v>
      </c>
      <c r="I888">
        <v>1</v>
      </c>
      <c r="J888">
        <v>0</v>
      </c>
      <c r="K888" s="36"/>
    </row>
    <row r="889" spans="1:11">
      <c r="A889" s="26" t="s">
        <v>1519</v>
      </c>
      <c r="B889" s="26" t="s">
        <v>1859</v>
      </c>
      <c r="C889" s="26" t="s">
        <v>1520</v>
      </c>
      <c r="D889" s="26" t="s">
        <v>1679</v>
      </c>
      <c r="E889">
        <v>0.4</v>
      </c>
      <c r="F889">
        <v>52.9</v>
      </c>
      <c r="G889">
        <v>0</v>
      </c>
      <c r="H889">
        <v>0</v>
      </c>
      <c r="I889">
        <v>0</v>
      </c>
      <c r="J889">
        <v>0</v>
      </c>
      <c r="K889" s="36"/>
    </row>
    <row r="890" spans="1:11">
      <c r="A890" s="26" t="s">
        <v>1519</v>
      </c>
      <c r="B890" s="26" t="s">
        <v>1859</v>
      </c>
      <c r="C890" s="26" t="s">
        <v>1520</v>
      </c>
      <c r="D890" s="26" t="s">
        <v>1681</v>
      </c>
      <c r="E890" s="34">
        <v>18.100000000000001</v>
      </c>
      <c r="F890" s="34">
        <v>20.8</v>
      </c>
      <c r="G890" s="34">
        <v>0</v>
      </c>
      <c r="H890" s="34">
        <v>33.9</v>
      </c>
      <c r="I890" s="34">
        <v>1.5</v>
      </c>
      <c r="J890" s="34">
        <v>0</v>
      </c>
      <c r="K890" s="36"/>
    </row>
    <row r="891" spans="1:11">
      <c r="A891" s="26"/>
      <c r="B891" s="26"/>
      <c r="C891" s="26"/>
      <c r="D891" s="26"/>
      <c r="E891">
        <f t="shared" ref="E891:J891" si="8">SUM(E882:E890)</f>
        <v>49</v>
      </c>
      <c r="F891">
        <f t="shared" si="8"/>
        <v>89.7</v>
      </c>
      <c r="G891">
        <f t="shared" si="8"/>
        <v>16.100000000000001</v>
      </c>
      <c r="H891">
        <f t="shared" si="8"/>
        <v>83.9</v>
      </c>
      <c r="I891">
        <f t="shared" si="8"/>
        <v>3.7</v>
      </c>
      <c r="J891">
        <f t="shared" si="8"/>
        <v>0</v>
      </c>
      <c r="K891" s="36">
        <f>SUM(E891:J891)</f>
        <v>242.39999999999998</v>
      </c>
    </row>
    <row r="892" spans="1:11">
      <c r="A892" s="26"/>
      <c r="B892" s="26"/>
      <c r="C892" s="26"/>
      <c r="D892" s="26"/>
      <c r="K892" s="36"/>
    </row>
    <row r="893" spans="1:11">
      <c r="A893" s="26" t="s">
        <v>1286</v>
      </c>
      <c r="B893" s="26" t="s">
        <v>1861</v>
      </c>
      <c r="C893" s="26" t="s">
        <v>1287</v>
      </c>
      <c r="D893" s="26" t="s">
        <v>1681</v>
      </c>
      <c r="E893">
        <v>0</v>
      </c>
      <c r="F893">
        <v>0</v>
      </c>
      <c r="G893">
        <v>0.1</v>
      </c>
      <c r="H893">
        <v>0</v>
      </c>
      <c r="I893">
        <v>0</v>
      </c>
      <c r="J893">
        <v>0</v>
      </c>
      <c r="K893" s="36"/>
    </row>
    <row r="894" spans="1:11">
      <c r="A894" s="26" t="s">
        <v>1286</v>
      </c>
      <c r="B894" s="26" t="s">
        <v>1288</v>
      </c>
      <c r="C894" s="26" t="s">
        <v>1287</v>
      </c>
      <c r="D894" s="26" t="s">
        <v>1663</v>
      </c>
      <c r="E894">
        <v>0</v>
      </c>
      <c r="F894">
        <v>0</v>
      </c>
      <c r="G894">
        <v>0.1</v>
      </c>
      <c r="H894">
        <v>0</v>
      </c>
      <c r="I894">
        <v>0</v>
      </c>
      <c r="J894">
        <v>0</v>
      </c>
      <c r="K894" s="36"/>
    </row>
    <row r="895" spans="1:11">
      <c r="A895" s="26" t="s">
        <v>1286</v>
      </c>
      <c r="B895" s="26" t="s">
        <v>1288</v>
      </c>
      <c r="C895" s="26" t="s">
        <v>1287</v>
      </c>
      <c r="D895" s="26" t="s">
        <v>1676</v>
      </c>
      <c r="E895">
        <v>0</v>
      </c>
      <c r="F895">
        <v>0</v>
      </c>
      <c r="G895">
        <v>0.9</v>
      </c>
      <c r="H895">
        <v>-0.4</v>
      </c>
      <c r="I895">
        <v>0</v>
      </c>
      <c r="J895">
        <v>0</v>
      </c>
      <c r="K895" s="36"/>
    </row>
    <row r="896" spans="1:11">
      <c r="A896" s="26" t="s">
        <v>1286</v>
      </c>
      <c r="B896" s="26" t="s">
        <v>1288</v>
      </c>
      <c r="C896" s="26" t="s">
        <v>1287</v>
      </c>
      <c r="D896" s="26" t="s">
        <v>1680</v>
      </c>
      <c r="E896">
        <v>0</v>
      </c>
      <c r="F896">
        <v>0</v>
      </c>
      <c r="G896">
        <v>1.5</v>
      </c>
      <c r="H896">
        <v>-0.5</v>
      </c>
      <c r="I896">
        <v>0</v>
      </c>
      <c r="J896">
        <v>0</v>
      </c>
      <c r="K896" s="36"/>
    </row>
    <row r="897" spans="1:11">
      <c r="A897" s="26" t="s">
        <v>1286</v>
      </c>
      <c r="B897" s="26" t="s">
        <v>1288</v>
      </c>
      <c r="C897" s="26" t="s">
        <v>1287</v>
      </c>
      <c r="D897" s="26" t="s">
        <v>1679</v>
      </c>
      <c r="E897">
        <v>0</v>
      </c>
      <c r="F897">
        <v>0</v>
      </c>
      <c r="G897">
        <v>1.5</v>
      </c>
      <c r="H897">
        <v>0</v>
      </c>
      <c r="I897">
        <v>0</v>
      </c>
      <c r="J897">
        <v>0</v>
      </c>
      <c r="K897" s="36"/>
    </row>
    <row r="898" spans="1:11">
      <c r="A898" s="26" t="s">
        <v>1286</v>
      </c>
      <c r="B898" s="26" t="s">
        <v>1288</v>
      </c>
      <c r="C898" s="26" t="s">
        <v>1287</v>
      </c>
      <c r="D898" s="26" t="s">
        <v>1681</v>
      </c>
      <c r="E898" s="34">
        <v>0</v>
      </c>
      <c r="F898" s="34">
        <v>0</v>
      </c>
      <c r="G898" s="34">
        <v>2.5</v>
      </c>
      <c r="H898" s="34">
        <v>-0.8</v>
      </c>
      <c r="I898" s="34">
        <v>0</v>
      </c>
      <c r="J898" s="34">
        <v>0</v>
      </c>
      <c r="K898" s="36"/>
    </row>
    <row r="899" spans="1:11">
      <c r="A899" s="26"/>
      <c r="B899" s="26"/>
      <c r="C899" s="26"/>
      <c r="D899" s="26"/>
      <c r="E899">
        <f t="shared" ref="E899:J899" si="9">SUM(E893:E898)</f>
        <v>0</v>
      </c>
      <c r="F899">
        <f t="shared" si="9"/>
        <v>0</v>
      </c>
      <c r="G899">
        <f t="shared" si="9"/>
        <v>6.6</v>
      </c>
      <c r="H899">
        <f t="shared" si="9"/>
        <v>-1.7000000000000002</v>
      </c>
      <c r="I899">
        <f t="shared" si="9"/>
        <v>0</v>
      </c>
      <c r="J899">
        <f t="shared" si="9"/>
        <v>0</v>
      </c>
      <c r="K899" s="36">
        <f>SUM(E899:J899)</f>
        <v>4.8999999999999995</v>
      </c>
    </row>
    <row r="900" spans="1:11">
      <c r="A900" s="26"/>
      <c r="B900" s="26"/>
      <c r="C900" s="26"/>
      <c r="D900" s="26"/>
      <c r="K900" s="36"/>
    </row>
    <row r="901" spans="1:11">
      <c r="A901" s="26"/>
      <c r="B901" s="26"/>
      <c r="C901" s="26"/>
      <c r="D901" s="26"/>
      <c r="K901" s="36"/>
    </row>
    <row r="902" spans="1:11">
      <c r="A902" s="26" t="s">
        <v>1523</v>
      </c>
      <c r="B902" s="26" t="s">
        <v>1863</v>
      </c>
      <c r="C902" s="26" t="s">
        <v>1524</v>
      </c>
      <c r="D902" s="26" t="s">
        <v>1663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2.9</v>
      </c>
      <c r="K902" s="36"/>
    </row>
    <row r="903" spans="1:11">
      <c r="A903" s="26" t="s">
        <v>1523</v>
      </c>
      <c r="B903" s="26" t="s">
        <v>1863</v>
      </c>
      <c r="C903" s="26" t="s">
        <v>1524</v>
      </c>
      <c r="D903" s="26" t="s">
        <v>1680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7.1</v>
      </c>
      <c r="K903" s="36"/>
    </row>
    <row r="904" spans="1:11">
      <c r="A904" s="26" t="s">
        <v>1523</v>
      </c>
      <c r="B904" s="26" t="s">
        <v>1863</v>
      </c>
      <c r="C904" s="26" t="s">
        <v>1524</v>
      </c>
      <c r="D904" s="26" t="s">
        <v>1681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13.4</v>
      </c>
      <c r="K904" s="36"/>
    </row>
    <row r="905" spans="1:11">
      <c r="A905" s="26" t="s">
        <v>1523</v>
      </c>
      <c r="B905" s="26" t="s">
        <v>1863</v>
      </c>
      <c r="C905" s="26" t="s">
        <v>1524</v>
      </c>
      <c r="D905" s="26" t="s">
        <v>1678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21.6</v>
      </c>
      <c r="K905" s="36"/>
    </row>
    <row r="906" spans="1:11">
      <c r="A906" s="26" t="s">
        <v>1523</v>
      </c>
      <c r="B906" s="26" t="s">
        <v>1863</v>
      </c>
      <c r="C906" s="26" t="s">
        <v>1524</v>
      </c>
      <c r="D906" s="26" t="s">
        <v>1679</v>
      </c>
      <c r="E906" s="34">
        <v>0</v>
      </c>
      <c r="F906" s="34">
        <v>0</v>
      </c>
      <c r="G906" s="34">
        <v>0</v>
      </c>
      <c r="H906" s="34">
        <v>0</v>
      </c>
      <c r="I906" s="34">
        <v>0</v>
      </c>
      <c r="J906" s="34">
        <v>34.799999999999997</v>
      </c>
      <c r="K906" s="36"/>
    </row>
    <row r="907" spans="1:11">
      <c r="A907" s="26"/>
      <c r="B907" s="26"/>
      <c r="C907" s="26"/>
      <c r="D907" s="26"/>
      <c r="E907">
        <f t="shared" ref="E907:J907" si="10">SUM(E902:E906)</f>
        <v>0</v>
      </c>
      <c r="F907">
        <f t="shared" si="10"/>
        <v>0</v>
      </c>
      <c r="G907">
        <f t="shared" si="10"/>
        <v>0</v>
      </c>
      <c r="H907">
        <f t="shared" si="10"/>
        <v>0</v>
      </c>
      <c r="I907">
        <f t="shared" si="10"/>
        <v>0</v>
      </c>
      <c r="J907">
        <f t="shared" si="10"/>
        <v>79.8</v>
      </c>
      <c r="K907" s="36">
        <f>SUM(E907:J907)</f>
        <v>79.8</v>
      </c>
    </row>
    <row r="908" spans="1:11">
      <c r="A908" s="26"/>
      <c r="B908" s="26"/>
      <c r="C908" s="26"/>
      <c r="D908" s="26"/>
      <c r="K908" s="36"/>
    </row>
    <row r="909" spans="1:11">
      <c r="A909" s="26" t="s">
        <v>1292</v>
      </c>
      <c r="B909" s="26" t="s">
        <v>1294</v>
      </c>
      <c r="C909" s="26" t="s">
        <v>1293</v>
      </c>
      <c r="D909" s="26" t="s">
        <v>1663</v>
      </c>
      <c r="E909">
        <v>0.1</v>
      </c>
      <c r="F909">
        <v>0</v>
      </c>
      <c r="G909">
        <v>1.3</v>
      </c>
      <c r="H909">
        <v>1.3</v>
      </c>
      <c r="I909">
        <v>0</v>
      </c>
      <c r="J909">
        <v>-8.1999999999999993</v>
      </c>
      <c r="K909" s="36"/>
    </row>
    <row r="910" spans="1:11">
      <c r="A910" s="26" t="s">
        <v>1292</v>
      </c>
      <c r="B910" s="26" t="s">
        <v>1294</v>
      </c>
      <c r="C910" s="26" t="s">
        <v>1293</v>
      </c>
      <c r="D910" s="26" t="s">
        <v>1676</v>
      </c>
      <c r="E910">
        <v>0</v>
      </c>
      <c r="F910">
        <v>0</v>
      </c>
      <c r="G910">
        <v>0</v>
      </c>
      <c r="H910">
        <v>6.8</v>
      </c>
      <c r="I910">
        <v>-1</v>
      </c>
      <c r="J910">
        <v>0</v>
      </c>
      <c r="K910" s="36"/>
    </row>
    <row r="911" spans="1:11">
      <c r="A911" s="26" t="s">
        <v>1292</v>
      </c>
      <c r="B911" s="26" t="s">
        <v>1294</v>
      </c>
      <c r="C911" s="26" t="s">
        <v>1293</v>
      </c>
      <c r="D911" s="26" t="s">
        <v>1680</v>
      </c>
      <c r="E911">
        <v>0.2</v>
      </c>
      <c r="F911">
        <v>0</v>
      </c>
      <c r="G911">
        <v>2.5</v>
      </c>
      <c r="H911">
        <v>12.6</v>
      </c>
      <c r="I911">
        <v>-1.5</v>
      </c>
      <c r="J911">
        <v>0</v>
      </c>
      <c r="K911" s="36"/>
    </row>
    <row r="912" spans="1:11">
      <c r="A912" s="26" t="s">
        <v>1292</v>
      </c>
      <c r="B912" s="26" t="s">
        <v>1294</v>
      </c>
      <c r="C912" s="26" t="s">
        <v>1293</v>
      </c>
      <c r="D912" s="26" t="s">
        <v>1681</v>
      </c>
      <c r="E912">
        <v>0.4</v>
      </c>
      <c r="F912">
        <v>0</v>
      </c>
      <c r="G912">
        <v>6.5</v>
      </c>
      <c r="H912">
        <v>20.3</v>
      </c>
      <c r="I912">
        <v>-2.4</v>
      </c>
      <c r="J912">
        <v>0</v>
      </c>
      <c r="K912" s="36"/>
    </row>
    <row r="913" spans="1:11">
      <c r="A913" s="26" t="s">
        <v>1292</v>
      </c>
      <c r="B913" s="26" t="s">
        <v>1294</v>
      </c>
      <c r="C913" s="26" t="s">
        <v>1293</v>
      </c>
      <c r="D913" s="26" t="s">
        <v>1679</v>
      </c>
      <c r="E913" s="34">
        <v>0.9</v>
      </c>
      <c r="F913" s="34">
        <v>0</v>
      </c>
      <c r="G913" s="34">
        <v>15.6</v>
      </c>
      <c r="H913" s="34">
        <v>16.5</v>
      </c>
      <c r="I913" s="34">
        <v>0</v>
      </c>
      <c r="J913" s="34">
        <v>0</v>
      </c>
      <c r="K913" s="36"/>
    </row>
    <row r="914" spans="1:11">
      <c r="A914" s="26"/>
      <c r="B914" s="26"/>
      <c r="C914" s="26"/>
      <c r="D914" s="26"/>
      <c r="E914">
        <f t="shared" ref="E914:J914" si="11">SUM(E909:E913)</f>
        <v>1.6</v>
      </c>
      <c r="F914">
        <f t="shared" si="11"/>
        <v>0</v>
      </c>
      <c r="G914">
        <f t="shared" si="11"/>
        <v>25.9</v>
      </c>
      <c r="H914">
        <f t="shared" si="11"/>
        <v>57.5</v>
      </c>
      <c r="I914">
        <f t="shared" si="11"/>
        <v>-4.9000000000000004</v>
      </c>
      <c r="J914">
        <f t="shared" si="11"/>
        <v>-8.1999999999999993</v>
      </c>
      <c r="K914" s="36">
        <f>SUM(E914:J914)</f>
        <v>71.899999999999991</v>
      </c>
    </row>
    <row r="915" spans="1:11">
      <c r="A915" s="26"/>
      <c r="B915" s="26"/>
      <c r="C915" s="26"/>
      <c r="D915" s="26"/>
      <c r="K915" s="36"/>
    </row>
    <row r="916" spans="1:11">
      <c r="A916" s="26" t="s">
        <v>1525</v>
      </c>
      <c r="B916" s="26" t="s">
        <v>1864</v>
      </c>
      <c r="C916" s="26" t="s">
        <v>1526</v>
      </c>
      <c r="D916" s="26" t="s">
        <v>1663</v>
      </c>
      <c r="E916">
        <v>0</v>
      </c>
      <c r="F916">
        <v>0</v>
      </c>
      <c r="G916">
        <v>0.3</v>
      </c>
      <c r="H916">
        <v>2.2999999999999998</v>
      </c>
      <c r="I916">
        <v>-41.8</v>
      </c>
      <c r="J916">
        <v>0.8</v>
      </c>
      <c r="K916" s="36"/>
    </row>
    <row r="917" spans="1:11">
      <c r="A917" s="26" t="s">
        <v>1525</v>
      </c>
      <c r="B917" s="26" t="s">
        <v>1864</v>
      </c>
      <c r="C917" s="26" t="s">
        <v>1526</v>
      </c>
      <c r="D917" s="26" t="s">
        <v>1676</v>
      </c>
      <c r="E917">
        <v>0</v>
      </c>
      <c r="F917">
        <v>0</v>
      </c>
      <c r="G917">
        <v>0</v>
      </c>
      <c r="H917">
        <v>3.4</v>
      </c>
      <c r="I917">
        <v>6.3</v>
      </c>
      <c r="J917">
        <v>0.8</v>
      </c>
      <c r="K917" s="36"/>
    </row>
    <row r="918" spans="1:11">
      <c r="A918" s="26" t="s">
        <v>1525</v>
      </c>
      <c r="B918" s="26" t="s">
        <v>1864</v>
      </c>
      <c r="C918" s="26" t="s">
        <v>1526</v>
      </c>
      <c r="D918" s="26" t="s">
        <v>1680</v>
      </c>
      <c r="E918">
        <v>0</v>
      </c>
      <c r="F918">
        <v>0</v>
      </c>
      <c r="G918">
        <v>0.7</v>
      </c>
      <c r="H918">
        <v>8.6</v>
      </c>
      <c r="I918">
        <v>9.9</v>
      </c>
      <c r="J918">
        <v>3.4</v>
      </c>
      <c r="K918" s="36"/>
    </row>
    <row r="919" spans="1:11">
      <c r="A919" s="26" t="s">
        <v>1525</v>
      </c>
      <c r="B919" s="26" t="s">
        <v>1864</v>
      </c>
      <c r="C919" s="26" t="s">
        <v>1526</v>
      </c>
      <c r="D919" s="26" t="s">
        <v>1681</v>
      </c>
      <c r="E919">
        <v>0</v>
      </c>
      <c r="F919">
        <v>0</v>
      </c>
      <c r="G919">
        <v>1.8</v>
      </c>
      <c r="H919">
        <v>15.6</v>
      </c>
      <c r="I919">
        <v>15.5</v>
      </c>
      <c r="J919">
        <v>5.7</v>
      </c>
      <c r="K919" s="36"/>
    </row>
    <row r="920" spans="1:11">
      <c r="A920" s="26" t="s">
        <v>1525</v>
      </c>
      <c r="B920" s="26" t="s">
        <v>1864</v>
      </c>
      <c r="C920" s="26" t="s">
        <v>1526</v>
      </c>
      <c r="D920" s="26" t="s">
        <v>1679</v>
      </c>
      <c r="E920" s="34">
        <v>0</v>
      </c>
      <c r="F920" s="34">
        <v>0</v>
      </c>
      <c r="G920" s="34">
        <v>4.3</v>
      </c>
      <c r="H920" s="34">
        <v>27.7</v>
      </c>
      <c r="I920" s="34">
        <v>4.8</v>
      </c>
      <c r="J920" s="34">
        <v>9.6</v>
      </c>
      <c r="K920" s="36"/>
    </row>
    <row r="921" spans="1:11">
      <c r="A921" s="26"/>
      <c r="B921" s="26"/>
      <c r="C921" s="26"/>
      <c r="D921" s="26"/>
      <c r="E921">
        <f t="shared" ref="E921:J921" si="12">SUM(E916:E920)</f>
        <v>0</v>
      </c>
      <c r="F921">
        <f t="shared" si="12"/>
        <v>0</v>
      </c>
      <c r="G921">
        <f t="shared" si="12"/>
        <v>7.1</v>
      </c>
      <c r="H921">
        <f t="shared" si="12"/>
        <v>57.599999999999994</v>
      </c>
      <c r="I921">
        <f t="shared" si="12"/>
        <v>-5.3000000000000016</v>
      </c>
      <c r="J921">
        <f t="shared" si="12"/>
        <v>20.299999999999997</v>
      </c>
      <c r="K921" s="36">
        <f>SUM(E921:J921)</f>
        <v>79.699999999999989</v>
      </c>
    </row>
    <row r="922" spans="1:11">
      <c r="A922" s="26"/>
      <c r="B922" s="26"/>
      <c r="C922" s="26"/>
      <c r="D922" s="26"/>
      <c r="K922" s="36"/>
    </row>
    <row r="923" spans="1:11">
      <c r="A923" s="26" t="s">
        <v>1527</v>
      </c>
      <c r="B923" s="26" t="s">
        <v>1865</v>
      </c>
      <c r="C923" s="26" t="s">
        <v>1528</v>
      </c>
      <c r="D923" s="26" t="s">
        <v>1680</v>
      </c>
      <c r="E923">
        <v>0.1</v>
      </c>
      <c r="F923">
        <v>0</v>
      </c>
      <c r="G923">
        <v>0</v>
      </c>
      <c r="H923">
        <v>0</v>
      </c>
      <c r="I923">
        <v>0</v>
      </c>
      <c r="J923">
        <v>0</v>
      </c>
      <c r="K923" s="36"/>
    </row>
    <row r="924" spans="1:11">
      <c r="A924" s="26" t="s">
        <v>1527</v>
      </c>
      <c r="B924" s="26" t="s">
        <v>1865</v>
      </c>
      <c r="C924" s="26" t="s">
        <v>1528</v>
      </c>
      <c r="D924" s="26" t="s">
        <v>1681</v>
      </c>
      <c r="E924">
        <v>0.1</v>
      </c>
      <c r="F924">
        <v>0</v>
      </c>
      <c r="G924">
        <v>0</v>
      </c>
      <c r="H924">
        <v>0</v>
      </c>
      <c r="I924">
        <v>0</v>
      </c>
      <c r="J924">
        <v>0</v>
      </c>
      <c r="K924" s="36"/>
    </row>
    <row r="925" spans="1:11">
      <c r="A925" s="26" t="s">
        <v>1527</v>
      </c>
      <c r="B925" s="26" t="s">
        <v>1865</v>
      </c>
      <c r="C925" s="26" t="s">
        <v>1528</v>
      </c>
      <c r="D925" s="26" t="s">
        <v>1678</v>
      </c>
      <c r="E925" s="34">
        <v>7.1</v>
      </c>
      <c r="F925" s="34">
        <v>0</v>
      </c>
      <c r="G925" s="34">
        <v>0</v>
      </c>
      <c r="H925" s="34">
        <v>0.5</v>
      </c>
      <c r="I925" s="34">
        <v>0</v>
      </c>
      <c r="J925" s="34">
        <v>0</v>
      </c>
      <c r="K925" s="36"/>
    </row>
    <row r="926" spans="1:11">
      <c r="A926" s="26"/>
      <c r="B926" s="26"/>
      <c r="C926" s="26"/>
      <c r="D926" s="26"/>
      <c r="E926">
        <f t="shared" ref="E926:J926" si="13">SUM(E923:E925)</f>
        <v>7.3</v>
      </c>
      <c r="F926">
        <f t="shared" si="13"/>
        <v>0</v>
      </c>
      <c r="G926">
        <f t="shared" si="13"/>
        <v>0</v>
      </c>
      <c r="H926">
        <f t="shared" si="13"/>
        <v>0.5</v>
      </c>
      <c r="I926">
        <f t="shared" si="13"/>
        <v>0</v>
      </c>
      <c r="J926">
        <f t="shared" si="13"/>
        <v>0</v>
      </c>
      <c r="K926" s="36">
        <f>SUM(E926:J926)</f>
        <v>7.8</v>
      </c>
    </row>
    <row r="927" spans="1:11">
      <c r="A927" s="26"/>
      <c r="B927" s="26"/>
      <c r="C927" s="26"/>
      <c r="D927" s="26"/>
      <c r="K927" s="36"/>
    </row>
    <row r="928" spans="1:11">
      <c r="A928" s="26" t="s">
        <v>1295</v>
      </c>
      <c r="B928" s="26" t="s">
        <v>1297</v>
      </c>
      <c r="C928" s="26" t="s">
        <v>1296</v>
      </c>
      <c r="D928" s="26" t="s">
        <v>1676</v>
      </c>
      <c r="E928">
        <v>1.3</v>
      </c>
      <c r="F928">
        <v>1.8</v>
      </c>
      <c r="G928">
        <v>1.1000000000000001</v>
      </c>
      <c r="H928">
        <v>0</v>
      </c>
      <c r="I928">
        <v>0.3</v>
      </c>
      <c r="J928">
        <v>0.3</v>
      </c>
      <c r="K928" s="36"/>
    </row>
    <row r="929" spans="1:11">
      <c r="A929" s="26" t="s">
        <v>1295</v>
      </c>
      <c r="B929" s="26" t="s">
        <v>1297</v>
      </c>
      <c r="C929" s="26" t="s">
        <v>1296</v>
      </c>
      <c r="D929" s="26" t="s">
        <v>1680</v>
      </c>
      <c r="E929">
        <v>0.3</v>
      </c>
      <c r="F929">
        <v>8</v>
      </c>
      <c r="G929">
        <v>0.2</v>
      </c>
      <c r="H929">
        <v>0</v>
      </c>
      <c r="I929">
        <v>0.1</v>
      </c>
      <c r="J929">
        <v>0.1</v>
      </c>
      <c r="K929" s="36"/>
    </row>
    <row r="930" spans="1:11">
      <c r="A930" s="26" t="s">
        <v>1295</v>
      </c>
      <c r="B930" s="26" t="s">
        <v>1297</v>
      </c>
      <c r="C930" s="26" t="s">
        <v>1296</v>
      </c>
      <c r="D930" s="26" t="s">
        <v>1681</v>
      </c>
      <c r="E930">
        <v>1.5</v>
      </c>
      <c r="F930">
        <v>11.9</v>
      </c>
      <c r="G930">
        <v>1.2</v>
      </c>
      <c r="H930">
        <v>0</v>
      </c>
      <c r="I930">
        <v>0.3</v>
      </c>
      <c r="J930">
        <v>0.3</v>
      </c>
      <c r="K930" s="36"/>
    </row>
    <row r="931" spans="1:11">
      <c r="A931" s="26" t="s">
        <v>1295</v>
      </c>
      <c r="B931" s="26" t="s">
        <v>1297</v>
      </c>
      <c r="C931" s="26" t="s">
        <v>1296</v>
      </c>
      <c r="D931" s="26" t="s">
        <v>1678</v>
      </c>
      <c r="E931" s="34">
        <v>0</v>
      </c>
      <c r="F931" s="34">
        <v>92.8</v>
      </c>
      <c r="G931" s="34">
        <v>0</v>
      </c>
      <c r="H931" s="34">
        <v>0</v>
      </c>
      <c r="I931" s="34">
        <v>2.2999999999999998</v>
      </c>
      <c r="J931" s="34">
        <v>0</v>
      </c>
      <c r="K931" s="36"/>
    </row>
    <row r="932" spans="1:11">
      <c r="A932" s="26"/>
      <c r="B932" s="26"/>
      <c r="C932" s="26"/>
      <c r="D932" s="26"/>
      <c r="E932">
        <f t="shared" ref="E932:J932" si="14">SUM(E928:E931)</f>
        <v>3.1</v>
      </c>
      <c r="F932">
        <f t="shared" si="14"/>
        <v>114.5</v>
      </c>
      <c r="G932">
        <f t="shared" si="14"/>
        <v>2.5</v>
      </c>
      <c r="H932">
        <f t="shared" si="14"/>
        <v>0</v>
      </c>
      <c r="I932">
        <f t="shared" si="14"/>
        <v>3</v>
      </c>
      <c r="J932">
        <f t="shared" si="14"/>
        <v>0.7</v>
      </c>
      <c r="K932" s="36">
        <f>SUM(E932:J932)</f>
        <v>123.8</v>
      </c>
    </row>
    <row r="933" spans="1:11">
      <c r="A933" s="26"/>
      <c r="B933" s="26"/>
      <c r="C933" s="26"/>
      <c r="D933" s="26"/>
      <c r="K933" s="36"/>
    </row>
    <row r="934" spans="1:11">
      <c r="A934" s="26" t="s">
        <v>1298</v>
      </c>
      <c r="B934" s="26" t="s">
        <v>1866</v>
      </c>
      <c r="C934" s="26" t="s">
        <v>1299</v>
      </c>
      <c r="D934" s="26" t="s">
        <v>1676</v>
      </c>
      <c r="E934">
        <v>0</v>
      </c>
      <c r="F934">
        <v>0</v>
      </c>
      <c r="G934">
        <v>0</v>
      </c>
      <c r="H934">
        <v>0.3</v>
      </c>
      <c r="I934">
        <v>-0.1</v>
      </c>
      <c r="J934">
        <v>0</v>
      </c>
      <c r="K934" s="36"/>
    </row>
    <row r="935" spans="1:11">
      <c r="A935" s="26" t="s">
        <v>1298</v>
      </c>
      <c r="B935" s="26" t="s">
        <v>1866</v>
      </c>
      <c r="C935" s="26" t="s">
        <v>1299</v>
      </c>
      <c r="D935" s="26" t="s">
        <v>1680</v>
      </c>
      <c r="E935">
        <v>0</v>
      </c>
      <c r="F935">
        <v>0</v>
      </c>
      <c r="G935">
        <v>0</v>
      </c>
      <c r="H935">
        <v>0.3</v>
      </c>
      <c r="I935">
        <v>-0.1</v>
      </c>
      <c r="J935">
        <v>0</v>
      </c>
      <c r="K935" s="36"/>
    </row>
    <row r="936" spans="1:11">
      <c r="A936" s="26" t="s">
        <v>1298</v>
      </c>
      <c r="B936" s="26" t="s">
        <v>1866</v>
      </c>
      <c r="C936" s="26" t="s">
        <v>1299</v>
      </c>
      <c r="D936" s="26" t="s">
        <v>1681</v>
      </c>
      <c r="E936">
        <v>0</v>
      </c>
      <c r="F936">
        <v>0</v>
      </c>
      <c r="G936">
        <v>0</v>
      </c>
      <c r="H936">
        <v>0.6</v>
      </c>
      <c r="I936">
        <v>-0.2</v>
      </c>
      <c r="J936">
        <v>0</v>
      </c>
      <c r="K936" s="36"/>
    </row>
    <row r="937" spans="1:11">
      <c r="A937" s="26" t="s">
        <v>1298</v>
      </c>
      <c r="B937" s="26" t="s">
        <v>1300</v>
      </c>
      <c r="C937" s="26" t="s">
        <v>1299</v>
      </c>
      <c r="D937" s="26" t="s">
        <v>1663</v>
      </c>
      <c r="E937">
        <v>0</v>
      </c>
      <c r="F937">
        <v>0</v>
      </c>
      <c r="G937">
        <v>0</v>
      </c>
      <c r="H937">
        <v>9.4</v>
      </c>
      <c r="I937">
        <v>0.1</v>
      </c>
      <c r="J937">
        <v>0.1</v>
      </c>
      <c r="K937" s="36"/>
    </row>
    <row r="938" spans="1:11">
      <c r="A938" s="26" t="s">
        <v>1298</v>
      </c>
      <c r="B938" s="26" t="s">
        <v>1300</v>
      </c>
      <c r="C938" s="26" t="s">
        <v>1299</v>
      </c>
      <c r="D938" s="26" t="s">
        <v>1676</v>
      </c>
      <c r="E938">
        <v>1.5</v>
      </c>
      <c r="F938">
        <v>2.7</v>
      </c>
      <c r="G938">
        <v>1.1000000000000001</v>
      </c>
      <c r="H938">
        <v>2.6</v>
      </c>
      <c r="I938">
        <v>12.2</v>
      </c>
      <c r="J938">
        <v>0.3</v>
      </c>
      <c r="K938" s="36"/>
    </row>
    <row r="939" spans="1:11">
      <c r="A939" s="26" t="s">
        <v>1298</v>
      </c>
      <c r="B939" s="26" t="s">
        <v>1300</v>
      </c>
      <c r="C939" s="26" t="s">
        <v>1299</v>
      </c>
      <c r="D939" s="26" t="s">
        <v>1680</v>
      </c>
      <c r="E939">
        <v>0.8</v>
      </c>
      <c r="F939">
        <v>1.1000000000000001</v>
      </c>
      <c r="G939">
        <v>0.8</v>
      </c>
      <c r="H939">
        <v>16.100000000000001</v>
      </c>
      <c r="I939">
        <v>7.1</v>
      </c>
      <c r="J939">
        <v>0.6</v>
      </c>
      <c r="K939" s="36"/>
    </row>
    <row r="940" spans="1:11">
      <c r="A940" s="26" t="s">
        <v>1298</v>
      </c>
      <c r="B940" s="26" t="s">
        <v>1300</v>
      </c>
      <c r="C940" s="26" t="s">
        <v>1299</v>
      </c>
      <c r="D940" s="26" t="s">
        <v>1678</v>
      </c>
      <c r="E940">
        <v>0</v>
      </c>
      <c r="F940">
        <v>0</v>
      </c>
      <c r="G940">
        <v>0</v>
      </c>
      <c r="H940">
        <v>0.5</v>
      </c>
      <c r="I940">
        <v>50.7</v>
      </c>
      <c r="J940">
        <v>0.2</v>
      </c>
      <c r="K940" s="36"/>
    </row>
    <row r="941" spans="1:11">
      <c r="A941" s="26" t="s">
        <v>1298</v>
      </c>
      <c r="B941" s="26" t="s">
        <v>1300</v>
      </c>
      <c r="C941" s="26" t="s">
        <v>1299</v>
      </c>
      <c r="D941" s="26" t="s">
        <v>1681</v>
      </c>
      <c r="E941">
        <v>2.1</v>
      </c>
      <c r="F941">
        <v>3.4</v>
      </c>
      <c r="G941">
        <v>1.7</v>
      </c>
      <c r="H941">
        <v>36.9</v>
      </c>
      <c r="I941">
        <v>17.899999999999999</v>
      </c>
      <c r="J941">
        <v>0.9</v>
      </c>
      <c r="K941" s="36"/>
    </row>
    <row r="942" spans="1:11">
      <c r="A942" s="26" t="s">
        <v>1298</v>
      </c>
      <c r="B942" s="26" t="s">
        <v>1300</v>
      </c>
      <c r="C942" s="26" t="s">
        <v>1299</v>
      </c>
      <c r="D942" s="26" t="s">
        <v>1679</v>
      </c>
      <c r="E942" s="34">
        <v>0</v>
      </c>
      <c r="F942" s="34">
        <v>0</v>
      </c>
      <c r="G942" s="34">
        <v>0</v>
      </c>
      <c r="H942" s="34">
        <v>111.4</v>
      </c>
      <c r="I942" s="34">
        <v>0.1</v>
      </c>
      <c r="J942" s="34">
        <v>0</v>
      </c>
      <c r="K942" s="36"/>
    </row>
    <row r="943" spans="1:11">
      <c r="A943" s="26"/>
      <c r="B943" s="26"/>
      <c r="C943" s="26"/>
      <c r="D943" s="26"/>
      <c r="E943">
        <f t="shared" ref="E943:J943" si="15">SUM(E934:E942)</f>
        <v>4.4000000000000004</v>
      </c>
      <c r="F943">
        <f t="shared" si="15"/>
        <v>7.2</v>
      </c>
      <c r="G943">
        <f t="shared" si="15"/>
        <v>3.6</v>
      </c>
      <c r="H943">
        <f t="shared" si="15"/>
        <v>178.10000000000002</v>
      </c>
      <c r="I943">
        <f t="shared" si="15"/>
        <v>87.699999999999989</v>
      </c>
      <c r="J943">
        <f t="shared" si="15"/>
        <v>2.1</v>
      </c>
      <c r="K943" s="36">
        <f>SUM(E943:J943)</f>
        <v>283.10000000000002</v>
      </c>
    </row>
    <row r="944" spans="1:11">
      <c r="A944" s="26"/>
      <c r="B944" s="26"/>
      <c r="C944" s="26"/>
      <c r="D944" s="26"/>
      <c r="K944" s="36"/>
    </row>
    <row r="945" spans="1:11">
      <c r="A945" s="26" t="s">
        <v>1301</v>
      </c>
      <c r="B945" s="26" t="s">
        <v>1867</v>
      </c>
      <c r="C945" s="26" t="s">
        <v>1302</v>
      </c>
      <c r="D945" s="26" t="s">
        <v>1678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1.7</v>
      </c>
      <c r="K945" s="36"/>
    </row>
    <row r="946" spans="1:11">
      <c r="A946" s="26" t="s">
        <v>1301</v>
      </c>
      <c r="B946" s="26" t="s">
        <v>1303</v>
      </c>
      <c r="C946" s="26" t="s">
        <v>1302</v>
      </c>
      <c r="D946" s="26" t="s">
        <v>1663</v>
      </c>
      <c r="E946">
        <v>0</v>
      </c>
      <c r="F946">
        <v>0</v>
      </c>
      <c r="G946">
        <v>0.5</v>
      </c>
      <c r="H946">
        <v>1.5</v>
      </c>
      <c r="I946">
        <v>0</v>
      </c>
      <c r="J946">
        <v>0</v>
      </c>
      <c r="K946" s="36"/>
    </row>
    <row r="947" spans="1:11">
      <c r="A947" s="26" t="s">
        <v>1301</v>
      </c>
      <c r="B947" s="26" t="s">
        <v>1867</v>
      </c>
      <c r="C947" s="26" t="s">
        <v>1302</v>
      </c>
      <c r="D947" s="26" t="s">
        <v>1676</v>
      </c>
      <c r="E947">
        <v>0</v>
      </c>
      <c r="F947">
        <v>0</v>
      </c>
      <c r="G947">
        <v>0.4</v>
      </c>
      <c r="H947">
        <v>2.4</v>
      </c>
      <c r="I947">
        <v>0.2</v>
      </c>
      <c r="J947">
        <v>-0.2</v>
      </c>
      <c r="K947" s="36"/>
    </row>
    <row r="948" spans="1:11">
      <c r="A948" s="26" t="s">
        <v>1301</v>
      </c>
      <c r="B948" s="26" t="s">
        <v>1867</v>
      </c>
      <c r="C948" s="26" t="s">
        <v>1302</v>
      </c>
      <c r="D948" s="26" t="s">
        <v>1680</v>
      </c>
      <c r="E948">
        <v>0</v>
      </c>
      <c r="F948">
        <v>0</v>
      </c>
      <c r="G948">
        <v>0.5</v>
      </c>
      <c r="H948">
        <v>3.9</v>
      </c>
      <c r="I948">
        <v>0.3</v>
      </c>
      <c r="J948">
        <v>-0.3</v>
      </c>
      <c r="K948" s="36"/>
    </row>
    <row r="949" spans="1:11">
      <c r="A949" s="26" t="s">
        <v>1301</v>
      </c>
      <c r="B949" s="26" t="s">
        <v>1867</v>
      </c>
      <c r="C949" s="26" t="s">
        <v>1302</v>
      </c>
      <c r="D949" s="26" t="s">
        <v>1681</v>
      </c>
      <c r="E949">
        <v>0</v>
      </c>
      <c r="F949">
        <v>0</v>
      </c>
      <c r="G949">
        <v>0.8</v>
      </c>
      <c r="H949">
        <v>6.2</v>
      </c>
      <c r="I949">
        <v>0.5</v>
      </c>
      <c r="J949">
        <v>-0.5</v>
      </c>
      <c r="K949" s="36"/>
    </row>
    <row r="950" spans="1:11">
      <c r="A950" s="26" t="s">
        <v>1301</v>
      </c>
      <c r="B950" s="26" t="s">
        <v>1303</v>
      </c>
      <c r="C950" s="26" t="s">
        <v>1302</v>
      </c>
      <c r="D950" s="26" t="s">
        <v>1676</v>
      </c>
      <c r="E950">
        <v>0</v>
      </c>
      <c r="F950">
        <v>0</v>
      </c>
      <c r="G950">
        <v>2.8</v>
      </c>
      <c r="H950">
        <v>18.399999999999999</v>
      </c>
      <c r="I950">
        <v>1.4</v>
      </c>
      <c r="J950">
        <v>-1.1000000000000001</v>
      </c>
      <c r="K950" s="36"/>
    </row>
    <row r="951" spans="1:11">
      <c r="A951" s="26" t="s">
        <v>1301</v>
      </c>
      <c r="B951" s="26" t="s">
        <v>1303</v>
      </c>
      <c r="C951" s="26" t="s">
        <v>1302</v>
      </c>
      <c r="D951" s="26" t="s">
        <v>1679</v>
      </c>
      <c r="E951">
        <v>0</v>
      </c>
      <c r="F951">
        <v>0</v>
      </c>
      <c r="G951">
        <v>6.3</v>
      </c>
      <c r="H951">
        <v>18.2</v>
      </c>
      <c r="I951">
        <v>-0.1</v>
      </c>
      <c r="J951">
        <v>0</v>
      </c>
      <c r="K951" s="36"/>
    </row>
    <row r="952" spans="1:11">
      <c r="A952" s="26" t="s">
        <v>1301</v>
      </c>
      <c r="B952" s="26" t="s">
        <v>1303</v>
      </c>
      <c r="C952" s="26" t="s">
        <v>1302</v>
      </c>
      <c r="D952" s="26" t="s">
        <v>1680</v>
      </c>
      <c r="E952">
        <v>0</v>
      </c>
      <c r="F952">
        <v>0</v>
      </c>
      <c r="G952">
        <v>4.8</v>
      </c>
      <c r="H952">
        <v>32</v>
      </c>
      <c r="I952">
        <v>2.2999999999999998</v>
      </c>
      <c r="J952">
        <v>-2.5</v>
      </c>
      <c r="K952" s="36"/>
    </row>
    <row r="953" spans="1:11">
      <c r="A953" s="26" t="s">
        <v>1301</v>
      </c>
      <c r="B953" s="26" t="s">
        <v>1303</v>
      </c>
      <c r="C953" s="26" t="s">
        <v>1302</v>
      </c>
      <c r="D953" s="26" t="s">
        <v>1678</v>
      </c>
      <c r="E953">
        <v>0</v>
      </c>
      <c r="F953">
        <v>0</v>
      </c>
      <c r="G953">
        <v>10.3</v>
      </c>
      <c r="H953">
        <v>26</v>
      </c>
      <c r="I953">
        <v>12.7</v>
      </c>
      <c r="J953">
        <v>2.4</v>
      </c>
      <c r="K953" s="36"/>
    </row>
    <row r="954" spans="1:11">
      <c r="A954" s="26" t="s">
        <v>1301</v>
      </c>
      <c r="B954" s="26" t="s">
        <v>1303</v>
      </c>
      <c r="C954" s="26" t="s">
        <v>1302</v>
      </c>
      <c r="D954" s="26" t="s">
        <v>1681</v>
      </c>
      <c r="E954" s="34">
        <v>0</v>
      </c>
      <c r="F954" s="34">
        <v>0</v>
      </c>
      <c r="G954" s="34">
        <v>8.5</v>
      </c>
      <c r="H954" s="34">
        <v>52.8</v>
      </c>
      <c r="I954" s="34">
        <v>3.6</v>
      </c>
      <c r="J954" s="34">
        <v>-3.4</v>
      </c>
      <c r="K954" s="36"/>
    </row>
    <row r="955" spans="1:11">
      <c r="A955" s="26"/>
      <c r="B955" s="26"/>
      <c r="C955" s="26"/>
      <c r="D955" s="26"/>
      <c r="E955">
        <f t="shared" ref="E955:J955" si="16">SUM(E945:E954)</f>
        <v>0</v>
      </c>
      <c r="F955">
        <f t="shared" si="16"/>
        <v>0</v>
      </c>
      <c r="G955">
        <f t="shared" si="16"/>
        <v>34.900000000000006</v>
      </c>
      <c r="H955">
        <f t="shared" si="16"/>
        <v>161.39999999999998</v>
      </c>
      <c r="I955">
        <f t="shared" si="16"/>
        <v>20.9</v>
      </c>
      <c r="J955">
        <f t="shared" si="16"/>
        <v>-3.9000000000000004</v>
      </c>
      <c r="K955" s="36">
        <f>SUM(E955:J955)</f>
        <v>213.29999999999998</v>
      </c>
    </row>
    <row r="956" spans="1:11">
      <c r="A956" s="26"/>
      <c r="B956" s="26"/>
      <c r="C956" s="26"/>
      <c r="D956" s="26"/>
      <c r="K956" s="36"/>
    </row>
    <row r="957" spans="1:11">
      <c r="A957" s="26" t="s">
        <v>1304</v>
      </c>
      <c r="B957" s="26" t="s">
        <v>1306</v>
      </c>
      <c r="C957" s="26" t="s">
        <v>1305</v>
      </c>
      <c r="D957" s="26" t="s">
        <v>1663</v>
      </c>
      <c r="E957">
        <v>0</v>
      </c>
      <c r="F957">
        <v>3.9</v>
      </c>
      <c r="G957">
        <v>-9.4</v>
      </c>
      <c r="H957">
        <v>0</v>
      </c>
      <c r="I957">
        <v>0</v>
      </c>
      <c r="J957">
        <v>0</v>
      </c>
      <c r="K957" s="36"/>
    </row>
    <row r="958" spans="1:11">
      <c r="A958" s="26" t="s">
        <v>1304</v>
      </c>
      <c r="B958" s="26" t="s">
        <v>1306</v>
      </c>
      <c r="C958" s="26" t="s">
        <v>1305</v>
      </c>
      <c r="D958" s="26" t="s">
        <v>1676</v>
      </c>
      <c r="E958">
        <v>0</v>
      </c>
      <c r="F958">
        <v>6</v>
      </c>
      <c r="G958">
        <v>-1.7</v>
      </c>
      <c r="H958">
        <v>3.2</v>
      </c>
      <c r="I958">
        <v>-1.6</v>
      </c>
      <c r="J958">
        <v>0</v>
      </c>
      <c r="K958" s="36"/>
    </row>
    <row r="959" spans="1:11">
      <c r="A959" s="26" t="s">
        <v>1304</v>
      </c>
      <c r="B959" s="26" t="s">
        <v>1306</v>
      </c>
      <c r="C959" s="26" t="s">
        <v>1305</v>
      </c>
      <c r="D959" s="26" t="s">
        <v>1680</v>
      </c>
      <c r="E959">
        <v>0</v>
      </c>
      <c r="F959">
        <v>13.3</v>
      </c>
      <c r="G959">
        <v>-2.4</v>
      </c>
      <c r="H959">
        <v>5</v>
      </c>
      <c r="I959">
        <v>-2.4</v>
      </c>
      <c r="J959">
        <v>0</v>
      </c>
      <c r="K959" s="36"/>
    </row>
    <row r="960" spans="1:11">
      <c r="A960" s="26" t="s">
        <v>1304</v>
      </c>
      <c r="B960" s="26" t="s">
        <v>1306</v>
      </c>
      <c r="C960" s="26" t="s">
        <v>1305</v>
      </c>
      <c r="D960" s="26" t="s">
        <v>1681</v>
      </c>
      <c r="E960">
        <v>0</v>
      </c>
      <c r="F960">
        <v>28.3</v>
      </c>
      <c r="G960">
        <v>-3.6</v>
      </c>
      <c r="H960">
        <v>7.4</v>
      </c>
      <c r="I960">
        <v>-3.7</v>
      </c>
      <c r="J960">
        <v>0</v>
      </c>
      <c r="K960" s="36"/>
    </row>
    <row r="961" spans="1:11">
      <c r="A961" s="26" t="s">
        <v>1304</v>
      </c>
      <c r="B961" s="26" t="s">
        <v>1306</v>
      </c>
      <c r="C961" s="26" t="s">
        <v>1305</v>
      </c>
      <c r="D961" s="26" t="s">
        <v>1679</v>
      </c>
      <c r="E961" s="34">
        <v>0</v>
      </c>
      <c r="F961" s="34">
        <v>46.1</v>
      </c>
      <c r="G961" s="34">
        <v>0</v>
      </c>
      <c r="H961" s="34">
        <v>0</v>
      </c>
      <c r="I961" s="34">
        <v>0</v>
      </c>
      <c r="J961" s="34">
        <v>0</v>
      </c>
      <c r="K961" s="36"/>
    </row>
    <row r="962" spans="1:11">
      <c r="A962" s="26"/>
      <c r="B962" s="26"/>
      <c r="C962" s="26"/>
      <c r="D962" s="26"/>
      <c r="E962">
        <f t="shared" ref="E962:J962" si="17">SUM(E957:E961)</f>
        <v>0</v>
      </c>
      <c r="F962">
        <f t="shared" si="17"/>
        <v>97.6</v>
      </c>
      <c r="G962">
        <f t="shared" si="17"/>
        <v>-17.100000000000001</v>
      </c>
      <c r="H962">
        <f t="shared" si="17"/>
        <v>15.6</v>
      </c>
      <c r="I962">
        <f t="shared" si="17"/>
        <v>-7.7</v>
      </c>
      <c r="J962">
        <f t="shared" si="17"/>
        <v>0</v>
      </c>
      <c r="K962" s="36">
        <f>SUM(E962:J962)</f>
        <v>88.399999999999991</v>
      </c>
    </row>
    <row r="963" spans="1:11">
      <c r="A963" s="26"/>
      <c r="B963" s="26"/>
      <c r="C963" s="26"/>
      <c r="D963" s="26"/>
      <c r="K963" s="36"/>
    </row>
    <row r="964" spans="1:11">
      <c r="A964" s="26" t="s">
        <v>1529</v>
      </c>
      <c r="B964" s="26" t="s">
        <v>1868</v>
      </c>
      <c r="C964" s="26" t="s">
        <v>1530</v>
      </c>
      <c r="D964" s="26" t="s">
        <v>1663</v>
      </c>
      <c r="E964">
        <v>0</v>
      </c>
      <c r="F964">
        <v>3.1</v>
      </c>
      <c r="G964">
        <v>0.3</v>
      </c>
      <c r="H964">
        <v>-0.5</v>
      </c>
      <c r="I964">
        <v>0</v>
      </c>
      <c r="J964">
        <v>0</v>
      </c>
      <c r="K964" s="36"/>
    </row>
    <row r="965" spans="1:11">
      <c r="A965" s="26" t="s">
        <v>1529</v>
      </c>
      <c r="B965" s="26" t="s">
        <v>1868</v>
      </c>
      <c r="C965" s="26" t="s">
        <v>1530</v>
      </c>
      <c r="D965" s="26" t="s">
        <v>1680</v>
      </c>
      <c r="E965">
        <v>0</v>
      </c>
      <c r="F965">
        <v>3.9</v>
      </c>
      <c r="G965">
        <v>0.6</v>
      </c>
      <c r="H965">
        <v>-0.5</v>
      </c>
      <c r="I965">
        <v>0.2</v>
      </c>
      <c r="J965">
        <v>0.1</v>
      </c>
      <c r="K965" s="36"/>
    </row>
    <row r="966" spans="1:11">
      <c r="A966" s="26" t="s">
        <v>1529</v>
      </c>
      <c r="B966" s="26" t="s">
        <v>1869</v>
      </c>
      <c r="C966" s="26" t="s">
        <v>1530</v>
      </c>
      <c r="D966" s="26" t="s">
        <v>1678</v>
      </c>
      <c r="E966">
        <v>0</v>
      </c>
      <c r="F966">
        <v>0</v>
      </c>
      <c r="G966">
        <v>0</v>
      </c>
      <c r="H966">
        <v>0.8</v>
      </c>
      <c r="I966">
        <v>0</v>
      </c>
      <c r="J966">
        <v>11.4</v>
      </c>
      <c r="K966" s="36"/>
    </row>
    <row r="967" spans="1:11">
      <c r="A967" s="26" t="s">
        <v>1529</v>
      </c>
      <c r="B967" s="26" t="s">
        <v>1868</v>
      </c>
      <c r="C967" s="26" t="s">
        <v>1530</v>
      </c>
      <c r="D967" s="26" t="s">
        <v>1681</v>
      </c>
      <c r="E967">
        <v>0</v>
      </c>
      <c r="F967">
        <v>12.4</v>
      </c>
      <c r="G967">
        <v>1.6</v>
      </c>
      <c r="H967">
        <v>-1.6</v>
      </c>
      <c r="I967">
        <v>0.2</v>
      </c>
      <c r="J967">
        <v>0.1</v>
      </c>
      <c r="K967" s="36"/>
    </row>
    <row r="968" spans="1:11">
      <c r="A968" s="26" t="s">
        <v>1529</v>
      </c>
      <c r="B968" s="26" t="s">
        <v>1868</v>
      </c>
      <c r="C968" s="26" t="s">
        <v>1530</v>
      </c>
      <c r="D968" s="26" t="s">
        <v>1679</v>
      </c>
      <c r="E968">
        <v>0</v>
      </c>
      <c r="F968">
        <v>36.700000000000003</v>
      </c>
      <c r="G968">
        <v>3.8</v>
      </c>
      <c r="H968">
        <v>-6.5</v>
      </c>
      <c r="I968">
        <v>-0.1</v>
      </c>
      <c r="J968">
        <v>0</v>
      </c>
      <c r="K968" s="36"/>
    </row>
    <row r="969" spans="1:11">
      <c r="A969" s="26" t="s">
        <v>1529</v>
      </c>
      <c r="B969" s="26" t="s">
        <v>1868</v>
      </c>
      <c r="C969" s="26" t="s">
        <v>1530</v>
      </c>
      <c r="D969" s="26" t="s">
        <v>1678</v>
      </c>
      <c r="E969" s="34">
        <v>0</v>
      </c>
      <c r="F969" s="34">
        <v>0</v>
      </c>
      <c r="G969" s="34">
        <v>0</v>
      </c>
      <c r="H969" s="34">
        <v>34.299999999999997</v>
      </c>
      <c r="I969" s="34">
        <v>17.7</v>
      </c>
      <c r="J969" s="34">
        <v>20</v>
      </c>
      <c r="K969" s="36"/>
    </row>
    <row r="970" spans="1:11">
      <c r="A970" s="26"/>
      <c r="B970" s="26"/>
      <c r="C970" s="26"/>
      <c r="D970" s="26"/>
      <c r="E970">
        <f t="shared" ref="E970:J970" si="18">SUM(E964:E969)</f>
        <v>0</v>
      </c>
      <c r="F970">
        <f t="shared" si="18"/>
        <v>56.1</v>
      </c>
      <c r="G970">
        <f t="shared" si="18"/>
        <v>6.3</v>
      </c>
      <c r="H970">
        <f t="shared" si="18"/>
        <v>25.999999999999996</v>
      </c>
      <c r="I970">
        <f t="shared" si="18"/>
        <v>18</v>
      </c>
      <c r="J970">
        <f t="shared" si="18"/>
        <v>31.6</v>
      </c>
      <c r="K970" s="36">
        <f>SUM(E970:J970)</f>
        <v>138</v>
      </c>
    </row>
    <row r="971" spans="1:11">
      <c r="A971" s="26"/>
      <c r="B971" s="26"/>
      <c r="C971" s="26"/>
      <c r="D971" s="26"/>
      <c r="K971" s="36"/>
    </row>
    <row r="972" spans="1:11">
      <c r="A972" s="26" t="s">
        <v>1531</v>
      </c>
      <c r="B972" s="26" t="s">
        <v>1870</v>
      </c>
      <c r="C972" s="26" t="s">
        <v>1532</v>
      </c>
      <c r="D972" s="26" t="s">
        <v>1663</v>
      </c>
      <c r="E972">
        <v>0</v>
      </c>
      <c r="F972">
        <v>0.4</v>
      </c>
      <c r="G972">
        <v>1.3</v>
      </c>
      <c r="H972">
        <v>-0.1</v>
      </c>
      <c r="I972">
        <v>0.2</v>
      </c>
      <c r="J972">
        <v>0</v>
      </c>
      <c r="K972" s="36"/>
    </row>
    <row r="973" spans="1:11">
      <c r="A973" s="26" t="s">
        <v>1531</v>
      </c>
      <c r="B973" s="26" t="s">
        <v>1871</v>
      </c>
      <c r="C973" s="26" t="s">
        <v>1532</v>
      </c>
      <c r="D973" s="26" t="s">
        <v>1676</v>
      </c>
      <c r="E973">
        <v>0</v>
      </c>
      <c r="F973">
        <v>0.4</v>
      </c>
      <c r="G973">
        <v>4</v>
      </c>
      <c r="H973">
        <v>3.1</v>
      </c>
      <c r="I973">
        <v>-0.7</v>
      </c>
      <c r="J973">
        <v>0.1</v>
      </c>
      <c r="K973" s="36"/>
    </row>
    <row r="974" spans="1:11">
      <c r="A974" s="26" t="s">
        <v>1531</v>
      </c>
      <c r="B974" s="26" t="s">
        <v>1871</v>
      </c>
      <c r="C974" s="26" t="s">
        <v>1532</v>
      </c>
      <c r="D974" s="26" t="s">
        <v>1680</v>
      </c>
      <c r="E974">
        <v>0</v>
      </c>
      <c r="F974">
        <v>0.6</v>
      </c>
      <c r="G974">
        <v>5.3</v>
      </c>
      <c r="H974">
        <v>5</v>
      </c>
      <c r="I974">
        <v>-1.1000000000000001</v>
      </c>
      <c r="J974">
        <v>0.2</v>
      </c>
      <c r="K974" s="36"/>
    </row>
    <row r="975" spans="1:11">
      <c r="A975" s="26" t="s">
        <v>1531</v>
      </c>
      <c r="B975" s="26" t="s">
        <v>1871</v>
      </c>
      <c r="C975" s="26" t="s">
        <v>1532</v>
      </c>
      <c r="D975" s="26" t="s">
        <v>1681</v>
      </c>
      <c r="E975">
        <v>0</v>
      </c>
      <c r="F975">
        <v>1</v>
      </c>
      <c r="G975">
        <v>8.1999999999999993</v>
      </c>
      <c r="H975">
        <v>8.1</v>
      </c>
      <c r="I975">
        <v>-1.7</v>
      </c>
      <c r="J975">
        <v>0.2</v>
      </c>
      <c r="K975" s="36"/>
    </row>
    <row r="976" spans="1:11">
      <c r="A976" s="26" t="s">
        <v>1531</v>
      </c>
      <c r="B976" s="26" t="s">
        <v>1870</v>
      </c>
      <c r="C976" s="26" t="s">
        <v>1532</v>
      </c>
      <c r="D976" s="26" t="s">
        <v>1676</v>
      </c>
      <c r="E976">
        <v>0</v>
      </c>
      <c r="F976">
        <v>1</v>
      </c>
      <c r="G976">
        <v>9.3000000000000007</v>
      </c>
      <c r="H976">
        <v>7.2</v>
      </c>
      <c r="I976">
        <v>-1.6</v>
      </c>
      <c r="J976">
        <v>0.2</v>
      </c>
      <c r="K976" s="36"/>
    </row>
    <row r="977" spans="1:11">
      <c r="A977" s="26" t="s">
        <v>1531</v>
      </c>
      <c r="B977" s="26" t="s">
        <v>1870</v>
      </c>
      <c r="C977" s="26" t="s">
        <v>1532</v>
      </c>
      <c r="D977" s="26" t="s">
        <v>1679</v>
      </c>
      <c r="E977">
        <v>0</v>
      </c>
      <c r="F977">
        <v>4.9000000000000004</v>
      </c>
      <c r="G977">
        <v>16.100000000000001</v>
      </c>
      <c r="H977">
        <v>-1.8</v>
      </c>
      <c r="I977">
        <v>2.6</v>
      </c>
      <c r="J977">
        <v>0</v>
      </c>
      <c r="K977" s="36"/>
    </row>
    <row r="978" spans="1:11">
      <c r="A978" s="26" t="s">
        <v>1531</v>
      </c>
      <c r="B978" s="26" t="s">
        <v>1870</v>
      </c>
      <c r="C978" s="26" t="s">
        <v>1532</v>
      </c>
      <c r="D978" s="26" t="s">
        <v>1680</v>
      </c>
      <c r="E978">
        <v>0</v>
      </c>
      <c r="F978">
        <v>1.9</v>
      </c>
      <c r="G978">
        <v>15.2</v>
      </c>
      <c r="H978">
        <v>11.7</v>
      </c>
      <c r="I978">
        <v>-2.1</v>
      </c>
      <c r="J978">
        <v>0.4</v>
      </c>
      <c r="K978" s="36"/>
    </row>
    <row r="979" spans="1:11">
      <c r="A979" s="26" t="s">
        <v>1531</v>
      </c>
      <c r="B979" s="26" t="s">
        <v>1870</v>
      </c>
      <c r="C979" s="26" t="s">
        <v>1532</v>
      </c>
      <c r="D979" s="26" t="s">
        <v>1678</v>
      </c>
      <c r="E979">
        <v>0</v>
      </c>
      <c r="F979">
        <v>0</v>
      </c>
      <c r="G979">
        <v>1.1000000000000001</v>
      </c>
      <c r="H979">
        <v>27.8</v>
      </c>
      <c r="I979">
        <v>7.6</v>
      </c>
      <c r="J979">
        <v>0.9</v>
      </c>
      <c r="K979" s="36"/>
    </row>
    <row r="980" spans="1:11">
      <c r="A980" s="26" t="s">
        <v>1531</v>
      </c>
      <c r="B980" s="26" t="s">
        <v>1870</v>
      </c>
      <c r="C980" s="26" t="s">
        <v>1532</v>
      </c>
      <c r="D980" s="26" t="s">
        <v>1681</v>
      </c>
      <c r="E980" s="34">
        <v>0</v>
      </c>
      <c r="F980" s="34">
        <v>3.9</v>
      </c>
      <c r="G980" s="34">
        <v>26.2</v>
      </c>
      <c r="H980" s="34">
        <v>18.600000000000001</v>
      </c>
      <c r="I980" s="34">
        <v>-3.1</v>
      </c>
      <c r="J980" s="34">
        <v>0.6</v>
      </c>
      <c r="K980" s="36"/>
    </row>
    <row r="981" spans="1:11">
      <c r="A981" s="26"/>
      <c r="B981" s="26"/>
      <c r="C981" s="26"/>
      <c r="D981" s="26"/>
      <c r="E981">
        <f t="shared" ref="E981:J981" si="19">SUM(E972:E980)</f>
        <v>0</v>
      </c>
      <c r="F981">
        <f t="shared" si="19"/>
        <v>14.100000000000001</v>
      </c>
      <c r="G981">
        <f t="shared" si="19"/>
        <v>86.7</v>
      </c>
      <c r="H981">
        <f t="shared" si="19"/>
        <v>79.599999999999994</v>
      </c>
      <c r="I981">
        <f t="shared" si="19"/>
        <v>9.9999999999999201E-2</v>
      </c>
      <c r="J981">
        <f t="shared" si="19"/>
        <v>2.6</v>
      </c>
      <c r="K981" s="36">
        <f>SUM(E981:J981)</f>
        <v>183.1</v>
      </c>
    </row>
    <row r="982" spans="1:11">
      <c r="A982" s="26"/>
      <c r="B982" s="26"/>
      <c r="C982" s="26"/>
      <c r="D982" s="26"/>
      <c r="K982" s="36"/>
    </row>
    <row r="983" spans="1:11">
      <c r="A983" s="26" t="s">
        <v>1533</v>
      </c>
      <c r="B983" s="26" t="s">
        <v>1872</v>
      </c>
      <c r="C983" s="26" t="s">
        <v>1534</v>
      </c>
      <c r="D983" s="26" t="s">
        <v>1663</v>
      </c>
      <c r="E983">
        <v>0</v>
      </c>
      <c r="F983">
        <v>0</v>
      </c>
      <c r="G983">
        <v>0.9</v>
      </c>
      <c r="H983">
        <v>0</v>
      </c>
      <c r="I983">
        <v>0</v>
      </c>
      <c r="J983">
        <v>0.8</v>
      </c>
      <c r="K983" s="36"/>
    </row>
    <row r="984" spans="1:11">
      <c r="A984" s="26" t="s">
        <v>1533</v>
      </c>
      <c r="B984" s="26" t="s">
        <v>1873</v>
      </c>
      <c r="C984" s="26" t="s">
        <v>1534</v>
      </c>
      <c r="D984" s="26" t="s">
        <v>1676</v>
      </c>
      <c r="E984">
        <v>0</v>
      </c>
      <c r="F984">
        <v>0</v>
      </c>
      <c r="G984">
        <v>0.3</v>
      </c>
      <c r="H984">
        <v>1.6</v>
      </c>
      <c r="I984">
        <v>-0.1</v>
      </c>
      <c r="J984">
        <v>0.3</v>
      </c>
      <c r="K984" s="36"/>
    </row>
    <row r="985" spans="1:11">
      <c r="A985" s="26" t="s">
        <v>1533</v>
      </c>
      <c r="B985" s="26" t="s">
        <v>1872</v>
      </c>
      <c r="C985" s="26" t="s">
        <v>1534</v>
      </c>
      <c r="D985" s="26" t="s">
        <v>1678</v>
      </c>
      <c r="E985">
        <v>0</v>
      </c>
      <c r="F985">
        <v>0</v>
      </c>
      <c r="G985">
        <v>0</v>
      </c>
      <c r="H985">
        <v>0</v>
      </c>
      <c r="I985">
        <v>3</v>
      </c>
      <c r="J985">
        <v>0</v>
      </c>
      <c r="K985" s="36"/>
    </row>
    <row r="986" spans="1:11">
      <c r="A986" s="26" t="s">
        <v>1533</v>
      </c>
      <c r="B986" s="26" t="s">
        <v>1873</v>
      </c>
      <c r="C986" s="26" t="s">
        <v>1534</v>
      </c>
      <c r="D986" s="26" t="s">
        <v>1680</v>
      </c>
      <c r="E986">
        <v>0</v>
      </c>
      <c r="F986">
        <v>0</v>
      </c>
      <c r="G986">
        <v>0.4</v>
      </c>
      <c r="H986">
        <v>2.5</v>
      </c>
      <c r="I986">
        <v>-0.1</v>
      </c>
      <c r="J986">
        <v>0.8</v>
      </c>
      <c r="K986" s="36"/>
    </row>
    <row r="987" spans="1:11">
      <c r="A987" s="26" t="s">
        <v>1533</v>
      </c>
      <c r="B987" s="26" t="s">
        <v>1873</v>
      </c>
      <c r="C987" s="26" t="s">
        <v>1534</v>
      </c>
      <c r="D987" s="26" t="s">
        <v>1681</v>
      </c>
      <c r="E987">
        <v>0</v>
      </c>
      <c r="F987">
        <v>0</v>
      </c>
      <c r="G987">
        <v>0.6</v>
      </c>
      <c r="H987">
        <v>4.0999999999999996</v>
      </c>
      <c r="I987">
        <v>-0.2</v>
      </c>
      <c r="J987">
        <v>1</v>
      </c>
      <c r="K987" s="36"/>
    </row>
    <row r="988" spans="1:11">
      <c r="A988" s="26" t="s">
        <v>1533</v>
      </c>
      <c r="B988" s="26" t="s">
        <v>1872</v>
      </c>
      <c r="C988" s="26" t="s">
        <v>1534</v>
      </c>
      <c r="D988" s="26" t="s">
        <v>1676</v>
      </c>
      <c r="E988">
        <v>0</v>
      </c>
      <c r="F988">
        <v>0</v>
      </c>
      <c r="G988">
        <v>1.3</v>
      </c>
      <c r="H988">
        <v>7.3</v>
      </c>
      <c r="I988">
        <v>-0.4</v>
      </c>
      <c r="J988">
        <v>1.5</v>
      </c>
      <c r="K988" s="36"/>
    </row>
    <row r="989" spans="1:11">
      <c r="A989" s="26" t="s">
        <v>1533</v>
      </c>
      <c r="B989" s="26" t="s">
        <v>1872</v>
      </c>
      <c r="C989" s="26" t="s">
        <v>1534</v>
      </c>
      <c r="D989" s="26" t="s">
        <v>1680</v>
      </c>
      <c r="E989">
        <v>0</v>
      </c>
      <c r="F989">
        <v>0</v>
      </c>
      <c r="G989">
        <v>3.7</v>
      </c>
      <c r="H989">
        <v>11.9</v>
      </c>
      <c r="I989">
        <v>-0.6</v>
      </c>
      <c r="J989">
        <v>5.8</v>
      </c>
      <c r="K989" s="36"/>
    </row>
    <row r="990" spans="1:11">
      <c r="A990" s="26" t="s">
        <v>1533</v>
      </c>
      <c r="B990" s="26" t="s">
        <v>1872</v>
      </c>
      <c r="C990" s="26" t="s">
        <v>1534</v>
      </c>
      <c r="D990" s="26" t="s">
        <v>1679</v>
      </c>
      <c r="E990">
        <v>0</v>
      </c>
      <c r="F990">
        <v>0</v>
      </c>
      <c r="G990">
        <v>11.4</v>
      </c>
      <c r="H990">
        <v>0</v>
      </c>
      <c r="I990">
        <v>0</v>
      </c>
      <c r="J990">
        <v>10.3</v>
      </c>
      <c r="K990" s="36"/>
    </row>
    <row r="991" spans="1:11">
      <c r="A991" s="26" t="s">
        <v>1533</v>
      </c>
      <c r="B991" s="26" t="s">
        <v>1872</v>
      </c>
      <c r="C991" s="26" t="s">
        <v>1534</v>
      </c>
      <c r="D991" s="26" t="s">
        <v>1681</v>
      </c>
      <c r="E991" s="34">
        <v>0</v>
      </c>
      <c r="F991" s="34">
        <v>0</v>
      </c>
      <c r="G991" s="34">
        <v>7.5</v>
      </c>
      <c r="H991" s="34">
        <v>19.100000000000001</v>
      </c>
      <c r="I991" s="34">
        <v>-0.9</v>
      </c>
      <c r="J991" s="34">
        <v>8.8000000000000007</v>
      </c>
      <c r="K991" s="36"/>
    </row>
    <row r="992" spans="1:11">
      <c r="A992" s="26"/>
      <c r="B992" s="26"/>
      <c r="C992" s="26"/>
      <c r="D992" s="26"/>
      <c r="E992">
        <f t="shared" ref="E992:J992" si="20">SUM(E983:E991)</f>
        <v>0</v>
      </c>
      <c r="F992">
        <f t="shared" si="20"/>
        <v>0</v>
      </c>
      <c r="G992">
        <f t="shared" si="20"/>
        <v>26.1</v>
      </c>
      <c r="H992">
        <f t="shared" si="20"/>
        <v>46.5</v>
      </c>
      <c r="I992">
        <f t="shared" si="20"/>
        <v>0.69999999999999962</v>
      </c>
      <c r="J992">
        <f t="shared" si="20"/>
        <v>29.3</v>
      </c>
      <c r="K992" s="36">
        <f>SUM(E992:J992)</f>
        <v>102.6</v>
      </c>
    </row>
    <row r="993" spans="1:11">
      <c r="A993" s="26"/>
      <c r="B993" s="26"/>
      <c r="C993" s="26"/>
      <c r="D993" s="26"/>
      <c r="K993" s="36"/>
    </row>
    <row r="994" spans="1:11">
      <c r="A994" s="26" t="s">
        <v>1307</v>
      </c>
      <c r="B994" s="26" t="s">
        <v>617</v>
      </c>
      <c r="C994" s="26" t="s">
        <v>1308</v>
      </c>
      <c r="D994" s="26" t="s">
        <v>1679</v>
      </c>
      <c r="E994">
        <v>0</v>
      </c>
      <c r="F994">
        <v>0</v>
      </c>
      <c r="G994">
        <v>0</v>
      </c>
      <c r="H994">
        <v>0</v>
      </c>
      <c r="I994">
        <v>-5.0999999999999996</v>
      </c>
      <c r="J994">
        <v>0</v>
      </c>
      <c r="K994" s="36"/>
    </row>
    <row r="995" spans="1:11">
      <c r="A995" s="26" t="s">
        <v>1307</v>
      </c>
      <c r="B995" s="26" t="s">
        <v>1309</v>
      </c>
      <c r="C995" s="26" t="s">
        <v>1308</v>
      </c>
      <c r="D995" s="26" t="s">
        <v>1663</v>
      </c>
      <c r="E995">
        <v>0</v>
      </c>
      <c r="F995">
        <v>0</v>
      </c>
      <c r="G995">
        <v>0.7</v>
      </c>
      <c r="H995">
        <v>1.2</v>
      </c>
      <c r="I995">
        <v>-0.2</v>
      </c>
      <c r="J995">
        <v>0</v>
      </c>
      <c r="K995" s="36"/>
    </row>
    <row r="996" spans="1:11">
      <c r="A996" s="26" t="s">
        <v>1307</v>
      </c>
      <c r="B996" s="26" t="s">
        <v>617</v>
      </c>
      <c r="C996" s="26" t="s">
        <v>1308</v>
      </c>
      <c r="D996" s="26" t="s">
        <v>1676</v>
      </c>
      <c r="E996">
        <v>0</v>
      </c>
      <c r="F996">
        <v>0</v>
      </c>
      <c r="G996">
        <v>1.8</v>
      </c>
      <c r="H996">
        <v>0.5</v>
      </c>
      <c r="I996">
        <v>2.2000000000000002</v>
      </c>
      <c r="J996">
        <v>-0.5</v>
      </c>
      <c r="K996" s="36"/>
    </row>
    <row r="997" spans="1:11">
      <c r="A997" s="26" t="s">
        <v>1307</v>
      </c>
      <c r="B997" s="26" t="s">
        <v>617</v>
      </c>
      <c r="C997" s="26" t="s">
        <v>1308</v>
      </c>
      <c r="D997" s="26" t="s">
        <v>1680</v>
      </c>
      <c r="E997">
        <v>0</v>
      </c>
      <c r="F997">
        <v>0</v>
      </c>
      <c r="G997">
        <v>2.4</v>
      </c>
      <c r="H997">
        <v>0.9</v>
      </c>
      <c r="I997">
        <v>3</v>
      </c>
      <c r="J997">
        <v>-1.2</v>
      </c>
      <c r="K997" s="36"/>
    </row>
    <row r="998" spans="1:11">
      <c r="A998" s="26" t="s">
        <v>1307</v>
      </c>
      <c r="B998" s="26" t="s">
        <v>617</v>
      </c>
      <c r="C998" s="26" t="s">
        <v>1308</v>
      </c>
      <c r="D998" s="26" t="s">
        <v>1681</v>
      </c>
      <c r="E998">
        <v>0</v>
      </c>
      <c r="F998">
        <v>0</v>
      </c>
      <c r="G998">
        <v>3.7</v>
      </c>
      <c r="H998">
        <v>1.4</v>
      </c>
      <c r="I998">
        <v>4.3</v>
      </c>
      <c r="J998">
        <v>-1.7</v>
      </c>
      <c r="K998" s="36"/>
    </row>
    <row r="999" spans="1:11">
      <c r="A999" s="26" t="s">
        <v>1307</v>
      </c>
      <c r="B999" s="26" t="s">
        <v>1309</v>
      </c>
      <c r="C999" s="26" t="s">
        <v>1308</v>
      </c>
      <c r="D999" s="26" t="s">
        <v>1676</v>
      </c>
      <c r="E999">
        <v>0</v>
      </c>
      <c r="F999">
        <v>0</v>
      </c>
      <c r="G999">
        <v>4.8</v>
      </c>
      <c r="H999">
        <v>1.4</v>
      </c>
      <c r="I999">
        <v>5.9</v>
      </c>
      <c r="J999">
        <v>-1.4</v>
      </c>
      <c r="K999" s="36"/>
    </row>
    <row r="1000" spans="1:11">
      <c r="A1000" s="26" t="s">
        <v>1307</v>
      </c>
      <c r="B1000" s="26" t="s">
        <v>1309</v>
      </c>
      <c r="C1000" s="26" t="s">
        <v>1308</v>
      </c>
      <c r="D1000" s="26" t="s">
        <v>1680</v>
      </c>
      <c r="E1000">
        <v>0</v>
      </c>
      <c r="F1000">
        <v>0</v>
      </c>
      <c r="G1000">
        <v>7.9</v>
      </c>
      <c r="H1000">
        <v>4.3</v>
      </c>
      <c r="I1000">
        <v>9.5</v>
      </c>
      <c r="J1000">
        <v>-3.4</v>
      </c>
      <c r="K1000" s="36"/>
    </row>
    <row r="1001" spans="1:11">
      <c r="A1001" s="26" t="s">
        <v>1307</v>
      </c>
      <c r="B1001" s="26" t="s">
        <v>1309</v>
      </c>
      <c r="C1001" s="26" t="s">
        <v>1308</v>
      </c>
      <c r="D1001" s="26" t="s">
        <v>1678</v>
      </c>
      <c r="E1001">
        <v>0</v>
      </c>
      <c r="F1001">
        <v>0</v>
      </c>
      <c r="G1001">
        <v>15.7</v>
      </c>
      <c r="H1001">
        <v>10</v>
      </c>
      <c r="I1001">
        <v>-5.6</v>
      </c>
      <c r="J1001">
        <v>0</v>
      </c>
      <c r="K1001" s="36"/>
    </row>
    <row r="1002" spans="1:11">
      <c r="A1002" s="26" t="s">
        <v>1307</v>
      </c>
      <c r="B1002" s="26" t="s">
        <v>1309</v>
      </c>
      <c r="C1002" s="26" t="s">
        <v>1308</v>
      </c>
      <c r="D1002" s="26" t="s">
        <v>1679</v>
      </c>
      <c r="E1002">
        <v>0</v>
      </c>
      <c r="F1002">
        <v>0</v>
      </c>
      <c r="G1002">
        <v>8.9</v>
      </c>
      <c r="H1002">
        <v>14.3</v>
      </c>
      <c r="I1002">
        <v>-2</v>
      </c>
      <c r="J1002">
        <v>0</v>
      </c>
      <c r="K1002" s="36"/>
    </row>
    <row r="1003" spans="1:11">
      <c r="A1003" s="26" t="s">
        <v>1307</v>
      </c>
      <c r="B1003" s="26" t="s">
        <v>1309</v>
      </c>
      <c r="C1003" s="26" t="s">
        <v>1308</v>
      </c>
      <c r="D1003" s="26" t="s">
        <v>1681</v>
      </c>
      <c r="E1003" s="34">
        <v>0</v>
      </c>
      <c r="F1003" s="34">
        <v>0</v>
      </c>
      <c r="G1003" s="34">
        <v>13.8</v>
      </c>
      <c r="H1003" s="34">
        <v>8.1</v>
      </c>
      <c r="I1003" s="34">
        <v>14.4</v>
      </c>
      <c r="J1003" s="34">
        <v>-4.5</v>
      </c>
      <c r="K1003" s="36"/>
    </row>
    <row r="1004" spans="1:11">
      <c r="A1004" s="26"/>
      <c r="B1004" s="26"/>
      <c r="C1004" s="26"/>
      <c r="D1004" s="26"/>
      <c r="E1004">
        <f t="shared" ref="E1004:J1004" si="21">SUM(E994:E1003)</f>
        <v>0</v>
      </c>
      <c r="F1004">
        <f t="shared" si="21"/>
        <v>0</v>
      </c>
      <c r="G1004">
        <f t="shared" si="21"/>
        <v>59.7</v>
      </c>
      <c r="H1004">
        <f t="shared" si="21"/>
        <v>42.1</v>
      </c>
      <c r="I1004">
        <f t="shared" si="21"/>
        <v>26.400000000000002</v>
      </c>
      <c r="J1004">
        <f t="shared" si="21"/>
        <v>-12.7</v>
      </c>
      <c r="K1004" s="36">
        <f>SUM(E1004:J1004)</f>
        <v>115.50000000000001</v>
      </c>
    </row>
    <row r="1005" spans="1:11">
      <c r="A1005" s="26"/>
      <c r="B1005" s="26"/>
      <c r="C1005" s="26"/>
      <c r="D1005" s="26"/>
      <c r="K1005" s="36"/>
    </row>
    <row r="1006" spans="1:11">
      <c r="A1006" s="26" t="s">
        <v>1535</v>
      </c>
      <c r="B1006" s="26" t="s">
        <v>618</v>
      </c>
      <c r="C1006" s="26" t="s">
        <v>1536</v>
      </c>
      <c r="D1006" s="26" t="s">
        <v>1678</v>
      </c>
      <c r="E1006">
        <v>0</v>
      </c>
      <c r="F1006">
        <v>0</v>
      </c>
      <c r="G1006">
        <v>0.1</v>
      </c>
      <c r="H1006">
        <v>9.6999999999999993</v>
      </c>
      <c r="I1006">
        <v>-8.4</v>
      </c>
      <c r="J1006">
        <v>0</v>
      </c>
      <c r="K1006" s="36"/>
    </row>
    <row r="1007" spans="1:11">
      <c r="A1007" s="26" t="s">
        <v>1535</v>
      </c>
      <c r="B1007" s="26" t="s">
        <v>618</v>
      </c>
      <c r="C1007" s="26" t="s">
        <v>1536</v>
      </c>
      <c r="D1007" s="26" t="s">
        <v>1663</v>
      </c>
      <c r="E1007">
        <v>0</v>
      </c>
      <c r="F1007">
        <v>0.5</v>
      </c>
      <c r="G1007">
        <v>0.5</v>
      </c>
      <c r="H1007">
        <v>0.1</v>
      </c>
      <c r="I1007">
        <v>0.9</v>
      </c>
      <c r="J1007">
        <v>0.1</v>
      </c>
      <c r="K1007" s="36"/>
    </row>
    <row r="1008" spans="1:11">
      <c r="A1008" s="26" t="s">
        <v>1535</v>
      </c>
      <c r="B1008" s="26" t="s">
        <v>619</v>
      </c>
      <c r="C1008" s="26" t="s">
        <v>1536</v>
      </c>
      <c r="D1008" s="26" t="s">
        <v>1676</v>
      </c>
      <c r="E1008">
        <v>0</v>
      </c>
      <c r="F1008">
        <v>0.3</v>
      </c>
      <c r="G1008">
        <v>2.7</v>
      </c>
      <c r="H1008">
        <v>0.9</v>
      </c>
      <c r="I1008">
        <v>2.9</v>
      </c>
      <c r="J1008">
        <v>1.2</v>
      </c>
      <c r="K1008" s="36"/>
    </row>
    <row r="1009" spans="1:11">
      <c r="A1009" s="26" t="s">
        <v>1535</v>
      </c>
      <c r="B1009" s="26" t="s">
        <v>619</v>
      </c>
      <c r="C1009" s="26" t="s">
        <v>1536</v>
      </c>
      <c r="D1009" s="26" t="s">
        <v>1680</v>
      </c>
      <c r="E1009">
        <v>0</v>
      </c>
      <c r="F1009">
        <v>0.4</v>
      </c>
      <c r="G1009">
        <v>3.6</v>
      </c>
      <c r="H1009">
        <v>1.4</v>
      </c>
      <c r="I1009">
        <v>4.5999999999999996</v>
      </c>
      <c r="J1009">
        <v>2.8</v>
      </c>
      <c r="K1009" s="36"/>
    </row>
    <row r="1010" spans="1:11">
      <c r="A1010" s="26" t="s">
        <v>1535</v>
      </c>
      <c r="B1010" s="26" t="s">
        <v>619</v>
      </c>
      <c r="C1010" s="26" t="s">
        <v>1536</v>
      </c>
      <c r="D1010" s="26" t="s">
        <v>1681</v>
      </c>
      <c r="E1010">
        <v>0</v>
      </c>
      <c r="F1010">
        <v>0.7</v>
      </c>
      <c r="G1010">
        <v>5.7</v>
      </c>
      <c r="H1010">
        <v>2.2999999999999998</v>
      </c>
      <c r="I1010">
        <v>7.2</v>
      </c>
      <c r="J1010">
        <v>3.7</v>
      </c>
      <c r="K1010" s="36"/>
    </row>
    <row r="1011" spans="1:11">
      <c r="A1011" s="26" t="s">
        <v>1535</v>
      </c>
      <c r="B1011" s="26" t="s">
        <v>618</v>
      </c>
      <c r="C1011" s="26" t="s">
        <v>1536</v>
      </c>
      <c r="D1011" s="26" t="s">
        <v>1679</v>
      </c>
      <c r="E1011">
        <v>0</v>
      </c>
      <c r="F1011">
        <v>5.5</v>
      </c>
      <c r="G1011">
        <v>5.5</v>
      </c>
      <c r="H1011">
        <v>0.7</v>
      </c>
      <c r="I1011">
        <v>10.3</v>
      </c>
      <c r="J1011">
        <v>0.9</v>
      </c>
      <c r="K1011" s="36"/>
    </row>
    <row r="1012" spans="1:11">
      <c r="A1012" s="26" t="s">
        <v>1535</v>
      </c>
      <c r="B1012" s="26" t="s">
        <v>618</v>
      </c>
      <c r="C1012" s="26" t="s">
        <v>1536</v>
      </c>
      <c r="D1012" s="26" t="s">
        <v>1676</v>
      </c>
      <c r="E1012">
        <v>0</v>
      </c>
      <c r="F1012">
        <v>1</v>
      </c>
      <c r="G1012">
        <v>8.4</v>
      </c>
      <c r="H1012">
        <v>2.6</v>
      </c>
      <c r="I1012">
        <v>8.1</v>
      </c>
      <c r="J1012">
        <v>3.3</v>
      </c>
      <c r="K1012" s="36"/>
    </row>
    <row r="1013" spans="1:11">
      <c r="A1013" s="26" t="s">
        <v>1535</v>
      </c>
      <c r="B1013" s="26" t="s">
        <v>618</v>
      </c>
      <c r="C1013" s="26" t="s">
        <v>1536</v>
      </c>
      <c r="D1013" s="26" t="s">
        <v>1680</v>
      </c>
      <c r="E1013">
        <v>0</v>
      </c>
      <c r="F1013">
        <v>1.9</v>
      </c>
      <c r="G1013">
        <v>11.5</v>
      </c>
      <c r="H1013">
        <v>4.3</v>
      </c>
      <c r="I1013">
        <v>14.4</v>
      </c>
      <c r="J1013">
        <v>8.1999999999999993</v>
      </c>
      <c r="K1013" s="36"/>
    </row>
    <row r="1014" spans="1:11">
      <c r="A1014" s="26" t="s">
        <v>1535</v>
      </c>
      <c r="B1014" s="26" t="s">
        <v>618</v>
      </c>
      <c r="C1014" s="26" t="s">
        <v>1536</v>
      </c>
      <c r="D1014" s="26" t="s">
        <v>1681</v>
      </c>
      <c r="E1014" s="34">
        <v>0</v>
      </c>
      <c r="F1014" s="34">
        <v>4</v>
      </c>
      <c r="G1014" s="34">
        <v>19.3</v>
      </c>
      <c r="H1014" s="34">
        <v>7</v>
      </c>
      <c r="I1014" s="34">
        <v>22.9</v>
      </c>
      <c r="J1014" s="34">
        <v>10.9</v>
      </c>
      <c r="K1014" s="36"/>
    </row>
    <row r="1015" spans="1:11">
      <c r="A1015" s="26"/>
      <c r="B1015" s="26"/>
      <c r="C1015" s="26"/>
      <c r="D1015" s="26"/>
      <c r="E1015">
        <f t="shared" ref="E1015:J1015" si="22">SUM(E1006:E1014)</f>
        <v>0</v>
      </c>
      <c r="F1015">
        <f t="shared" si="22"/>
        <v>14.3</v>
      </c>
      <c r="G1015">
        <f t="shared" si="22"/>
        <v>57.3</v>
      </c>
      <c r="H1015">
        <f t="shared" si="22"/>
        <v>29</v>
      </c>
      <c r="I1015">
        <f t="shared" si="22"/>
        <v>62.9</v>
      </c>
      <c r="J1015">
        <f t="shared" si="22"/>
        <v>31.1</v>
      </c>
      <c r="K1015" s="36">
        <f>SUM(E1015:J1015)</f>
        <v>194.6</v>
      </c>
    </row>
    <row r="1016" spans="1:11">
      <c r="A1016" s="26"/>
      <c r="B1016" s="26"/>
      <c r="C1016" s="26"/>
      <c r="D1016" s="26"/>
      <c r="K1016" s="36"/>
    </row>
    <row r="1017" spans="1:11">
      <c r="A1017" s="26" t="s">
        <v>1537</v>
      </c>
      <c r="B1017" s="26" t="s">
        <v>620</v>
      </c>
      <c r="C1017" s="26" t="s">
        <v>1538</v>
      </c>
      <c r="D1017" s="26" t="s">
        <v>1678</v>
      </c>
      <c r="E1017">
        <v>0</v>
      </c>
      <c r="F1017">
        <v>0</v>
      </c>
      <c r="G1017">
        <v>0</v>
      </c>
      <c r="H1017">
        <v>8.3000000000000007</v>
      </c>
      <c r="I1017">
        <v>13</v>
      </c>
      <c r="J1017">
        <v>136</v>
      </c>
      <c r="K1017" s="36">
        <f>SUM(E1017:J1017)</f>
        <v>157.30000000000001</v>
      </c>
    </row>
    <row r="1018" spans="1:11">
      <c r="A1018" s="26"/>
      <c r="B1018" s="26"/>
      <c r="C1018" s="26"/>
      <c r="D1018" s="26"/>
      <c r="K1018" s="36"/>
    </row>
    <row r="1019" spans="1:11">
      <c r="A1019" s="26"/>
      <c r="B1019" s="26"/>
      <c r="C1019" s="26"/>
      <c r="D1019" s="26"/>
      <c r="K1019" s="36"/>
    </row>
    <row r="1020" spans="1:11">
      <c r="A1020" s="26" t="s">
        <v>1539</v>
      </c>
      <c r="B1020" s="26" t="s">
        <v>621</v>
      </c>
      <c r="C1020" s="26" t="s">
        <v>1540</v>
      </c>
      <c r="D1020" s="26" t="s">
        <v>1680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0.6</v>
      </c>
      <c r="K1020" s="36"/>
    </row>
    <row r="1021" spans="1:11">
      <c r="A1021" s="26" t="s">
        <v>1539</v>
      </c>
      <c r="B1021" s="26" t="s">
        <v>621</v>
      </c>
      <c r="C1021" s="26" t="s">
        <v>1540</v>
      </c>
      <c r="D1021" s="26" t="s">
        <v>1681</v>
      </c>
      <c r="E1021">
        <v>0</v>
      </c>
      <c r="F1021">
        <v>0</v>
      </c>
      <c r="G1021">
        <v>0</v>
      </c>
      <c r="H1021">
        <v>0.7</v>
      </c>
      <c r="I1021">
        <v>1.5</v>
      </c>
      <c r="J1021">
        <v>4.3</v>
      </c>
      <c r="K1021" s="36"/>
    </row>
    <row r="1022" spans="1:11">
      <c r="A1022" s="26" t="s">
        <v>1539</v>
      </c>
      <c r="B1022" s="26" t="s">
        <v>621</v>
      </c>
      <c r="C1022" s="26" t="s">
        <v>1540</v>
      </c>
      <c r="D1022" s="26" t="s">
        <v>1676</v>
      </c>
      <c r="E1022">
        <v>0</v>
      </c>
      <c r="F1022">
        <v>0</v>
      </c>
      <c r="G1022">
        <v>0</v>
      </c>
      <c r="H1022">
        <v>0.9</v>
      </c>
      <c r="I1022">
        <v>1.9</v>
      </c>
      <c r="J1022">
        <v>4.5</v>
      </c>
      <c r="K1022" s="36"/>
    </row>
    <row r="1023" spans="1:11">
      <c r="A1023" s="26" t="s">
        <v>1539</v>
      </c>
      <c r="B1023" s="26" t="s">
        <v>621</v>
      </c>
      <c r="C1023" s="26" t="s">
        <v>1540</v>
      </c>
      <c r="D1023" s="26" t="s">
        <v>1678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  <c r="J1023" s="34">
        <v>278.7</v>
      </c>
      <c r="K1023" s="36"/>
    </row>
    <row r="1024" spans="1:11">
      <c r="A1024" s="26"/>
      <c r="B1024" s="26"/>
      <c r="C1024" s="26"/>
      <c r="D1024" s="26"/>
      <c r="E1024">
        <f t="shared" ref="E1024:J1024" si="23">SUM(E1020:E1023)</f>
        <v>0</v>
      </c>
      <c r="F1024">
        <f t="shared" si="23"/>
        <v>0</v>
      </c>
      <c r="G1024">
        <f t="shared" si="23"/>
        <v>0</v>
      </c>
      <c r="H1024">
        <f t="shared" si="23"/>
        <v>1.6</v>
      </c>
      <c r="I1024">
        <f t="shared" si="23"/>
        <v>3.4</v>
      </c>
      <c r="J1024">
        <f t="shared" si="23"/>
        <v>288.09999999999997</v>
      </c>
      <c r="K1024" s="36">
        <f>SUM(E1024:J1024)</f>
        <v>293.09999999999997</v>
      </c>
    </row>
    <row r="1025" spans="1:11">
      <c r="A1025" s="26"/>
      <c r="B1025" s="26"/>
      <c r="C1025" s="26"/>
      <c r="D1025" s="26"/>
      <c r="K1025" s="36"/>
    </row>
    <row r="1026" spans="1:11">
      <c r="A1026" s="26" t="s">
        <v>1541</v>
      </c>
      <c r="B1026" s="26" t="s">
        <v>622</v>
      </c>
      <c r="C1026" s="26" t="s">
        <v>1542</v>
      </c>
      <c r="D1026" s="26" t="s">
        <v>1678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40</v>
      </c>
      <c r="K1026" s="36">
        <f>SUM(E1026:J1026)</f>
        <v>40</v>
      </c>
    </row>
    <row r="1027" spans="1:11">
      <c r="A1027" s="26"/>
      <c r="B1027" s="26"/>
      <c r="C1027" s="26"/>
      <c r="D1027" s="26"/>
      <c r="K1027" s="36"/>
    </row>
    <row r="1028" spans="1:11">
      <c r="A1028" s="26"/>
      <c r="B1028" s="26"/>
      <c r="C1028" s="26"/>
      <c r="D1028" s="26"/>
      <c r="K1028" s="36"/>
    </row>
    <row r="1029" spans="1:11">
      <c r="A1029" s="26" t="s">
        <v>1543</v>
      </c>
      <c r="B1029" s="26" t="s">
        <v>623</v>
      </c>
      <c r="C1029" s="26" t="s">
        <v>1544</v>
      </c>
      <c r="D1029" s="26" t="s">
        <v>1663</v>
      </c>
      <c r="E1029">
        <v>0</v>
      </c>
      <c r="F1029">
        <v>0</v>
      </c>
      <c r="G1029">
        <v>0</v>
      </c>
      <c r="H1029">
        <v>0</v>
      </c>
      <c r="I1029">
        <v>0.3</v>
      </c>
      <c r="J1029">
        <v>0</v>
      </c>
      <c r="K1029" s="36"/>
    </row>
    <row r="1030" spans="1:11">
      <c r="A1030" s="26" t="s">
        <v>1543</v>
      </c>
      <c r="B1030" s="26" t="s">
        <v>623</v>
      </c>
      <c r="C1030" s="26" t="s">
        <v>1544</v>
      </c>
      <c r="D1030" s="26" t="s">
        <v>1679</v>
      </c>
      <c r="E1030">
        <v>0</v>
      </c>
      <c r="F1030">
        <v>0</v>
      </c>
      <c r="G1030">
        <v>0</v>
      </c>
      <c r="H1030">
        <v>0</v>
      </c>
      <c r="I1030">
        <v>1.7</v>
      </c>
      <c r="J1030">
        <v>0</v>
      </c>
      <c r="K1030" s="36"/>
    </row>
    <row r="1031" spans="1:11">
      <c r="A1031" s="26" t="s">
        <v>1543</v>
      </c>
      <c r="B1031" s="26" t="s">
        <v>623</v>
      </c>
      <c r="C1031" s="26" t="s">
        <v>1544</v>
      </c>
      <c r="D1031" s="26" t="s">
        <v>1680</v>
      </c>
      <c r="E1031">
        <v>0</v>
      </c>
      <c r="F1031">
        <v>0</v>
      </c>
      <c r="G1031">
        <v>0.1</v>
      </c>
      <c r="H1031">
        <v>1.1000000000000001</v>
      </c>
      <c r="I1031">
        <v>0.8</v>
      </c>
      <c r="J1031">
        <v>6.2</v>
      </c>
      <c r="K1031" s="36"/>
    </row>
    <row r="1032" spans="1:11">
      <c r="A1032" s="26" t="s">
        <v>1543</v>
      </c>
      <c r="B1032" s="26" t="s">
        <v>623</v>
      </c>
      <c r="C1032" s="26" t="s">
        <v>1544</v>
      </c>
      <c r="D1032" s="26" t="s">
        <v>1676</v>
      </c>
      <c r="E1032">
        <v>0</v>
      </c>
      <c r="F1032">
        <v>0</v>
      </c>
      <c r="G1032">
        <v>0.3</v>
      </c>
      <c r="H1032">
        <v>1.2</v>
      </c>
      <c r="I1032">
        <v>3.7</v>
      </c>
      <c r="J1032">
        <v>4.2</v>
      </c>
      <c r="K1032" s="36"/>
    </row>
    <row r="1033" spans="1:11">
      <c r="A1033" s="26" t="s">
        <v>1543</v>
      </c>
      <c r="B1033" s="26" t="s">
        <v>623</v>
      </c>
      <c r="C1033" s="26" t="s">
        <v>1544</v>
      </c>
      <c r="D1033" s="26" t="s">
        <v>1681</v>
      </c>
      <c r="E1033">
        <v>0</v>
      </c>
      <c r="F1033">
        <v>0</v>
      </c>
      <c r="G1033">
        <v>0.3</v>
      </c>
      <c r="H1033">
        <v>2.2000000000000002</v>
      </c>
      <c r="I1033">
        <v>4.2</v>
      </c>
      <c r="J1033">
        <v>9.5</v>
      </c>
      <c r="K1033" s="36"/>
    </row>
    <row r="1034" spans="1:11">
      <c r="A1034" s="26" t="s">
        <v>1543</v>
      </c>
      <c r="B1034" s="26" t="s">
        <v>623</v>
      </c>
      <c r="C1034" s="26" t="s">
        <v>1544</v>
      </c>
      <c r="D1034" s="26" t="s">
        <v>1678</v>
      </c>
      <c r="E1034" s="34">
        <v>0</v>
      </c>
      <c r="F1034" s="34">
        <v>0</v>
      </c>
      <c r="G1034" s="34">
        <v>0</v>
      </c>
      <c r="H1034" s="34">
        <v>0</v>
      </c>
      <c r="I1034" s="34">
        <v>40.6</v>
      </c>
      <c r="J1034" s="34">
        <v>0</v>
      </c>
      <c r="K1034" s="36"/>
    </row>
    <row r="1035" spans="1:11">
      <c r="A1035" s="26"/>
      <c r="B1035" s="26"/>
      <c r="C1035" s="26"/>
      <c r="D1035" s="26"/>
      <c r="E1035">
        <f t="shared" ref="E1035:J1035" si="24">SUM(E1029:E1034)</f>
        <v>0</v>
      </c>
      <c r="F1035">
        <f t="shared" si="24"/>
        <v>0</v>
      </c>
      <c r="G1035">
        <f t="shared" si="24"/>
        <v>0.7</v>
      </c>
      <c r="H1035">
        <f t="shared" si="24"/>
        <v>4.5</v>
      </c>
      <c r="I1035">
        <f t="shared" si="24"/>
        <v>51.3</v>
      </c>
      <c r="J1035">
        <f t="shared" si="24"/>
        <v>19.899999999999999</v>
      </c>
      <c r="K1035" s="36">
        <f>SUM(E1035:J1035)</f>
        <v>76.400000000000006</v>
      </c>
    </row>
    <row r="1036" spans="1:11">
      <c r="A1036" s="26"/>
      <c r="B1036" s="26"/>
      <c r="C1036" s="26"/>
      <c r="D1036" s="26"/>
      <c r="K1036" s="36"/>
    </row>
    <row r="1037" spans="1:11">
      <c r="A1037" s="26" t="s">
        <v>1545</v>
      </c>
      <c r="B1037" s="26" t="s">
        <v>624</v>
      </c>
      <c r="C1037" s="26" t="s">
        <v>1546</v>
      </c>
      <c r="D1037" s="26" t="s">
        <v>1676</v>
      </c>
      <c r="E1037">
        <v>0</v>
      </c>
      <c r="F1037">
        <v>0</v>
      </c>
      <c r="G1037">
        <v>0</v>
      </c>
      <c r="H1037">
        <v>0</v>
      </c>
      <c r="I1037">
        <v>7.6</v>
      </c>
      <c r="J1037">
        <v>-1.4</v>
      </c>
      <c r="K1037" s="36"/>
    </row>
    <row r="1038" spans="1:11">
      <c r="A1038" s="26" t="s">
        <v>1545</v>
      </c>
      <c r="B1038" s="26" t="s">
        <v>624</v>
      </c>
      <c r="C1038" s="26" t="s">
        <v>1546</v>
      </c>
      <c r="D1038" s="26" t="s">
        <v>1680</v>
      </c>
      <c r="E1038">
        <v>0</v>
      </c>
      <c r="F1038">
        <v>0</v>
      </c>
      <c r="G1038">
        <v>0</v>
      </c>
      <c r="H1038">
        <v>0</v>
      </c>
      <c r="I1038">
        <v>7.7</v>
      </c>
      <c r="J1038">
        <v>-1.4</v>
      </c>
      <c r="K1038" s="36"/>
    </row>
    <row r="1039" spans="1:11">
      <c r="A1039" s="26" t="s">
        <v>1545</v>
      </c>
      <c r="B1039" s="26" t="s">
        <v>624</v>
      </c>
      <c r="C1039" s="26" t="s">
        <v>1546</v>
      </c>
      <c r="D1039" s="26" t="s">
        <v>1681</v>
      </c>
      <c r="E1039" s="34">
        <v>0</v>
      </c>
      <c r="F1039" s="34">
        <v>0</v>
      </c>
      <c r="G1039" s="34">
        <v>0</v>
      </c>
      <c r="H1039" s="34">
        <v>0</v>
      </c>
      <c r="I1039" s="34">
        <v>15.1</v>
      </c>
      <c r="J1039" s="34">
        <v>-2.9</v>
      </c>
      <c r="K1039" s="36"/>
    </row>
    <row r="1040" spans="1:11">
      <c r="A1040" s="26"/>
      <c r="B1040" s="26"/>
      <c r="C1040" s="26"/>
      <c r="D1040" s="26"/>
      <c r="E1040">
        <f t="shared" ref="E1040:J1040" si="25">SUM(E1037:E1039)</f>
        <v>0</v>
      </c>
      <c r="F1040">
        <f t="shared" si="25"/>
        <v>0</v>
      </c>
      <c r="G1040">
        <f t="shared" si="25"/>
        <v>0</v>
      </c>
      <c r="H1040">
        <f t="shared" si="25"/>
        <v>0</v>
      </c>
      <c r="I1040">
        <f t="shared" si="25"/>
        <v>30.4</v>
      </c>
      <c r="J1040">
        <f t="shared" si="25"/>
        <v>-5.6999999999999993</v>
      </c>
      <c r="K1040" s="36">
        <f>SUM(E1040:J1040)</f>
        <v>24.7</v>
      </c>
    </row>
    <row r="1041" spans="1:11">
      <c r="A1041" s="26"/>
      <c r="B1041" s="26"/>
      <c r="C1041" s="26"/>
      <c r="D1041" s="26"/>
      <c r="K1041" s="36"/>
    </row>
    <row r="1042" spans="1:11">
      <c r="A1042" s="26" t="s">
        <v>1547</v>
      </c>
      <c r="B1042" s="26" t="s">
        <v>625</v>
      </c>
      <c r="C1042" s="26" t="s">
        <v>1548</v>
      </c>
      <c r="D1042" s="26" t="s">
        <v>1663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0.2</v>
      </c>
      <c r="K1042" s="36"/>
    </row>
    <row r="1043" spans="1:11">
      <c r="A1043" s="26" t="s">
        <v>1547</v>
      </c>
      <c r="B1043" s="26" t="s">
        <v>626</v>
      </c>
      <c r="C1043" s="26" t="s">
        <v>1548</v>
      </c>
      <c r="D1043" s="26" t="s">
        <v>1676</v>
      </c>
      <c r="E1043">
        <v>0</v>
      </c>
      <c r="F1043">
        <v>0</v>
      </c>
      <c r="G1043">
        <v>0</v>
      </c>
      <c r="H1043">
        <v>0</v>
      </c>
      <c r="I1043">
        <v>0.2</v>
      </c>
      <c r="J1043">
        <v>0.5</v>
      </c>
      <c r="K1043" s="36"/>
    </row>
    <row r="1044" spans="1:11">
      <c r="A1044" s="26" t="s">
        <v>1547</v>
      </c>
      <c r="B1044" s="26" t="s">
        <v>625</v>
      </c>
      <c r="C1044" s="26" t="s">
        <v>1548</v>
      </c>
      <c r="D1044" s="26" t="s">
        <v>1676</v>
      </c>
      <c r="E1044">
        <v>0</v>
      </c>
      <c r="F1044">
        <v>0</v>
      </c>
      <c r="G1044">
        <v>0</v>
      </c>
      <c r="H1044">
        <v>0</v>
      </c>
      <c r="I1044">
        <v>0.4</v>
      </c>
      <c r="J1044">
        <v>0.7</v>
      </c>
      <c r="K1044" s="36"/>
    </row>
    <row r="1045" spans="1:11">
      <c r="A1045" s="26" t="s">
        <v>1547</v>
      </c>
      <c r="B1045" s="26" t="s">
        <v>626</v>
      </c>
      <c r="C1045" s="26" t="s">
        <v>1548</v>
      </c>
      <c r="D1045" s="26" t="s">
        <v>1680</v>
      </c>
      <c r="E1045">
        <v>0</v>
      </c>
      <c r="F1045">
        <v>0</v>
      </c>
      <c r="G1045">
        <v>0</v>
      </c>
      <c r="H1045">
        <v>0</v>
      </c>
      <c r="I1045">
        <v>0.4</v>
      </c>
      <c r="J1045">
        <v>1.1000000000000001</v>
      </c>
      <c r="K1045" s="36"/>
    </row>
    <row r="1046" spans="1:11">
      <c r="A1046" s="26" t="s">
        <v>1547</v>
      </c>
      <c r="B1046" s="26" t="s">
        <v>626</v>
      </c>
      <c r="C1046" s="26" t="s">
        <v>1548</v>
      </c>
      <c r="D1046" s="26" t="s">
        <v>1681</v>
      </c>
      <c r="E1046">
        <v>0</v>
      </c>
      <c r="F1046">
        <v>0</v>
      </c>
      <c r="G1046">
        <v>0</v>
      </c>
      <c r="H1046">
        <v>0</v>
      </c>
      <c r="I1046">
        <v>0.6</v>
      </c>
      <c r="J1046">
        <v>1.5</v>
      </c>
      <c r="K1046" s="36"/>
    </row>
    <row r="1047" spans="1:11">
      <c r="A1047" s="26" t="s">
        <v>1547</v>
      </c>
      <c r="B1047" s="26" t="s">
        <v>625</v>
      </c>
      <c r="C1047" s="26" t="s">
        <v>1548</v>
      </c>
      <c r="D1047" s="26" t="s">
        <v>1680</v>
      </c>
      <c r="E1047">
        <v>0</v>
      </c>
      <c r="F1047">
        <v>0</v>
      </c>
      <c r="G1047">
        <v>0</v>
      </c>
      <c r="H1047">
        <v>0</v>
      </c>
      <c r="I1047">
        <v>0.6</v>
      </c>
      <c r="J1047">
        <v>2.2999999999999998</v>
      </c>
      <c r="K1047" s="36"/>
    </row>
    <row r="1048" spans="1:11">
      <c r="A1048" s="26" t="s">
        <v>1547</v>
      </c>
      <c r="B1048" s="26" t="s">
        <v>625</v>
      </c>
      <c r="C1048" s="26" t="s">
        <v>1548</v>
      </c>
      <c r="D1048" s="26" t="s">
        <v>1679</v>
      </c>
      <c r="E1048">
        <v>0</v>
      </c>
      <c r="F1048">
        <v>0</v>
      </c>
      <c r="G1048">
        <v>0</v>
      </c>
      <c r="H1048">
        <v>0</v>
      </c>
      <c r="I1048">
        <v>0.4</v>
      </c>
      <c r="J1048">
        <v>2.6</v>
      </c>
      <c r="K1048" s="36"/>
    </row>
    <row r="1049" spans="1:11">
      <c r="A1049" s="26" t="s">
        <v>1547</v>
      </c>
      <c r="B1049" s="26" t="s">
        <v>625</v>
      </c>
      <c r="C1049" s="26" t="s">
        <v>1548</v>
      </c>
      <c r="D1049" s="26" t="s">
        <v>1681</v>
      </c>
      <c r="E1049" s="34">
        <v>0</v>
      </c>
      <c r="F1049" s="34">
        <v>0</v>
      </c>
      <c r="G1049" s="34">
        <v>0</v>
      </c>
      <c r="H1049" s="34">
        <v>0</v>
      </c>
      <c r="I1049" s="34">
        <v>1</v>
      </c>
      <c r="J1049" s="34">
        <v>3.3</v>
      </c>
      <c r="K1049" s="36"/>
    </row>
    <row r="1050" spans="1:11">
      <c r="A1050" s="26"/>
      <c r="B1050" s="26"/>
      <c r="C1050" s="26"/>
      <c r="D1050" s="26"/>
      <c r="E1050">
        <f t="shared" ref="E1050:J1050" si="26">SUM(E1042:E1049)</f>
        <v>0</v>
      </c>
      <c r="F1050">
        <f t="shared" si="26"/>
        <v>0</v>
      </c>
      <c r="G1050">
        <f t="shared" si="26"/>
        <v>0</v>
      </c>
      <c r="H1050">
        <f t="shared" si="26"/>
        <v>0</v>
      </c>
      <c r="I1050">
        <f t="shared" si="26"/>
        <v>3.6</v>
      </c>
      <c r="J1050">
        <f t="shared" si="26"/>
        <v>12.2</v>
      </c>
      <c r="K1050" s="36">
        <f>SUM(E1050:J1050)</f>
        <v>15.799999999999999</v>
      </c>
    </row>
    <row r="1051" spans="1:11">
      <c r="A1051" s="26"/>
      <c r="B1051" s="26"/>
      <c r="C1051" s="26"/>
      <c r="D1051" s="26"/>
      <c r="K1051" s="36"/>
    </row>
    <row r="1052" spans="1:11">
      <c r="A1052" s="26" t="s">
        <v>1549</v>
      </c>
      <c r="B1052" s="26" t="s">
        <v>627</v>
      </c>
      <c r="C1052" s="26" t="s">
        <v>1550</v>
      </c>
      <c r="D1052" s="26" t="s">
        <v>1679</v>
      </c>
      <c r="E1052">
        <v>0</v>
      </c>
      <c r="F1052">
        <v>0</v>
      </c>
      <c r="G1052">
        <v>0</v>
      </c>
      <c r="H1052">
        <v>0</v>
      </c>
      <c r="I1052">
        <v>-0.9</v>
      </c>
      <c r="J1052">
        <v>0</v>
      </c>
      <c r="K1052" s="36"/>
    </row>
    <row r="1053" spans="1:11">
      <c r="A1053" s="26" t="s">
        <v>1549</v>
      </c>
      <c r="B1053" s="26" t="s">
        <v>628</v>
      </c>
      <c r="C1053" s="26" t="s">
        <v>1550</v>
      </c>
      <c r="D1053" s="26" t="s">
        <v>1663</v>
      </c>
      <c r="E1053">
        <v>0</v>
      </c>
      <c r="F1053">
        <v>0</v>
      </c>
      <c r="G1053">
        <v>0</v>
      </c>
      <c r="H1053">
        <v>0</v>
      </c>
      <c r="I1053">
        <v>0.5</v>
      </c>
      <c r="J1053">
        <v>0.3</v>
      </c>
      <c r="K1053" s="36"/>
    </row>
    <row r="1054" spans="1:11">
      <c r="A1054" s="26" t="s">
        <v>1549</v>
      </c>
      <c r="B1054" s="26" t="s">
        <v>627</v>
      </c>
      <c r="C1054" s="26" t="s">
        <v>1550</v>
      </c>
      <c r="D1054" s="26" t="s">
        <v>1676</v>
      </c>
      <c r="E1054">
        <v>0</v>
      </c>
      <c r="F1054">
        <v>0</v>
      </c>
      <c r="G1054">
        <v>0</v>
      </c>
      <c r="H1054">
        <v>0</v>
      </c>
      <c r="I1054">
        <v>1.2</v>
      </c>
      <c r="J1054">
        <v>1</v>
      </c>
      <c r="K1054" s="36"/>
    </row>
    <row r="1055" spans="1:11">
      <c r="A1055" s="26" t="s">
        <v>1549</v>
      </c>
      <c r="B1055" s="26" t="s">
        <v>627</v>
      </c>
      <c r="C1055" s="26" t="s">
        <v>1550</v>
      </c>
      <c r="D1055" s="26" t="s">
        <v>1680</v>
      </c>
      <c r="E1055">
        <v>0</v>
      </c>
      <c r="F1055">
        <v>0</v>
      </c>
      <c r="G1055">
        <v>0</v>
      </c>
      <c r="H1055">
        <v>0</v>
      </c>
      <c r="I1055">
        <v>1.8</v>
      </c>
      <c r="J1055">
        <v>2.4</v>
      </c>
      <c r="K1055" s="36"/>
    </row>
    <row r="1056" spans="1:11">
      <c r="A1056" s="26" t="s">
        <v>1549</v>
      </c>
      <c r="B1056" s="26" t="s">
        <v>627</v>
      </c>
      <c r="C1056" s="26" t="s">
        <v>1550</v>
      </c>
      <c r="D1056" s="26" t="s">
        <v>1681</v>
      </c>
      <c r="E1056">
        <v>0</v>
      </c>
      <c r="F1056">
        <v>0</v>
      </c>
      <c r="G1056">
        <v>0</v>
      </c>
      <c r="H1056">
        <v>0</v>
      </c>
      <c r="I1056">
        <v>2.7</v>
      </c>
      <c r="J1056">
        <v>3.1</v>
      </c>
      <c r="K1056" s="36"/>
    </row>
    <row r="1057" spans="1:11">
      <c r="A1057" s="26" t="s">
        <v>1549</v>
      </c>
      <c r="B1057" s="26" t="s">
        <v>628</v>
      </c>
      <c r="C1057" s="26" t="s">
        <v>1550</v>
      </c>
      <c r="D1057" s="26" t="s">
        <v>1676</v>
      </c>
      <c r="E1057">
        <v>0</v>
      </c>
      <c r="F1057">
        <v>0</v>
      </c>
      <c r="G1057">
        <v>0</v>
      </c>
      <c r="H1057">
        <v>0</v>
      </c>
      <c r="I1057">
        <v>3.2</v>
      </c>
      <c r="J1057">
        <v>2.7</v>
      </c>
      <c r="K1057" s="36"/>
    </row>
    <row r="1058" spans="1:11">
      <c r="A1058" s="26" t="s">
        <v>1549</v>
      </c>
      <c r="B1058" s="26" t="s">
        <v>628</v>
      </c>
      <c r="C1058" s="26" t="s">
        <v>1550</v>
      </c>
      <c r="D1058" s="26" t="s">
        <v>1679</v>
      </c>
      <c r="E1058">
        <v>0</v>
      </c>
      <c r="F1058">
        <v>0</v>
      </c>
      <c r="G1058">
        <v>0</v>
      </c>
      <c r="H1058">
        <v>0</v>
      </c>
      <c r="I1058">
        <v>5.5</v>
      </c>
      <c r="J1058">
        <v>4.2</v>
      </c>
      <c r="K1058" s="36"/>
    </row>
    <row r="1059" spans="1:11">
      <c r="A1059" s="26" t="s">
        <v>1549</v>
      </c>
      <c r="B1059" s="26" t="s">
        <v>628</v>
      </c>
      <c r="C1059" s="26" t="s">
        <v>1550</v>
      </c>
      <c r="D1059" s="26" t="s">
        <v>1680</v>
      </c>
      <c r="E1059">
        <v>0</v>
      </c>
      <c r="F1059">
        <v>0</v>
      </c>
      <c r="G1059">
        <v>0</v>
      </c>
      <c r="H1059">
        <v>0</v>
      </c>
      <c r="I1059">
        <v>5.8</v>
      </c>
      <c r="J1059">
        <v>7.3</v>
      </c>
      <c r="K1059" s="36"/>
    </row>
    <row r="1060" spans="1:11">
      <c r="A1060" s="26" t="s">
        <v>1549</v>
      </c>
      <c r="B1060" s="26" t="s">
        <v>628</v>
      </c>
      <c r="C1060" s="26" t="s">
        <v>1550</v>
      </c>
      <c r="D1060" s="26" t="s">
        <v>1681</v>
      </c>
      <c r="E1060" s="34">
        <v>0</v>
      </c>
      <c r="F1060" s="34">
        <v>0</v>
      </c>
      <c r="G1060" s="34">
        <v>0</v>
      </c>
      <c r="H1060" s="34">
        <v>0</v>
      </c>
      <c r="I1060" s="34">
        <v>9.4</v>
      </c>
      <c r="J1060" s="34">
        <v>10.1</v>
      </c>
      <c r="K1060" s="36"/>
    </row>
    <row r="1061" spans="1:11">
      <c r="A1061" s="26"/>
      <c r="B1061" s="26"/>
      <c r="C1061" s="26"/>
      <c r="D1061" s="26"/>
      <c r="E1061">
        <f t="shared" ref="E1061:J1061" si="27">SUM(E1052:E1060)</f>
        <v>0</v>
      </c>
      <c r="F1061">
        <f t="shared" si="27"/>
        <v>0</v>
      </c>
      <c r="G1061">
        <f t="shared" si="27"/>
        <v>0</v>
      </c>
      <c r="H1061">
        <f t="shared" si="27"/>
        <v>0</v>
      </c>
      <c r="I1061">
        <f t="shared" si="27"/>
        <v>29.200000000000003</v>
      </c>
      <c r="J1061">
        <f t="shared" si="27"/>
        <v>31.1</v>
      </c>
      <c r="K1061" s="36">
        <f>SUM(E1061:J1061)</f>
        <v>60.300000000000004</v>
      </c>
    </row>
    <row r="1062" spans="1:11">
      <c r="A1062" s="26"/>
      <c r="B1062" s="26"/>
      <c r="C1062" s="26"/>
      <c r="D1062" s="26"/>
      <c r="K1062" s="36"/>
    </row>
    <row r="1063" spans="1:11">
      <c r="A1063" s="26" t="s">
        <v>1551</v>
      </c>
      <c r="B1063" s="26" t="s">
        <v>629</v>
      </c>
      <c r="C1063" s="26" t="s">
        <v>1552</v>
      </c>
      <c r="D1063" s="26" t="s">
        <v>1676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0.2</v>
      </c>
      <c r="K1063" s="36"/>
    </row>
    <row r="1064" spans="1:11">
      <c r="A1064" s="26" t="s">
        <v>1551</v>
      </c>
      <c r="B1064" s="26" t="s">
        <v>629</v>
      </c>
      <c r="C1064" s="26" t="s">
        <v>1552</v>
      </c>
      <c r="D1064" s="26" t="s">
        <v>1681</v>
      </c>
      <c r="E1064" s="34">
        <v>0</v>
      </c>
      <c r="F1064" s="34">
        <v>0</v>
      </c>
      <c r="G1064" s="34">
        <v>0</v>
      </c>
      <c r="H1064" s="34">
        <v>0</v>
      </c>
      <c r="I1064" s="34">
        <v>0</v>
      </c>
      <c r="J1064" s="34">
        <v>0.2</v>
      </c>
      <c r="K1064" s="36"/>
    </row>
    <row r="1065" spans="1:11">
      <c r="A1065" s="26"/>
      <c r="B1065" s="26"/>
      <c r="C1065" s="26"/>
      <c r="D1065" s="26"/>
      <c r="E1065">
        <f t="shared" ref="E1065:J1065" si="28">SUM(E1063:E1064)</f>
        <v>0</v>
      </c>
      <c r="F1065">
        <f t="shared" si="28"/>
        <v>0</v>
      </c>
      <c r="G1065">
        <f t="shared" si="28"/>
        <v>0</v>
      </c>
      <c r="H1065">
        <f t="shared" si="28"/>
        <v>0</v>
      </c>
      <c r="I1065">
        <f t="shared" si="28"/>
        <v>0</v>
      </c>
      <c r="J1065">
        <f t="shared" si="28"/>
        <v>0.4</v>
      </c>
      <c r="K1065" s="36">
        <f>SUM(E1065:J1065)</f>
        <v>0.4</v>
      </c>
    </row>
    <row r="1066" spans="1:11">
      <c r="A1066" s="26"/>
      <c r="B1066" s="26"/>
      <c r="C1066" s="26"/>
      <c r="D1066" s="26"/>
      <c r="K1066" s="36"/>
    </row>
    <row r="1067" spans="1:11">
      <c r="A1067" s="26" t="s">
        <v>1553</v>
      </c>
      <c r="B1067" s="26" t="s">
        <v>630</v>
      </c>
      <c r="C1067" s="26" t="s">
        <v>1554</v>
      </c>
      <c r="D1067" s="26" t="s">
        <v>1663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2.7</v>
      </c>
      <c r="K1067" s="36"/>
    </row>
    <row r="1068" spans="1:11">
      <c r="A1068" s="26" t="s">
        <v>1553</v>
      </c>
      <c r="B1068" s="26" t="s">
        <v>630</v>
      </c>
      <c r="C1068" s="26" t="s">
        <v>1554</v>
      </c>
      <c r="D1068" s="26" t="s">
        <v>1680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6.7</v>
      </c>
      <c r="K1068" s="36"/>
    </row>
    <row r="1069" spans="1:11">
      <c r="A1069" s="26" t="s">
        <v>1553</v>
      </c>
      <c r="B1069" s="26" t="s">
        <v>630</v>
      </c>
      <c r="C1069" s="26" t="s">
        <v>1554</v>
      </c>
      <c r="D1069" s="26" t="s">
        <v>1681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12.5</v>
      </c>
      <c r="K1069" s="36"/>
    </row>
    <row r="1070" spans="1:11">
      <c r="A1070" s="26" t="s">
        <v>1553</v>
      </c>
      <c r="B1070" s="26" t="s">
        <v>630</v>
      </c>
      <c r="C1070" s="26" t="s">
        <v>1554</v>
      </c>
      <c r="D1070" s="26" t="s">
        <v>1679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32.5</v>
      </c>
      <c r="K1070" s="36"/>
    </row>
    <row r="1071" spans="1:11">
      <c r="A1071" s="26"/>
      <c r="B1071" s="26"/>
      <c r="C1071" s="26"/>
      <c r="D1071" s="26"/>
      <c r="E1071">
        <f t="shared" ref="E1071:J1071" si="29">SUM(E1067:E1070)</f>
        <v>0</v>
      </c>
      <c r="F1071">
        <f t="shared" si="29"/>
        <v>0</v>
      </c>
      <c r="G1071">
        <f t="shared" si="29"/>
        <v>0</v>
      </c>
      <c r="H1071">
        <f t="shared" si="29"/>
        <v>0</v>
      </c>
      <c r="I1071">
        <f t="shared" si="29"/>
        <v>0</v>
      </c>
      <c r="J1071">
        <f t="shared" si="29"/>
        <v>54.4</v>
      </c>
      <c r="K1071" s="36">
        <f>SUM(E1071:J1071)</f>
        <v>54.4</v>
      </c>
    </row>
    <row r="1072" spans="1:11">
      <c r="A1072" s="26"/>
      <c r="B1072" s="26"/>
      <c r="C1072" s="26"/>
      <c r="D1072" s="26"/>
      <c r="K1072" s="36"/>
    </row>
    <row r="1073" spans="1:11">
      <c r="A1073" s="26" t="s">
        <v>1310</v>
      </c>
      <c r="B1073" s="26" t="s">
        <v>1312</v>
      </c>
      <c r="C1073" s="26" t="s">
        <v>1311</v>
      </c>
      <c r="D1073" s="26" t="s">
        <v>1680</v>
      </c>
      <c r="E1073">
        <v>0.7</v>
      </c>
      <c r="F1073">
        <v>0.1</v>
      </c>
      <c r="G1073">
        <v>0</v>
      </c>
      <c r="H1073">
        <v>0</v>
      </c>
      <c r="I1073">
        <v>0.9</v>
      </c>
      <c r="J1073">
        <v>0.5</v>
      </c>
      <c r="K1073" s="36"/>
    </row>
    <row r="1074" spans="1:11">
      <c r="A1074" s="26" t="s">
        <v>1310</v>
      </c>
      <c r="B1074" s="26" t="s">
        <v>1312</v>
      </c>
      <c r="C1074" s="26" t="s">
        <v>1311</v>
      </c>
      <c r="D1074" s="26" t="s">
        <v>1681</v>
      </c>
      <c r="E1074">
        <v>6.1</v>
      </c>
      <c r="F1074">
        <v>4.8</v>
      </c>
      <c r="G1074">
        <v>2.5</v>
      </c>
      <c r="H1074">
        <v>0</v>
      </c>
      <c r="I1074">
        <v>1</v>
      </c>
      <c r="J1074">
        <v>0.6</v>
      </c>
      <c r="K1074" s="36"/>
    </row>
    <row r="1075" spans="1:11">
      <c r="A1075" s="26" t="s">
        <v>1310</v>
      </c>
      <c r="B1075" s="26" t="s">
        <v>1312</v>
      </c>
      <c r="C1075" s="26" t="s">
        <v>1311</v>
      </c>
      <c r="D1075" s="26" t="s">
        <v>1676</v>
      </c>
      <c r="E1075">
        <v>7</v>
      </c>
      <c r="F1075">
        <v>6.1</v>
      </c>
      <c r="G1075">
        <v>3.2</v>
      </c>
      <c r="H1075">
        <v>0</v>
      </c>
      <c r="I1075">
        <v>0</v>
      </c>
      <c r="J1075">
        <v>0</v>
      </c>
      <c r="K1075" s="36"/>
    </row>
    <row r="1076" spans="1:11">
      <c r="A1076" s="26" t="s">
        <v>1310</v>
      </c>
      <c r="B1076" s="26" t="s">
        <v>1312</v>
      </c>
      <c r="C1076" s="26" t="s">
        <v>1311</v>
      </c>
      <c r="D1076" s="26" t="s">
        <v>1678</v>
      </c>
      <c r="E1076" s="34">
        <v>75.2</v>
      </c>
      <c r="F1076" s="34">
        <v>0</v>
      </c>
      <c r="G1076" s="34">
        <v>0</v>
      </c>
      <c r="H1076" s="34">
        <v>87.5</v>
      </c>
      <c r="I1076" s="34">
        <v>25</v>
      </c>
      <c r="J1076" s="34">
        <v>145.69999999999999</v>
      </c>
      <c r="K1076" s="36"/>
    </row>
    <row r="1077" spans="1:11">
      <c r="A1077" s="26"/>
      <c r="B1077" s="26"/>
      <c r="C1077" s="26"/>
      <c r="D1077" s="26"/>
      <c r="E1077">
        <f t="shared" ref="E1077:J1077" si="30">SUM(E1073:E1076)</f>
        <v>89</v>
      </c>
      <c r="F1077">
        <f t="shared" si="30"/>
        <v>11</v>
      </c>
      <c r="G1077">
        <f t="shared" si="30"/>
        <v>5.7</v>
      </c>
      <c r="H1077">
        <f t="shared" si="30"/>
        <v>87.5</v>
      </c>
      <c r="I1077">
        <f t="shared" si="30"/>
        <v>26.9</v>
      </c>
      <c r="J1077">
        <f t="shared" si="30"/>
        <v>146.79999999999998</v>
      </c>
      <c r="K1077" s="36">
        <f>SUM(E1077:J1077)</f>
        <v>366.9</v>
      </c>
    </row>
    <row r="1078" spans="1:11">
      <c r="A1078" s="26"/>
      <c r="B1078" s="26"/>
      <c r="C1078" s="26"/>
      <c r="D1078" s="26"/>
      <c r="K1078" s="36"/>
    </row>
    <row r="1079" spans="1:11">
      <c r="A1079" s="26"/>
      <c r="B1079" s="26"/>
      <c r="C1079" s="26"/>
      <c r="D1079" s="26"/>
      <c r="K1079" s="36"/>
    </row>
    <row r="1080" spans="1:11">
      <c r="A1080" s="26" t="s">
        <v>1313</v>
      </c>
      <c r="B1080" s="26" t="s">
        <v>1315</v>
      </c>
      <c r="C1080" s="26" t="s">
        <v>1314</v>
      </c>
      <c r="D1080" s="26" t="s">
        <v>1663</v>
      </c>
      <c r="E1080">
        <v>0</v>
      </c>
      <c r="F1080">
        <v>0.3</v>
      </c>
      <c r="G1080">
        <v>0</v>
      </c>
      <c r="H1080">
        <v>0</v>
      </c>
      <c r="I1080">
        <v>0</v>
      </c>
      <c r="J1080">
        <v>0.5</v>
      </c>
      <c r="K1080" s="36"/>
    </row>
    <row r="1081" spans="1:11">
      <c r="A1081" s="26" t="s">
        <v>1313</v>
      </c>
      <c r="B1081" s="26" t="s">
        <v>1315</v>
      </c>
      <c r="C1081" s="26" t="s">
        <v>1314</v>
      </c>
      <c r="D1081" s="26" t="s">
        <v>1680</v>
      </c>
      <c r="E1081">
        <v>0.2</v>
      </c>
      <c r="F1081">
        <v>0.2</v>
      </c>
      <c r="G1081">
        <v>0.2</v>
      </c>
      <c r="H1081">
        <v>0.1</v>
      </c>
      <c r="I1081">
        <v>0.4</v>
      </c>
      <c r="J1081">
        <v>0.8</v>
      </c>
      <c r="K1081" s="36"/>
    </row>
    <row r="1082" spans="1:11">
      <c r="A1082" s="26" t="s">
        <v>1313</v>
      </c>
      <c r="B1082" s="26" t="s">
        <v>1315</v>
      </c>
      <c r="C1082" s="26" t="s">
        <v>1314</v>
      </c>
      <c r="D1082" s="26" t="s">
        <v>1681</v>
      </c>
      <c r="E1082">
        <v>5.3</v>
      </c>
      <c r="F1082">
        <v>3.1</v>
      </c>
      <c r="G1082">
        <v>3.9</v>
      </c>
      <c r="H1082">
        <v>1</v>
      </c>
      <c r="I1082">
        <v>5.2</v>
      </c>
      <c r="J1082">
        <v>5.0999999999999996</v>
      </c>
      <c r="K1082" s="36"/>
    </row>
    <row r="1083" spans="1:11">
      <c r="A1083" s="26" t="s">
        <v>1313</v>
      </c>
      <c r="B1083" s="26" t="s">
        <v>1315</v>
      </c>
      <c r="C1083" s="26" t="s">
        <v>1314</v>
      </c>
      <c r="D1083" s="26" t="s">
        <v>1676</v>
      </c>
      <c r="E1083">
        <v>6.6</v>
      </c>
      <c r="F1083">
        <v>3.8</v>
      </c>
      <c r="G1083">
        <v>4.7</v>
      </c>
      <c r="H1083">
        <v>0.9</v>
      </c>
      <c r="I1083">
        <v>12.3</v>
      </c>
      <c r="J1083">
        <v>5.4</v>
      </c>
      <c r="K1083" s="36"/>
    </row>
    <row r="1084" spans="1:11">
      <c r="A1084" s="26" t="s">
        <v>1313</v>
      </c>
      <c r="B1084" s="26" t="s">
        <v>1315</v>
      </c>
      <c r="C1084" s="26" t="s">
        <v>1314</v>
      </c>
      <c r="D1084" s="26" t="s">
        <v>1678</v>
      </c>
      <c r="E1084" s="34">
        <v>0</v>
      </c>
      <c r="F1084" s="34">
        <v>-0.4</v>
      </c>
      <c r="G1084" s="34">
        <v>0</v>
      </c>
      <c r="H1084" s="34">
        <v>138.19999999999999</v>
      </c>
      <c r="I1084" s="34">
        <v>179</v>
      </c>
      <c r="J1084" s="34">
        <v>183.3</v>
      </c>
      <c r="K1084" s="36"/>
    </row>
    <row r="1085" spans="1:11">
      <c r="A1085" s="26"/>
      <c r="B1085" s="26"/>
      <c r="C1085" s="26"/>
      <c r="D1085" s="26"/>
      <c r="E1085">
        <f t="shared" ref="E1085:J1085" si="31">SUM(E1080:E1084)</f>
        <v>12.1</v>
      </c>
      <c r="F1085">
        <f t="shared" si="31"/>
        <v>7</v>
      </c>
      <c r="G1085">
        <f t="shared" si="31"/>
        <v>8.8000000000000007</v>
      </c>
      <c r="H1085">
        <f t="shared" si="31"/>
        <v>140.19999999999999</v>
      </c>
      <c r="I1085">
        <f t="shared" si="31"/>
        <v>196.9</v>
      </c>
      <c r="J1085">
        <f t="shared" si="31"/>
        <v>195.10000000000002</v>
      </c>
      <c r="K1085" s="36">
        <f>SUM(E1085:J1085)</f>
        <v>560.1</v>
      </c>
    </row>
    <row r="1086" spans="1:11">
      <c r="A1086" s="26"/>
      <c r="B1086" s="26"/>
      <c r="C1086" s="26"/>
      <c r="D1086" s="26"/>
      <c r="K1086" s="36"/>
    </row>
    <row r="1087" spans="1:11">
      <c r="A1087" s="26" t="s">
        <v>1316</v>
      </c>
      <c r="B1087" s="26" t="s">
        <v>1318</v>
      </c>
      <c r="C1087" s="26" t="s">
        <v>1317</v>
      </c>
      <c r="D1087" s="26" t="s">
        <v>1679</v>
      </c>
      <c r="E1087">
        <v>0</v>
      </c>
      <c r="F1087">
        <v>0</v>
      </c>
      <c r="G1087">
        <v>2.2999999999999998</v>
      </c>
      <c r="H1087">
        <v>-2.7</v>
      </c>
      <c r="I1087">
        <v>0</v>
      </c>
      <c r="J1087">
        <v>0</v>
      </c>
      <c r="K1087" s="36"/>
    </row>
    <row r="1088" spans="1:11">
      <c r="A1088" s="26" t="s">
        <v>1316</v>
      </c>
      <c r="B1088" s="26" t="s">
        <v>1318</v>
      </c>
      <c r="C1088" s="26" t="s">
        <v>1317</v>
      </c>
      <c r="D1088" s="26" t="s">
        <v>1680</v>
      </c>
      <c r="E1088">
        <v>0</v>
      </c>
      <c r="F1088">
        <v>0</v>
      </c>
      <c r="G1088">
        <v>0.4</v>
      </c>
      <c r="H1088">
        <v>-0.3</v>
      </c>
      <c r="I1088">
        <v>0</v>
      </c>
      <c r="J1088">
        <v>0</v>
      </c>
      <c r="K1088" s="36"/>
    </row>
    <row r="1089" spans="1:11">
      <c r="A1089" s="26" t="s">
        <v>1316</v>
      </c>
      <c r="B1089" s="26" t="s">
        <v>1318</v>
      </c>
      <c r="C1089" s="26" t="s">
        <v>1317</v>
      </c>
      <c r="D1089" s="26" t="s">
        <v>1681</v>
      </c>
      <c r="E1089" s="34">
        <v>0</v>
      </c>
      <c r="F1089" s="34">
        <v>0</v>
      </c>
      <c r="G1089" s="34">
        <v>1</v>
      </c>
      <c r="H1089" s="34">
        <v>-0.8</v>
      </c>
      <c r="I1089" s="34">
        <v>0</v>
      </c>
      <c r="J1089" s="34">
        <v>0</v>
      </c>
      <c r="K1089" s="36"/>
    </row>
    <row r="1090" spans="1:11">
      <c r="A1090" s="26"/>
      <c r="B1090" s="26"/>
      <c r="C1090" s="26"/>
      <c r="D1090" s="26"/>
      <c r="E1090">
        <f t="shared" ref="E1090:J1090" si="32">SUM(E1087:E1089)</f>
        <v>0</v>
      </c>
      <c r="F1090">
        <f t="shared" si="32"/>
        <v>0</v>
      </c>
      <c r="G1090">
        <f t="shared" si="32"/>
        <v>3.6999999999999997</v>
      </c>
      <c r="H1090">
        <f t="shared" si="32"/>
        <v>-3.8</v>
      </c>
      <c r="I1090">
        <f t="shared" si="32"/>
        <v>0</v>
      </c>
      <c r="J1090">
        <f t="shared" si="32"/>
        <v>0</v>
      </c>
      <c r="K1090" s="36">
        <f>SUM(E1090:J1090)</f>
        <v>-0.10000000000000009</v>
      </c>
    </row>
    <row r="1091" spans="1:11">
      <c r="A1091" s="26"/>
      <c r="B1091" s="26"/>
      <c r="C1091" s="26"/>
      <c r="D1091" s="26"/>
      <c r="K1091" s="36"/>
    </row>
    <row r="1092" spans="1:11">
      <c r="A1092" s="26" t="s">
        <v>1557</v>
      </c>
      <c r="B1092" s="26" t="s">
        <v>632</v>
      </c>
      <c r="C1092" s="26" t="s">
        <v>1558</v>
      </c>
      <c r="D1092" s="26" t="s">
        <v>1679</v>
      </c>
      <c r="E1092">
        <v>0</v>
      </c>
      <c r="F1092">
        <v>-2.2999999999999998</v>
      </c>
      <c r="G1092">
        <v>0</v>
      </c>
      <c r="H1092">
        <v>0</v>
      </c>
      <c r="I1092">
        <v>0</v>
      </c>
      <c r="J1092">
        <v>0</v>
      </c>
      <c r="K1092" s="36"/>
    </row>
    <row r="1093" spans="1:11">
      <c r="A1093" s="26" t="s">
        <v>1557</v>
      </c>
      <c r="B1093" s="26" t="s">
        <v>632</v>
      </c>
      <c r="C1093" s="26" t="s">
        <v>1558</v>
      </c>
      <c r="D1093" s="26" t="s">
        <v>1681</v>
      </c>
      <c r="E1093">
        <v>0</v>
      </c>
      <c r="F1093">
        <v>-0.7</v>
      </c>
      <c r="G1093">
        <v>0</v>
      </c>
      <c r="H1093">
        <v>0</v>
      </c>
      <c r="I1093">
        <v>0</v>
      </c>
      <c r="J1093">
        <v>0</v>
      </c>
      <c r="K1093" s="36"/>
    </row>
    <row r="1094" spans="1:11">
      <c r="A1094" s="26" t="s">
        <v>1557</v>
      </c>
      <c r="B1094" s="26" t="s">
        <v>632</v>
      </c>
      <c r="C1094" s="26" t="s">
        <v>1558</v>
      </c>
      <c r="D1094" s="26" t="s">
        <v>1680</v>
      </c>
      <c r="E1094">
        <v>0</v>
      </c>
      <c r="F1094">
        <v>-0.2</v>
      </c>
      <c r="G1094">
        <v>0</v>
      </c>
      <c r="H1094">
        <v>0</v>
      </c>
      <c r="I1094">
        <v>0</v>
      </c>
      <c r="J1094">
        <v>0</v>
      </c>
      <c r="K1094" s="36"/>
    </row>
    <row r="1095" spans="1:11">
      <c r="A1095" s="26" t="s">
        <v>1557</v>
      </c>
      <c r="B1095" s="26" t="s">
        <v>633</v>
      </c>
      <c r="C1095" s="26" t="s">
        <v>1558</v>
      </c>
      <c r="D1095" s="26" t="s">
        <v>1663</v>
      </c>
      <c r="E1095">
        <v>0.1</v>
      </c>
      <c r="F1095">
        <v>0</v>
      </c>
      <c r="G1095">
        <v>0</v>
      </c>
      <c r="H1095">
        <v>0</v>
      </c>
      <c r="I1095">
        <v>0</v>
      </c>
      <c r="J1095">
        <v>0</v>
      </c>
      <c r="K1095" s="36"/>
    </row>
    <row r="1096" spans="1:11">
      <c r="A1096" s="26" t="s">
        <v>1557</v>
      </c>
      <c r="B1096" s="26" t="s">
        <v>633</v>
      </c>
      <c r="C1096" s="26" t="s">
        <v>1558</v>
      </c>
      <c r="D1096" s="26" t="s">
        <v>1679</v>
      </c>
      <c r="E1096">
        <v>0.6</v>
      </c>
      <c r="F1096">
        <v>0.2</v>
      </c>
      <c r="G1096">
        <v>0</v>
      </c>
      <c r="H1096">
        <v>0</v>
      </c>
      <c r="I1096">
        <v>0</v>
      </c>
      <c r="J1096">
        <v>0</v>
      </c>
      <c r="K1096" s="36"/>
    </row>
    <row r="1097" spans="1:11">
      <c r="A1097" s="26" t="s">
        <v>1557</v>
      </c>
      <c r="B1097" s="26" t="s">
        <v>633</v>
      </c>
      <c r="C1097" s="26" t="s">
        <v>1558</v>
      </c>
      <c r="D1097" s="26" t="s">
        <v>1680</v>
      </c>
      <c r="E1097">
        <v>0.5</v>
      </c>
      <c r="F1097">
        <v>1</v>
      </c>
      <c r="G1097">
        <v>0.2</v>
      </c>
      <c r="H1097">
        <v>0</v>
      </c>
      <c r="I1097">
        <v>0</v>
      </c>
      <c r="J1097">
        <v>0</v>
      </c>
      <c r="K1097" s="36"/>
    </row>
    <row r="1098" spans="1:11">
      <c r="A1098" s="26" t="s">
        <v>1557</v>
      </c>
      <c r="B1098" s="26" t="s">
        <v>633</v>
      </c>
      <c r="C1098" s="26" t="s">
        <v>1558</v>
      </c>
      <c r="D1098" s="26" t="s">
        <v>1681</v>
      </c>
      <c r="E1098">
        <v>0.7</v>
      </c>
      <c r="F1098">
        <v>1.1000000000000001</v>
      </c>
      <c r="G1098">
        <v>0.2</v>
      </c>
      <c r="H1098">
        <v>0.1</v>
      </c>
      <c r="I1098">
        <v>0</v>
      </c>
      <c r="J1098">
        <v>0</v>
      </c>
      <c r="K1098" s="36"/>
    </row>
    <row r="1099" spans="1:11">
      <c r="A1099" s="26" t="s">
        <v>1557</v>
      </c>
      <c r="B1099" s="26" t="s">
        <v>632</v>
      </c>
      <c r="C1099" s="26" t="s">
        <v>1558</v>
      </c>
      <c r="D1099" s="26" t="s">
        <v>1678</v>
      </c>
      <c r="E1099">
        <v>21.8</v>
      </c>
      <c r="F1099">
        <v>19.399999999999999</v>
      </c>
      <c r="G1099">
        <v>-6.9</v>
      </c>
      <c r="H1099">
        <v>-6.7</v>
      </c>
      <c r="I1099">
        <v>0</v>
      </c>
      <c r="J1099">
        <v>0</v>
      </c>
      <c r="K1099" s="36"/>
    </row>
    <row r="1100" spans="1:11">
      <c r="A1100" s="26" t="s">
        <v>1557</v>
      </c>
      <c r="B1100" s="26" t="s">
        <v>633</v>
      </c>
      <c r="C1100" s="26" t="s">
        <v>1558</v>
      </c>
      <c r="D1100" s="26" t="s">
        <v>1678</v>
      </c>
      <c r="E1100" s="34">
        <v>68.2</v>
      </c>
      <c r="F1100" s="34">
        <v>60.2</v>
      </c>
      <c r="G1100" s="34">
        <v>-17.5</v>
      </c>
      <c r="H1100" s="34">
        <v>-17</v>
      </c>
      <c r="I1100" s="34">
        <v>0</v>
      </c>
      <c r="J1100" s="34">
        <v>0</v>
      </c>
      <c r="K1100" s="36"/>
    </row>
    <row r="1101" spans="1:11">
      <c r="A1101" s="26"/>
      <c r="B1101" s="26"/>
      <c r="C1101" s="26"/>
      <c r="D1101" s="26"/>
      <c r="E1101">
        <f t="shared" ref="E1101:J1101" si="33">SUM(E1092:E1100)</f>
        <v>91.9</v>
      </c>
      <c r="F1101">
        <f t="shared" si="33"/>
        <v>78.7</v>
      </c>
      <c r="G1101">
        <f t="shared" si="33"/>
        <v>-24</v>
      </c>
      <c r="H1101">
        <f t="shared" si="33"/>
        <v>-23.6</v>
      </c>
      <c r="I1101">
        <f t="shared" si="33"/>
        <v>0</v>
      </c>
      <c r="J1101">
        <f t="shared" si="33"/>
        <v>0</v>
      </c>
      <c r="K1101" s="36">
        <f>SUM(E1101:J1101)</f>
        <v>123.00000000000003</v>
      </c>
    </row>
    <row r="1102" spans="1:11">
      <c r="A1102" s="26"/>
      <c r="B1102" s="26"/>
      <c r="C1102" s="26"/>
      <c r="D1102" s="26"/>
      <c r="K1102" s="36"/>
    </row>
    <row r="1103" spans="1:11">
      <c r="A1103" s="26"/>
      <c r="B1103" s="26"/>
      <c r="C1103" s="26"/>
      <c r="D1103" s="26"/>
      <c r="K1103" s="36"/>
    </row>
    <row r="1104" spans="1:11">
      <c r="A1104" s="26" t="s">
        <v>1559</v>
      </c>
      <c r="B1104" s="26" t="s">
        <v>636</v>
      </c>
      <c r="C1104" s="26" t="s">
        <v>1560</v>
      </c>
      <c r="D1104" s="26" t="s">
        <v>1663</v>
      </c>
      <c r="E1104">
        <v>0</v>
      </c>
      <c r="F1104">
        <v>0.1</v>
      </c>
      <c r="G1104">
        <v>0.1</v>
      </c>
      <c r="H1104">
        <v>0.5</v>
      </c>
      <c r="I1104">
        <v>1.5</v>
      </c>
      <c r="J1104">
        <v>8.6</v>
      </c>
      <c r="K1104" s="36"/>
    </row>
    <row r="1105" spans="1:11">
      <c r="A1105" s="26" t="s">
        <v>1559</v>
      </c>
      <c r="B1105" s="26" t="s">
        <v>636</v>
      </c>
      <c r="C1105" s="26" t="s">
        <v>1560</v>
      </c>
      <c r="D1105" s="26" t="s">
        <v>1676</v>
      </c>
      <c r="E1105">
        <v>1.6</v>
      </c>
      <c r="F1105">
        <v>2.2000000000000002</v>
      </c>
      <c r="G1105">
        <v>9.3000000000000007</v>
      </c>
      <c r="H1105">
        <v>4.9000000000000004</v>
      </c>
      <c r="I1105">
        <v>3.5</v>
      </c>
      <c r="J1105">
        <v>11.3</v>
      </c>
      <c r="K1105" s="36"/>
    </row>
    <row r="1106" spans="1:11">
      <c r="A1106" s="26" t="s">
        <v>1559</v>
      </c>
      <c r="B1106" s="26" t="s">
        <v>636</v>
      </c>
      <c r="C1106" s="26" t="s">
        <v>1560</v>
      </c>
      <c r="D1106" s="26" t="s">
        <v>1680</v>
      </c>
      <c r="E1106">
        <v>1.2</v>
      </c>
      <c r="F1106">
        <v>0.9</v>
      </c>
      <c r="G1106">
        <v>3.6</v>
      </c>
      <c r="H1106">
        <v>2.4</v>
      </c>
      <c r="I1106">
        <v>3.1</v>
      </c>
      <c r="J1106">
        <v>26</v>
      </c>
      <c r="K1106" s="36"/>
    </row>
    <row r="1107" spans="1:11">
      <c r="A1107" s="26" t="s">
        <v>1559</v>
      </c>
      <c r="B1107" s="26" t="s">
        <v>636</v>
      </c>
      <c r="C1107" s="26" t="s">
        <v>1560</v>
      </c>
      <c r="D1107" s="26" t="s">
        <v>1681</v>
      </c>
      <c r="E1107">
        <v>2.6</v>
      </c>
      <c r="F1107">
        <v>2.7</v>
      </c>
      <c r="G1107">
        <v>11.2</v>
      </c>
      <c r="H1107">
        <v>6.9</v>
      </c>
      <c r="I1107">
        <v>8.4</v>
      </c>
      <c r="J1107">
        <v>54.8</v>
      </c>
      <c r="K1107" s="36"/>
    </row>
    <row r="1108" spans="1:11">
      <c r="A1108" s="26" t="s">
        <v>1559</v>
      </c>
      <c r="B1108" s="26" t="s">
        <v>636</v>
      </c>
      <c r="C1108" s="26" t="s">
        <v>1560</v>
      </c>
      <c r="D1108" s="26" t="s">
        <v>1679</v>
      </c>
      <c r="E1108">
        <v>0</v>
      </c>
      <c r="F1108">
        <v>0</v>
      </c>
      <c r="G1108">
        <v>0</v>
      </c>
      <c r="H1108">
        <v>0</v>
      </c>
      <c r="I1108">
        <v>16.7</v>
      </c>
      <c r="J1108">
        <v>104</v>
      </c>
      <c r="K1108" s="36"/>
    </row>
    <row r="1109" spans="1:11">
      <c r="A1109" s="26" t="s">
        <v>1559</v>
      </c>
      <c r="B1109" s="26" t="s">
        <v>636</v>
      </c>
      <c r="C1109" s="26" t="s">
        <v>1560</v>
      </c>
      <c r="D1109" s="26" t="s">
        <v>1678</v>
      </c>
      <c r="E1109" s="34">
        <v>0</v>
      </c>
      <c r="F1109" s="34">
        <v>0</v>
      </c>
      <c r="G1109" s="34">
        <v>11.2</v>
      </c>
      <c r="H1109" s="34">
        <v>0</v>
      </c>
      <c r="I1109" s="34">
        <v>159</v>
      </c>
      <c r="J1109" s="34">
        <v>43.7</v>
      </c>
      <c r="K1109" s="36"/>
    </row>
    <row r="1110" spans="1:11">
      <c r="A1110" s="26"/>
      <c r="B1110" s="26"/>
      <c r="C1110" s="26"/>
      <c r="D1110" s="26"/>
      <c r="E1110">
        <f t="shared" ref="E1110:J1110" si="34">SUM(E1104:E1109)</f>
        <v>5.4</v>
      </c>
      <c r="F1110">
        <f t="shared" si="34"/>
        <v>5.9</v>
      </c>
      <c r="G1110">
        <f t="shared" si="34"/>
        <v>35.4</v>
      </c>
      <c r="H1110">
        <f t="shared" si="34"/>
        <v>14.700000000000001</v>
      </c>
      <c r="I1110">
        <f t="shared" si="34"/>
        <v>192.2</v>
      </c>
      <c r="J1110">
        <f t="shared" si="34"/>
        <v>248.39999999999998</v>
      </c>
      <c r="K1110" s="36">
        <f>SUM(E1110:J1110)</f>
        <v>502</v>
      </c>
    </row>
    <row r="1111" spans="1:11">
      <c r="A1111" s="26"/>
      <c r="B1111" s="26"/>
      <c r="C1111" s="26"/>
      <c r="D1111" s="26"/>
      <c r="K1111" s="36"/>
    </row>
    <row r="1112" spans="1:11">
      <c r="A1112" s="26"/>
      <c r="B1112" s="26"/>
      <c r="C1112" s="26"/>
      <c r="D1112" s="26"/>
      <c r="K1112" s="36"/>
    </row>
    <row r="1113" spans="1:11">
      <c r="A1113" s="26" t="s">
        <v>1331</v>
      </c>
      <c r="B1113" s="26" t="s">
        <v>1333</v>
      </c>
      <c r="C1113" s="26" t="s">
        <v>1332</v>
      </c>
      <c r="D1113" s="26" t="s">
        <v>1679</v>
      </c>
      <c r="E1113">
        <v>-4.8</v>
      </c>
      <c r="F1113">
        <v>0</v>
      </c>
      <c r="G1113">
        <v>2.1</v>
      </c>
      <c r="H1113">
        <v>0</v>
      </c>
      <c r="I1113">
        <v>0</v>
      </c>
      <c r="J1113">
        <v>0</v>
      </c>
      <c r="K1113" s="36"/>
    </row>
    <row r="1114" spans="1:11">
      <c r="A1114" s="26" t="s">
        <v>1331</v>
      </c>
      <c r="B1114" s="26" t="s">
        <v>1333</v>
      </c>
      <c r="C1114" s="26" t="s">
        <v>1332</v>
      </c>
      <c r="D1114" s="26" t="s">
        <v>1663</v>
      </c>
      <c r="E1114">
        <v>-0.4</v>
      </c>
      <c r="F1114">
        <v>0</v>
      </c>
      <c r="G1114">
        <v>0.2</v>
      </c>
      <c r="H1114">
        <v>0</v>
      </c>
      <c r="I1114">
        <v>0</v>
      </c>
      <c r="J1114">
        <v>0</v>
      </c>
      <c r="K1114" s="36"/>
    </row>
    <row r="1115" spans="1:11">
      <c r="A1115" s="26" t="s">
        <v>1331</v>
      </c>
      <c r="B1115" s="26" t="s">
        <v>637</v>
      </c>
      <c r="C1115" s="26" t="s">
        <v>1332</v>
      </c>
      <c r="D1115" s="26" t="s">
        <v>1676</v>
      </c>
      <c r="E1115">
        <v>1.5</v>
      </c>
      <c r="F1115">
        <v>0</v>
      </c>
      <c r="G1115">
        <v>0</v>
      </c>
      <c r="H1115">
        <v>0</v>
      </c>
      <c r="I1115">
        <v>0</v>
      </c>
      <c r="J1115">
        <v>0</v>
      </c>
      <c r="K1115" s="36"/>
    </row>
    <row r="1116" spans="1:11">
      <c r="A1116" s="26" t="s">
        <v>1331</v>
      </c>
      <c r="B1116" s="26" t="s">
        <v>637</v>
      </c>
      <c r="C1116" s="26" t="s">
        <v>1332</v>
      </c>
      <c r="D1116" s="26" t="s">
        <v>1680</v>
      </c>
      <c r="E1116">
        <v>2.1</v>
      </c>
      <c r="F1116">
        <v>0</v>
      </c>
      <c r="G1116">
        <v>0</v>
      </c>
      <c r="H1116">
        <v>0</v>
      </c>
      <c r="I1116">
        <v>0</v>
      </c>
      <c r="J1116">
        <v>0</v>
      </c>
      <c r="K1116" s="36"/>
    </row>
    <row r="1117" spans="1:11">
      <c r="A1117" s="26" t="s">
        <v>1331</v>
      </c>
      <c r="B1117" s="26" t="s">
        <v>1333</v>
      </c>
      <c r="C1117" s="26" t="s">
        <v>1332</v>
      </c>
      <c r="D1117" s="26" t="s">
        <v>1676</v>
      </c>
      <c r="E1117">
        <v>3.1</v>
      </c>
      <c r="F1117">
        <v>0</v>
      </c>
      <c r="G1117">
        <v>0</v>
      </c>
      <c r="H1117">
        <v>0</v>
      </c>
      <c r="I1117">
        <v>0</v>
      </c>
      <c r="J1117">
        <v>0</v>
      </c>
      <c r="K1117" s="36"/>
    </row>
    <row r="1118" spans="1:11">
      <c r="A1118" s="26" t="s">
        <v>1331</v>
      </c>
      <c r="B1118" s="26" t="s">
        <v>637</v>
      </c>
      <c r="C1118" s="26" t="s">
        <v>1332</v>
      </c>
      <c r="D1118" s="26" t="s">
        <v>1681</v>
      </c>
      <c r="E1118">
        <v>3.4</v>
      </c>
      <c r="F1118">
        <v>0</v>
      </c>
      <c r="G1118">
        <v>0</v>
      </c>
      <c r="H1118">
        <v>0</v>
      </c>
      <c r="I1118">
        <v>0</v>
      </c>
      <c r="J1118">
        <v>0</v>
      </c>
      <c r="K1118" s="36"/>
    </row>
    <row r="1119" spans="1:11">
      <c r="A1119" s="26" t="s">
        <v>1331</v>
      </c>
      <c r="B1119" s="26" t="s">
        <v>1333</v>
      </c>
      <c r="C1119" s="26" t="s">
        <v>1332</v>
      </c>
      <c r="D1119" s="26" t="s">
        <v>1680</v>
      </c>
      <c r="E1119">
        <v>3.6</v>
      </c>
      <c r="F1119">
        <v>0.1</v>
      </c>
      <c r="G1119">
        <v>0.4</v>
      </c>
      <c r="H1119">
        <v>0</v>
      </c>
      <c r="I1119">
        <v>0</v>
      </c>
      <c r="J1119">
        <v>0</v>
      </c>
      <c r="K1119" s="36"/>
    </row>
    <row r="1120" spans="1:11">
      <c r="A1120" s="26" t="s">
        <v>1331</v>
      </c>
      <c r="B1120" s="26" t="s">
        <v>1333</v>
      </c>
      <c r="C1120" s="26" t="s">
        <v>1332</v>
      </c>
      <c r="D1120" s="26" t="s">
        <v>1681</v>
      </c>
      <c r="E1120">
        <v>5.2</v>
      </c>
      <c r="F1120">
        <v>0.1</v>
      </c>
      <c r="G1120">
        <v>0.9</v>
      </c>
      <c r="H1120">
        <v>0</v>
      </c>
      <c r="I1120">
        <v>0</v>
      </c>
      <c r="J1120">
        <v>0</v>
      </c>
      <c r="K1120" s="36"/>
    </row>
    <row r="1121" spans="1:11">
      <c r="A1121" s="26" t="s">
        <v>1331</v>
      </c>
      <c r="B1121" s="26" t="s">
        <v>1333</v>
      </c>
      <c r="C1121" s="26" t="s">
        <v>1332</v>
      </c>
      <c r="D1121" s="26" t="s">
        <v>1678</v>
      </c>
      <c r="E1121" s="34">
        <v>14.1</v>
      </c>
      <c r="F1121" s="34">
        <v>10.8</v>
      </c>
      <c r="G1121" s="34">
        <v>0</v>
      </c>
      <c r="H1121" s="34">
        <v>0.6</v>
      </c>
      <c r="I1121" s="34">
        <v>0</v>
      </c>
      <c r="J1121" s="34">
        <v>0</v>
      </c>
      <c r="K1121" s="36"/>
    </row>
    <row r="1122" spans="1:11">
      <c r="A1122" s="26"/>
      <c r="B1122" s="26"/>
      <c r="C1122" s="26"/>
      <c r="D1122" s="26"/>
      <c r="E1122">
        <f t="shared" ref="E1122:J1122" si="35">SUM(E1113:E1121)</f>
        <v>27.799999999999997</v>
      </c>
      <c r="F1122">
        <f t="shared" si="35"/>
        <v>11</v>
      </c>
      <c r="G1122">
        <f t="shared" si="35"/>
        <v>3.6</v>
      </c>
      <c r="H1122">
        <f t="shared" si="35"/>
        <v>0.6</v>
      </c>
      <c r="I1122">
        <f t="shared" si="35"/>
        <v>0</v>
      </c>
      <c r="J1122">
        <f t="shared" si="35"/>
        <v>0</v>
      </c>
      <c r="K1122" s="36">
        <f>SUM(E1122:J1122)</f>
        <v>43</v>
      </c>
    </row>
    <row r="1123" spans="1:11">
      <c r="A1123" s="26"/>
      <c r="B1123" s="26"/>
      <c r="C1123" s="26"/>
      <c r="D1123" s="26"/>
      <c r="K1123" s="36"/>
    </row>
    <row r="1124" spans="1:11">
      <c r="A1124" s="26"/>
      <c r="B1124" s="26"/>
      <c r="C1124" s="26"/>
      <c r="D1124" s="26"/>
      <c r="K1124" s="36"/>
    </row>
    <row r="1125" spans="1:11">
      <c r="A1125" s="26" t="s">
        <v>1563</v>
      </c>
      <c r="B1125" s="26" t="s">
        <v>639</v>
      </c>
      <c r="C1125" s="26" t="s">
        <v>1564</v>
      </c>
      <c r="D1125" s="26" t="s">
        <v>1663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0.1</v>
      </c>
      <c r="K1125" s="36"/>
    </row>
    <row r="1126" spans="1:11">
      <c r="A1126" s="26" t="s">
        <v>1563</v>
      </c>
      <c r="B1126" s="26" t="s">
        <v>639</v>
      </c>
      <c r="C1126" s="26" t="s">
        <v>1564</v>
      </c>
      <c r="D1126" s="26" t="s">
        <v>1680</v>
      </c>
      <c r="E1126">
        <v>0</v>
      </c>
      <c r="F1126">
        <v>0</v>
      </c>
      <c r="G1126">
        <v>0</v>
      </c>
      <c r="H1126">
        <v>0.8</v>
      </c>
      <c r="I1126">
        <v>0</v>
      </c>
      <c r="J1126">
        <v>0</v>
      </c>
      <c r="K1126" s="36"/>
    </row>
    <row r="1127" spans="1:11">
      <c r="A1127" s="26" t="s">
        <v>1563</v>
      </c>
      <c r="B1127" s="26" t="s">
        <v>639</v>
      </c>
      <c r="C1127" s="26" t="s">
        <v>1564</v>
      </c>
      <c r="D1127" s="26" t="s">
        <v>1676</v>
      </c>
      <c r="E1127">
        <v>0</v>
      </c>
      <c r="F1127">
        <v>0</v>
      </c>
      <c r="G1127">
        <v>0</v>
      </c>
      <c r="H1127">
        <v>4.3</v>
      </c>
      <c r="I1127">
        <v>0.1</v>
      </c>
      <c r="J1127">
        <v>0</v>
      </c>
      <c r="K1127" s="36"/>
    </row>
    <row r="1128" spans="1:11">
      <c r="A1128" s="26" t="s">
        <v>1563</v>
      </c>
      <c r="B1128" s="26" t="s">
        <v>639</v>
      </c>
      <c r="C1128" s="26" t="s">
        <v>1564</v>
      </c>
      <c r="D1128" s="26" t="s">
        <v>1681</v>
      </c>
      <c r="E1128" s="34">
        <v>0</v>
      </c>
      <c r="F1128" s="34">
        <v>0</v>
      </c>
      <c r="G1128" s="34">
        <v>0</v>
      </c>
      <c r="H1128" s="34">
        <v>4.7</v>
      </c>
      <c r="I1128" s="34">
        <v>0.1</v>
      </c>
      <c r="J1128" s="34">
        <v>0</v>
      </c>
      <c r="K1128" s="36"/>
    </row>
    <row r="1129" spans="1:11">
      <c r="A1129" s="26"/>
      <c r="B1129" s="26"/>
      <c r="C1129" s="26"/>
      <c r="D1129" s="26"/>
      <c r="E1129">
        <f t="shared" ref="E1129:J1129" si="36">SUM(E1125:E1128)</f>
        <v>0</v>
      </c>
      <c r="F1129">
        <f t="shared" si="36"/>
        <v>0</v>
      </c>
      <c r="G1129">
        <f t="shared" si="36"/>
        <v>0</v>
      </c>
      <c r="H1129">
        <f t="shared" si="36"/>
        <v>9.8000000000000007</v>
      </c>
      <c r="I1129">
        <f t="shared" si="36"/>
        <v>0.2</v>
      </c>
      <c r="J1129">
        <f t="shared" si="36"/>
        <v>0.1</v>
      </c>
      <c r="K1129" s="36">
        <f>SUM(E1129:J1129)</f>
        <v>10.1</v>
      </c>
    </row>
    <row r="1130" spans="1:11">
      <c r="A1130" s="26"/>
      <c r="B1130" s="26"/>
      <c r="C1130" s="26"/>
      <c r="D1130" s="26"/>
      <c r="K1130" s="36"/>
    </row>
    <row r="1131" spans="1:11">
      <c r="A1131" s="26" t="s">
        <v>1334</v>
      </c>
      <c r="B1131" s="26" t="s">
        <v>1336</v>
      </c>
      <c r="C1131" s="26" t="s">
        <v>1335</v>
      </c>
      <c r="D1131" s="26" t="s">
        <v>1676</v>
      </c>
      <c r="E1131">
        <v>20</v>
      </c>
      <c r="F1131">
        <v>15.4</v>
      </c>
      <c r="G1131">
        <v>20.399999999999999</v>
      </c>
      <c r="H1131">
        <v>34.6</v>
      </c>
      <c r="I1131">
        <v>19.3</v>
      </c>
      <c r="J1131">
        <v>19.899999999999999</v>
      </c>
      <c r="K1131" s="36"/>
    </row>
    <row r="1132" spans="1:11">
      <c r="A1132" s="26" t="s">
        <v>1334</v>
      </c>
      <c r="B1132" s="26" t="s">
        <v>1336</v>
      </c>
      <c r="C1132" s="26" t="s">
        <v>1335</v>
      </c>
      <c r="D1132" s="26" t="s">
        <v>1681</v>
      </c>
      <c r="E1132">
        <v>15.4</v>
      </c>
      <c r="F1132">
        <v>11.8</v>
      </c>
      <c r="G1132">
        <v>15.7</v>
      </c>
      <c r="H1132">
        <v>26.7</v>
      </c>
      <c r="I1132">
        <v>14.9</v>
      </c>
      <c r="J1132">
        <v>45.2</v>
      </c>
      <c r="K1132" s="36"/>
    </row>
    <row r="1133" spans="1:11">
      <c r="A1133" s="26" t="s">
        <v>1334</v>
      </c>
      <c r="B1133" s="26" t="s">
        <v>1336</v>
      </c>
      <c r="C1133" s="26" t="s">
        <v>1335</v>
      </c>
      <c r="D1133" s="26" t="s">
        <v>1678</v>
      </c>
      <c r="E1133" s="34">
        <v>100.3</v>
      </c>
      <c r="F1133" s="34">
        <v>6.2</v>
      </c>
      <c r="G1133" s="34">
        <v>47.3</v>
      </c>
      <c r="H1133" s="34">
        <v>48.8</v>
      </c>
      <c r="I1133" s="34">
        <v>46.1</v>
      </c>
      <c r="J1133" s="34">
        <v>56</v>
      </c>
      <c r="K1133" s="36"/>
    </row>
    <row r="1134" spans="1:11">
      <c r="A1134" s="26"/>
      <c r="B1134" s="26"/>
      <c r="C1134" s="26"/>
      <c r="D1134" s="26"/>
      <c r="E1134">
        <f t="shared" ref="E1134:J1134" si="37">SUM(E1131:E1133)</f>
        <v>135.69999999999999</v>
      </c>
      <c r="F1134">
        <f t="shared" si="37"/>
        <v>33.400000000000006</v>
      </c>
      <c r="G1134">
        <f t="shared" si="37"/>
        <v>83.399999999999991</v>
      </c>
      <c r="H1134">
        <f t="shared" si="37"/>
        <v>110.1</v>
      </c>
      <c r="I1134">
        <f t="shared" si="37"/>
        <v>80.300000000000011</v>
      </c>
      <c r="J1134">
        <f t="shared" si="37"/>
        <v>121.1</v>
      </c>
      <c r="K1134" s="36">
        <f>SUM(E1134:J1134)</f>
        <v>564</v>
      </c>
    </row>
    <row r="1135" spans="1:11">
      <c r="A1135" s="26"/>
      <c r="B1135" s="26"/>
      <c r="C1135" s="26"/>
      <c r="D1135" s="26"/>
      <c r="K1135" s="36"/>
    </row>
    <row r="1136" spans="1:11">
      <c r="A1136" s="26" t="s">
        <v>1565</v>
      </c>
      <c r="B1136" s="26" t="s">
        <v>640</v>
      </c>
      <c r="C1136" s="26" t="s">
        <v>1566</v>
      </c>
      <c r="D1136" s="26" t="s">
        <v>1676</v>
      </c>
      <c r="E1136">
        <v>0.3</v>
      </c>
      <c r="F1136">
        <v>0</v>
      </c>
      <c r="G1136">
        <v>0</v>
      </c>
      <c r="H1136">
        <v>0</v>
      </c>
      <c r="I1136">
        <v>0</v>
      </c>
      <c r="J1136">
        <v>0</v>
      </c>
      <c r="K1136" s="36"/>
    </row>
    <row r="1137" spans="1:11">
      <c r="A1137" s="26" t="s">
        <v>1565</v>
      </c>
      <c r="B1137" s="26" t="s">
        <v>640</v>
      </c>
      <c r="C1137" s="26" t="s">
        <v>1566</v>
      </c>
      <c r="D1137" s="26" t="s">
        <v>1680</v>
      </c>
      <c r="E1137">
        <v>0.5</v>
      </c>
      <c r="F1137">
        <v>0</v>
      </c>
      <c r="G1137">
        <v>0</v>
      </c>
      <c r="H1137">
        <v>0</v>
      </c>
      <c r="I1137">
        <v>0</v>
      </c>
      <c r="J1137">
        <v>0</v>
      </c>
      <c r="K1137" s="36"/>
    </row>
    <row r="1138" spans="1:11">
      <c r="A1138" s="26" t="s">
        <v>1565</v>
      </c>
      <c r="B1138" s="26" t="s">
        <v>640</v>
      </c>
      <c r="C1138" s="26" t="s">
        <v>1566</v>
      </c>
      <c r="D1138" s="26" t="s">
        <v>1681</v>
      </c>
      <c r="E1138" s="34">
        <v>0.8</v>
      </c>
      <c r="F1138" s="34">
        <v>0</v>
      </c>
      <c r="G1138" s="34">
        <v>0</v>
      </c>
      <c r="H1138" s="34">
        <v>0</v>
      </c>
      <c r="I1138" s="34">
        <v>0</v>
      </c>
      <c r="J1138" s="34">
        <v>0</v>
      </c>
      <c r="K1138" s="36"/>
    </row>
    <row r="1139" spans="1:11">
      <c r="A1139" s="26"/>
      <c r="B1139" s="26"/>
      <c r="C1139" s="26"/>
      <c r="D1139" s="26"/>
      <c r="E1139">
        <f t="shared" ref="E1139:J1139" si="38">SUM(E1136:E1138)</f>
        <v>1.6</v>
      </c>
      <c r="F1139">
        <f t="shared" si="38"/>
        <v>0</v>
      </c>
      <c r="G1139">
        <f t="shared" si="38"/>
        <v>0</v>
      </c>
      <c r="H1139">
        <f t="shared" si="38"/>
        <v>0</v>
      </c>
      <c r="I1139">
        <f t="shared" si="38"/>
        <v>0</v>
      </c>
      <c r="J1139">
        <f t="shared" si="38"/>
        <v>0</v>
      </c>
      <c r="K1139" s="36">
        <f>SUM(E1139:J1139)</f>
        <v>1.6</v>
      </c>
    </row>
    <row r="1140" spans="1:11">
      <c r="A1140" s="26"/>
      <c r="B1140" s="26"/>
      <c r="C1140" s="26"/>
      <c r="D1140" s="26"/>
      <c r="K1140" s="36"/>
    </row>
    <row r="1141" spans="1:11">
      <c r="A1141" s="26" t="s">
        <v>1337</v>
      </c>
      <c r="B1141" s="26" t="s">
        <v>1339</v>
      </c>
      <c r="C1141" s="26" t="s">
        <v>1338</v>
      </c>
      <c r="D1141" s="26" t="s">
        <v>1663</v>
      </c>
      <c r="E1141">
        <v>0</v>
      </c>
      <c r="F1141">
        <v>0</v>
      </c>
      <c r="G1141">
        <v>0.5</v>
      </c>
      <c r="H1141">
        <v>0</v>
      </c>
      <c r="I1141">
        <v>0</v>
      </c>
      <c r="J1141">
        <v>0</v>
      </c>
      <c r="K1141" s="36"/>
    </row>
    <row r="1142" spans="1:11">
      <c r="A1142" s="26" t="s">
        <v>1337</v>
      </c>
      <c r="B1142" s="26" t="s">
        <v>1339</v>
      </c>
      <c r="C1142" s="26" t="s">
        <v>1338</v>
      </c>
      <c r="D1142" s="26" t="s">
        <v>1680</v>
      </c>
      <c r="E1142">
        <v>0</v>
      </c>
      <c r="F1142">
        <v>0</v>
      </c>
      <c r="G1142">
        <v>0.9</v>
      </c>
      <c r="H1142">
        <v>0</v>
      </c>
      <c r="I1142">
        <v>0</v>
      </c>
      <c r="J1142">
        <v>0</v>
      </c>
      <c r="K1142" s="36"/>
    </row>
    <row r="1143" spans="1:11">
      <c r="A1143" s="26" t="s">
        <v>1337</v>
      </c>
      <c r="B1143" s="26" t="s">
        <v>1339</v>
      </c>
      <c r="C1143" s="26" t="s">
        <v>1338</v>
      </c>
      <c r="D1143" s="26" t="s">
        <v>1681</v>
      </c>
      <c r="E1143">
        <v>0</v>
      </c>
      <c r="F1143">
        <v>0</v>
      </c>
      <c r="G1143">
        <v>2.4</v>
      </c>
      <c r="H1143">
        <v>0</v>
      </c>
      <c r="I1143">
        <v>0</v>
      </c>
      <c r="J1143">
        <v>0</v>
      </c>
      <c r="K1143" s="36"/>
    </row>
    <row r="1144" spans="1:11">
      <c r="A1144" s="26" t="s">
        <v>1337</v>
      </c>
      <c r="B1144" s="26" t="s">
        <v>1339</v>
      </c>
      <c r="C1144" s="26" t="s">
        <v>1338</v>
      </c>
      <c r="D1144" s="26" t="s">
        <v>1679</v>
      </c>
      <c r="E1144" s="34">
        <v>0</v>
      </c>
      <c r="F1144" s="34">
        <v>0</v>
      </c>
      <c r="G1144" s="34">
        <v>5.8</v>
      </c>
      <c r="H1144" s="34">
        <v>0</v>
      </c>
      <c r="I1144" s="34">
        <v>0</v>
      </c>
      <c r="J1144" s="34">
        <v>0</v>
      </c>
      <c r="K1144" s="36"/>
    </row>
    <row r="1145" spans="1:11">
      <c r="A1145" s="26"/>
      <c r="B1145" s="26"/>
      <c r="C1145" s="26"/>
      <c r="D1145" s="26"/>
      <c r="E1145">
        <f t="shared" ref="E1145:J1145" si="39">SUM(E1141:E1144)</f>
        <v>0</v>
      </c>
      <c r="F1145">
        <f t="shared" si="39"/>
        <v>0</v>
      </c>
      <c r="G1145">
        <f t="shared" si="39"/>
        <v>9.6</v>
      </c>
      <c r="H1145">
        <f t="shared" si="39"/>
        <v>0</v>
      </c>
      <c r="I1145">
        <f t="shared" si="39"/>
        <v>0</v>
      </c>
      <c r="J1145">
        <f t="shared" si="39"/>
        <v>0</v>
      </c>
      <c r="K1145" s="36">
        <f>SUM(E1145:J1145)</f>
        <v>9.6</v>
      </c>
    </row>
    <row r="1146" spans="1:11">
      <c r="A1146" s="26"/>
      <c r="B1146" s="26"/>
      <c r="C1146" s="26"/>
      <c r="D1146" s="26"/>
      <c r="K1146" s="36"/>
    </row>
    <row r="1147" spans="1:11">
      <c r="A1147" s="26" t="s">
        <v>1343</v>
      </c>
      <c r="B1147" s="26" t="s">
        <v>1345</v>
      </c>
      <c r="C1147" s="26" t="s">
        <v>1344</v>
      </c>
      <c r="D1147" s="26" t="s">
        <v>1663</v>
      </c>
      <c r="E1147">
        <v>0</v>
      </c>
      <c r="F1147">
        <v>0.2</v>
      </c>
      <c r="G1147">
        <v>0</v>
      </c>
      <c r="H1147">
        <v>0</v>
      </c>
      <c r="I1147">
        <v>0</v>
      </c>
      <c r="J1147">
        <v>0</v>
      </c>
      <c r="K1147" s="36"/>
    </row>
    <row r="1148" spans="1:11">
      <c r="A1148" s="26" t="s">
        <v>1343</v>
      </c>
      <c r="B1148" s="26" t="s">
        <v>641</v>
      </c>
      <c r="C1148" s="26" t="s">
        <v>1344</v>
      </c>
      <c r="D1148" s="26" t="s">
        <v>1676</v>
      </c>
      <c r="E1148">
        <v>1</v>
      </c>
      <c r="F1148">
        <v>0.3</v>
      </c>
      <c r="G1148">
        <v>-0.1</v>
      </c>
      <c r="H1148">
        <v>0</v>
      </c>
      <c r="I1148">
        <v>0</v>
      </c>
      <c r="J1148">
        <v>0</v>
      </c>
      <c r="K1148" s="36"/>
    </row>
    <row r="1149" spans="1:11">
      <c r="A1149" s="26" t="s">
        <v>1343</v>
      </c>
      <c r="B1149" s="26" t="s">
        <v>641</v>
      </c>
      <c r="C1149" s="26" t="s">
        <v>1344</v>
      </c>
      <c r="D1149" s="26" t="s">
        <v>1680</v>
      </c>
      <c r="E1149">
        <v>1.4</v>
      </c>
      <c r="F1149">
        <v>0.4</v>
      </c>
      <c r="G1149">
        <v>-0.1</v>
      </c>
      <c r="H1149">
        <v>0</v>
      </c>
      <c r="I1149">
        <v>0</v>
      </c>
      <c r="J1149">
        <v>0</v>
      </c>
      <c r="K1149" s="36"/>
    </row>
    <row r="1150" spans="1:11">
      <c r="A1150" s="26" t="s">
        <v>1343</v>
      </c>
      <c r="B1150" s="26" t="s">
        <v>1345</v>
      </c>
      <c r="C1150" s="26" t="s">
        <v>1344</v>
      </c>
      <c r="D1150" s="26" t="s">
        <v>1679</v>
      </c>
      <c r="E1150">
        <v>0</v>
      </c>
      <c r="F1150">
        <v>2</v>
      </c>
      <c r="G1150">
        <v>0</v>
      </c>
      <c r="H1150">
        <v>0</v>
      </c>
      <c r="I1150">
        <v>0</v>
      </c>
      <c r="J1150">
        <v>0</v>
      </c>
      <c r="K1150" s="36"/>
    </row>
    <row r="1151" spans="1:11">
      <c r="A1151" s="26" t="s">
        <v>1343</v>
      </c>
      <c r="B1151" s="26" t="s">
        <v>641</v>
      </c>
      <c r="C1151" s="26" t="s">
        <v>1344</v>
      </c>
      <c r="D1151" s="26" t="s">
        <v>1681</v>
      </c>
      <c r="E1151">
        <v>2.2999999999999998</v>
      </c>
      <c r="F1151">
        <v>0.6</v>
      </c>
      <c r="G1151">
        <v>-0.2</v>
      </c>
      <c r="H1151">
        <v>0</v>
      </c>
      <c r="I1151">
        <v>0</v>
      </c>
      <c r="J1151">
        <v>0</v>
      </c>
      <c r="K1151" s="36"/>
    </row>
    <row r="1152" spans="1:11">
      <c r="A1152" s="26" t="s">
        <v>1343</v>
      </c>
      <c r="B1152" s="26" t="s">
        <v>1345</v>
      </c>
      <c r="C1152" s="26" t="s">
        <v>1344</v>
      </c>
      <c r="D1152" s="26" t="s">
        <v>1676</v>
      </c>
      <c r="E1152">
        <v>7.4</v>
      </c>
      <c r="F1152">
        <v>2.2000000000000002</v>
      </c>
      <c r="G1152">
        <v>-0.6</v>
      </c>
      <c r="H1152">
        <v>0</v>
      </c>
      <c r="I1152">
        <v>0</v>
      </c>
      <c r="J1152">
        <v>0</v>
      </c>
      <c r="K1152" s="36"/>
    </row>
    <row r="1153" spans="1:11">
      <c r="A1153" s="26" t="s">
        <v>1343</v>
      </c>
      <c r="B1153" s="26" t="s">
        <v>1345</v>
      </c>
      <c r="C1153" s="26" t="s">
        <v>1344</v>
      </c>
      <c r="D1153" s="26" t="s">
        <v>1680</v>
      </c>
      <c r="E1153">
        <v>10.4</v>
      </c>
      <c r="F1153">
        <v>3.1</v>
      </c>
      <c r="G1153">
        <v>-0.7</v>
      </c>
      <c r="H1153">
        <v>0</v>
      </c>
      <c r="I1153">
        <v>0</v>
      </c>
      <c r="J1153">
        <v>0</v>
      </c>
      <c r="K1153" s="36"/>
    </row>
    <row r="1154" spans="1:11">
      <c r="A1154" s="26" t="s">
        <v>1343</v>
      </c>
      <c r="B1154" s="26" t="s">
        <v>1345</v>
      </c>
      <c r="C1154" s="26" t="s">
        <v>1344</v>
      </c>
      <c r="D1154" s="26" t="s">
        <v>1678</v>
      </c>
      <c r="E1154">
        <v>0</v>
      </c>
      <c r="F1154">
        <v>0</v>
      </c>
      <c r="G1154">
        <v>17</v>
      </c>
      <c r="H1154">
        <v>1.5</v>
      </c>
      <c r="I1154">
        <v>0</v>
      </c>
      <c r="J1154">
        <v>0</v>
      </c>
      <c r="K1154" s="36"/>
    </row>
    <row r="1155" spans="1:11">
      <c r="A1155" s="26" t="s">
        <v>1343</v>
      </c>
      <c r="B1155" s="26" t="s">
        <v>1345</v>
      </c>
      <c r="C1155" s="26" t="s">
        <v>1344</v>
      </c>
      <c r="D1155" s="26" t="s">
        <v>1681</v>
      </c>
      <c r="E1155" s="34">
        <v>17</v>
      </c>
      <c r="F1155" s="34">
        <v>5.5</v>
      </c>
      <c r="G1155" s="34">
        <v>-1.2</v>
      </c>
      <c r="H1155" s="34">
        <v>0.1</v>
      </c>
      <c r="I1155" s="34">
        <v>0</v>
      </c>
      <c r="J1155" s="34">
        <v>0</v>
      </c>
      <c r="K1155" s="36"/>
    </row>
    <row r="1156" spans="1:11">
      <c r="A1156" s="26"/>
      <c r="B1156" s="26"/>
      <c r="C1156" s="26"/>
      <c r="D1156" s="26"/>
      <c r="E1156">
        <f t="shared" ref="E1156:J1156" si="40">SUM(E1147:E1155)</f>
        <v>39.5</v>
      </c>
      <c r="F1156">
        <f t="shared" si="40"/>
        <v>14.3</v>
      </c>
      <c r="G1156">
        <f t="shared" si="40"/>
        <v>14.100000000000001</v>
      </c>
      <c r="H1156">
        <f t="shared" si="40"/>
        <v>1.6</v>
      </c>
      <c r="I1156">
        <f t="shared" si="40"/>
        <v>0</v>
      </c>
      <c r="J1156">
        <f t="shared" si="40"/>
        <v>0</v>
      </c>
      <c r="K1156" s="36">
        <f>SUM(E1156:J1156)</f>
        <v>69.5</v>
      </c>
    </row>
    <row r="1157" spans="1:11">
      <c r="A1157" s="26"/>
      <c r="B1157" s="26"/>
      <c r="C1157" s="26"/>
      <c r="D1157" s="26"/>
      <c r="K1157" s="36"/>
    </row>
    <row r="1158" spans="1:11">
      <c r="A1158" s="26" t="s">
        <v>1567</v>
      </c>
      <c r="B1158" s="26" t="s">
        <v>642</v>
      </c>
      <c r="C1158" s="26" t="s">
        <v>1568</v>
      </c>
      <c r="D1158" s="26" t="s">
        <v>1676</v>
      </c>
      <c r="E1158">
        <v>0</v>
      </c>
      <c r="F1158">
        <v>0</v>
      </c>
      <c r="G1158">
        <v>0.1</v>
      </c>
      <c r="H1158">
        <v>0</v>
      </c>
      <c r="I1158">
        <v>0</v>
      </c>
      <c r="J1158">
        <v>0</v>
      </c>
      <c r="K1158" s="36"/>
    </row>
    <row r="1159" spans="1:11">
      <c r="A1159" s="26" t="s">
        <v>1567</v>
      </c>
      <c r="B1159" s="26" t="s">
        <v>642</v>
      </c>
      <c r="C1159" s="26" t="s">
        <v>1568</v>
      </c>
      <c r="D1159" s="26" t="s">
        <v>1681</v>
      </c>
      <c r="E1159">
        <v>0</v>
      </c>
      <c r="F1159">
        <v>0</v>
      </c>
      <c r="G1159">
        <v>0.1</v>
      </c>
      <c r="H1159">
        <v>0</v>
      </c>
      <c r="I1159">
        <v>0</v>
      </c>
      <c r="J1159">
        <v>0</v>
      </c>
      <c r="K1159" s="36"/>
    </row>
    <row r="1160" spans="1:11">
      <c r="A1160" s="26" t="s">
        <v>1567</v>
      </c>
      <c r="B1160" s="26" t="s">
        <v>642</v>
      </c>
      <c r="C1160" s="26" t="s">
        <v>1568</v>
      </c>
      <c r="D1160" s="26" t="s">
        <v>1678</v>
      </c>
      <c r="E1160" s="34">
        <v>0</v>
      </c>
      <c r="F1160" s="34">
        <v>0</v>
      </c>
      <c r="G1160" s="34">
        <v>0</v>
      </c>
      <c r="H1160" s="34">
        <v>0</v>
      </c>
      <c r="I1160" s="34">
        <v>2.4</v>
      </c>
      <c r="J1160" s="34">
        <v>2.4</v>
      </c>
      <c r="K1160" s="36"/>
    </row>
    <row r="1161" spans="1:11">
      <c r="A1161" s="26"/>
      <c r="B1161" s="26"/>
      <c r="C1161" s="26"/>
      <c r="D1161" s="26"/>
      <c r="E1161">
        <f t="shared" ref="E1161:J1161" si="41">SUM(E1158:E1160)</f>
        <v>0</v>
      </c>
      <c r="F1161">
        <f t="shared" si="41"/>
        <v>0</v>
      </c>
      <c r="G1161">
        <f t="shared" si="41"/>
        <v>0.2</v>
      </c>
      <c r="H1161">
        <f t="shared" si="41"/>
        <v>0</v>
      </c>
      <c r="I1161">
        <f t="shared" si="41"/>
        <v>2.4</v>
      </c>
      <c r="J1161">
        <f t="shared" si="41"/>
        <v>2.4</v>
      </c>
      <c r="K1161" s="36">
        <f>SUM(E1161:J1161)</f>
        <v>5</v>
      </c>
    </row>
    <row r="1162" spans="1:11">
      <c r="A1162" s="26"/>
      <c r="B1162" s="26"/>
      <c r="C1162" s="26"/>
      <c r="D1162" s="26"/>
      <c r="K1162" s="36"/>
    </row>
    <row r="1163" spans="1:11">
      <c r="A1163" s="26" t="s">
        <v>1569</v>
      </c>
      <c r="B1163" s="26" t="s">
        <v>643</v>
      </c>
      <c r="C1163" s="26" t="s">
        <v>1570</v>
      </c>
      <c r="D1163" s="26" t="s">
        <v>1676</v>
      </c>
      <c r="E1163">
        <v>0</v>
      </c>
      <c r="F1163">
        <v>0</v>
      </c>
      <c r="G1163">
        <v>0.1</v>
      </c>
      <c r="H1163">
        <v>0</v>
      </c>
      <c r="I1163">
        <v>0</v>
      </c>
      <c r="J1163">
        <v>0</v>
      </c>
      <c r="K1163" s="36"/>
    </row>
    <row r="1164" spans="1:11">
      <c r="A1164" s="26" t="s">
        <v>1569</v>
      </c>
      <c r="B1164" s="26" t="s">
        <v>643</v>
      </c>
      <c r="C1164" s="26" t="s">
        <v>1570</v>
      </c>
      <c r="D1164" s="26" t="s">
        <v>1680</v>
      </c>
      <c r="E1164">
        <v>0</v>
      </c>
      <c r="F1164">
        <v>0</v>
      </c>
      <c r="G1164">
        <v>0.1</v>
      </c>
      <c r="H1164">
        <v>0.1</v>
      </c>
      <c r="I1164">
        <v>0</v>
      </c>
      <c r="J1164">
        <v>0</v>
      </c>
      <c r="K1164" s="36"/>
    </row>
    <row r="1165" spans="1:11">
      <c r="A1165" s="26" t="s">
        <v>1569</v>
      </c>
      <c r="B1165" s="26" t="s">
        <v>643</v>
      </c>
      <c r="C1165" s="26" t="s">
        <v>1570</v>
      </c>
      <c r="D1165" s="26" t="s">
        <v>1681</v>
      </c>
      <c r="E1165">
        <v>0</v>
      </c>
      <c r="F1165">
        <v>0.1</v>
      </c>
      <c r="G1165">
        <v>0.1</v>
      </c>
      <c r="H1165">
        <v>0.1</v>
      </c>
      <c r="I1165">
        <v>0</v>
      </c>
      <c r="J1165">
        <v>0</v>
      </c>
      <c r="K1165" s="36"/>
    </row>
    <row r="1166" spans="1:11">
      <c r="A1166" s="26" t="s">
        <v>1569</v>
      </c>
      <c r="B1166" s="26" t="s">
        <v>643</v>
      </c>
      <c r="C1166" s="26" t="s">
        <v>1570</v>
      </c>
      <c r="D1166" s="26" t="s">
        <v>1678</v>
      </c>
      <c r="E1166" s="34">
        <v>0</v>
      </c>
      <c r="F1166" s="34">
        <v>4.8</v>
      </c>
      <c r="G1166" s="34">
        <v>10.4</v>
      </c>
      <c r="H1166" s="34">
        <v>8.4</v>
      </c>
      <c r="I1166" s="34">
        <v>0</v>
      </c>
      <c r="J1166" s="34">
        <v>0.5</v>
      </c>
      <c r="K1166" s="36"/>
    </row>
    <row r="1167" spans="1:11">
      <c r="A1167" s="26"/>
      <c r="B1167" s="26"/>
      <c r="C1167" s="26"/>
      <c r="D1167" s="26"/>
      <c r="E1167">
        <f t="shared" ref="E1167:J1167" si="42">SUM(E1163:E1166)</f>
        <v>0</v>
      </c>
      <c r="F1167">
        <f t="shared" si="42"/>
        <v>4.8999999999999995</v>
      </c>
      <c r="G1167">
        <f t="shared" si="42"/>
        <v>10.700000000000001</v>
      </c>
      <c r="H1167">
        <f t="shared" si="42"/>
        <v>8.6</v>
      </c>
      <c r="I1167">
        <f t="shared" si="42"/>
        <v>0</v>
      </c>
      <c r="J1167">
        <f t="shared" si="42"/>
        <v>0.5</v>
      </c>
      <c r="K1167" s="36">
        <f>SUM(E1167:J1167)</f>
        <v>24.700000000000003</v>
      </c>
    </row>
    <row r="1168" spans="1:11">
      <c r="A1168" s="26"/>
      <c r="B1168" s="26"/>
      <c r="C1168" s="26"/>
      <c r="D1168" s="26"/>
      <c r="K1168" s="36"/>
    </row>
    <row r="1169" spans="1:11">
      <c r="A1169" s="26" t="s">
        <v>1346</v>
      </c>
      <c r="B1169" s="26" t="s">
        <v>1348</v>
      </c>
      <c r="C1169" s="26" t="s">
        <v>1347</v>
      </c>
      <c r="D1169" s="26" t="s">
        <v>1663</v>
      </c>
      <c r="E1169">
        <v>2.1</v>
      </c>
      <c r="F1169">
        <v>0.8</v>
      </c>
      <c r="G1169">
        <v>1</v>
      </c>
      <c r="H1169">
        <v>0</v>
      </c>
      <c r="I1169">
        <v>0.2</v>
      </c>
      <c r="J1169">
        <v>0</v>
      </c>
      <c r="K1169" s="36"/>
    </row>
    <row r="1170" spans="1:11">
      <c r="A1170" s="26" t="s">
        <v>1346</v>
      </c>
      <c r="B1170" s="26" t="s">
        <v>644</v>
      </c>
      <c r="C1170" s="26" t="s">
        <v>1347</v>
      </c>
      <c r="D1170" s="26" t="s">
        <v>1676</v>
      </c>
      <c r="E1170">
        <v>2.8</v>
      </c>
      <c r="F1170">
        <v>2.7</v>
      </c>
      <c r="G1170">
        <v>0.6</v>
      </c>
      <c r="H1170">
        <v>1.3</v>
      </c>
      <c r="I1170">
        <v>0.2</v>
      </c>
      <c r="J1170">
        <v>0</v>
      </c>
      <c r="K1170" s="36"/>
    </row>
    <row r="1171" spans="1:11">
      <c r="A1171" s="26" t="s">
        <v>1346</v>
      </c>
      <c r="B1171" s="26" t="s">
        <v>644</v>
      </c>
      <c r="C1171" s="26" t="s">
        <v>1347</v>
      </c>
      <c r="D1171" s="26" t="s">
        <v>1680</v>
      </c>
      <c r="E1171">
        <v>3.9</v>
      </c>
      <c r="F1171">
        <v>3.5</v>
      </c>
      <c r="G1171">
        <v>0.8</v>
      </c>
      <c r="H1171">
        <v>2.1</v>
      </c>
      <c r="I1171">
        <v>0.3</v>
      </c>
      <c r="J1171">
        <v>0</v>
      </c>
      <c r="K1171" s="36"/>
    </row>
    <row r="1172" spans="1:11">
      <c r="A1172" s="26" t="s">
        <v>1346</v>
      </c>
      <c r="B1172" s="26" t="s">
        <v>644</v>
      </c>
      <c r="C1172" s="26" t="s">
        <v>1347</v>
      </c>
      <c r="D1172" s="26" t="s">
        <v>1681</v>
      </c>
      <c r="E1172">
        <v>6.4</v>
      </c>
      <c r="F1172">
        <v>5.8</v>
      </c>
      <c r="G1172">
        <v>1.3</v>
      </c>
      <c r="H1172">
        <v>3.4</v>
      </c>
      <c r="I1172">
        <v>0.5</v>
      </c>
      <c r="J1172">
        <v>0</v>
      </c>
      <c r="K1172" s="36"/>
    </row>
    <row r="1173" spans="1:11">
      <c r="A1173" s="26" t="s">
        <v>1346</v>
      </c>
      <c r="B1173" s="26" t="s">
        <v>1348</v>
      </c>
      <c r="C1173" s="26" t="s">
        <v>1347</v>
      </c>
      <c r="D1173" s="26" t="s">
        <v>1676</v>
      </c>
      <c r="E1173">
        <v>13.6</v>
      </c>
      <c r="F1173">
        <v>13.1</v>
      </c>
      <c r="G1173">
        <v>3</v>
      </c>
      <c r="H1173">
        <v>6.4</v>
      </c>
      <c r="I1173">
        <v>1</v>
      </c>
      <c r="J1173">
        <v>0</v>
      </c>
      <c r="K1173" s="36"/>
    </row>
    <row r="1174" spans="1:11">
      <c r="A1174" s="26" t="s">
        <v>1346</v>
      </c>
      <c r="B1174" s="26" t="s">
        <v>1348</v>
      </c>
      <c r="C1174" s="26" t="s">
        <v>1347</v>
      </c>
      <c r="D1174" s="26" t="s">
        <v>1678</v>
      </c>
      <c r="E1174">
        <v>10.199999999999999</v>
      </c>
      <c r="F1174">
        <v>20.6</v>
      </c>
      <c r="G1174">
        <v>-0.3</v>
      </c>
      <c r="H1174">
        <v>6.3</v>
      </c>
      <c r="I1174">
        <v>5.0999999999999996</v>
      </c>
      <c r="J1174">
        <v>1.1000000000000001</v>
      </c>
      <c r="K1174" s="36"/>
    </row>
    <row r="1175" spans="1:11">
      <c r="A1175" s="26" t="s">
        <v>1346</v>
      </c>
      <c r="B1175" s="26" t="s">
        <v>1348</v>
      </c>
      <c r="C1175" s="26" t="s">
        <v>1347</v>
      </c>
      <c r="D1175" s="26" t="s">
        <v>1679</v>
      </c>
      <c r="E1175">
        <v>25.5</v>
      </c>
      <c r="F1175">
        <v>9.6</v>
      </c>
      <c r="G1175">
        <v>11.5</v>
      </c>
      <c r="H1175">
        <v>-0.1</v>
      </c>
      <c r="I1175">
        <v>2.6</v>
      </c>
      <c r="J1175">
        <v>0</v>
      </c>
      <c r="K1175" s="36"/>
    </row>
    <row r="1176" spans="1:11">
      <c r="A1176" s="26" t="s">
        <v>1346</v>
      </c>
      <c r="B1176" s="26" t="s">
        <v>1348</v>
      </c>
      <c r="C1176" s="26" t="s">
        <v>1347</v>
      </c>
      <c r="D1176" s="26" t="s">
        <v>1680</v>
      </c>
      <c r="E1176">
        <v>23.8</v>
      </c>
      <c r="F1176">
        <v>18.7</v>
      </c>
      <c r="G1176">
        <v>6.1</v>
      </c>
      <c r="H1176">
        <v>10.5</v>
      </c>
      <c r="I1176">
        <v>1.9</v>
      </c>
      <c r="J1176">
        <v>0</v>
      </c>
      <c r="K1176" s="36"/>
    </row>
    <row r="1177" spans="1:11">
      <c r="A1177" s="26" t="s">
        <v>1346</v>
      </c>
      <c r="B1177" s="26" t="s">
        <v>1348</v>
      </c>
      <c r="C1177" s="26" t="s">
        <v>1347</v>
      </c>
      <c r="D1177" s="26" t="s">
        <v>1681</v>
      </c>
      <c r="E1177" s="34">
        <v>42</v>
      </c>
      <c r="F1177" s="34">
        <v>32.200000000000003</v>
      </c>
      <c r="G1177" s="34">
        <v>11.3</v>
      </c>
      <c r="H1177" s="34">
        <v>16.7</v>
      </c>
      <c r="I1177" s="34">
        <v>3.1</v>
      </c>
      <c r="J1177" s="34">
        <v>37.6</v>
      </c>
      <c r="K1177" s="36"/>
    </row>
    <row r="1178" spans="1:11">
      <c r="A1178" s="26"/>
      <c r="B1178" s="26"/>
      <c r="C1178" s="26"/>
      <c r="D1178" s="26"/>
      <c r="E1178">
        <f t="shared" ref="E1178:J1178" si="43">SUM(E1169:E1177)</f>
        <v>130.30000000000001</v>
      </c>
      <c r="F1178">
        <f t="shared" si="43"/>
        <v>107</v>
      </c>
      <c r="G1178">
        <f t="shared" si="43"/>
        <v>35.299999999999997</v>
      </c>
      <c r="H1178">
        <f t="shared" si="43"/>
        <v>46.599999999999994</v>
      </c>
      <c r="I1178">
        <f t="shared" si="43"/>
        <v>14.9</v>
      </c>
      <c r="J1178">
        <f t="shared" si="43"/>
        <v>38.700000000000003</v>
      </c>
      <c r="K1178" s="36">
        <f>SUM(E1178:J1178)</f>
        <v>372.8</v>
      </c>
    </row>
    <row r="1179" spans="1:11">
      <c r="A1179" s="26"/>
      <c r="B1179" s="26"/>
      <c r="C1179" s="26"/>
      <c r="D1179" s="26"/>
      <c r="K1179" s="36"/>
    </row>
    <row r="1180" spans="1:11">
      <c r="A1180" s="26" t="s">
        <v>1352</v>
      </c>
      <c r="B1180" s="26" t="s">
        <v>1354</v>
      </c>
      <c r="C1180" s="26" t="s">
        <v>1353</v>
      </c>
      <c r="D1180" s="26" t="s">
        <v>1681</v>
      </c>
      <c r="E1180">
        <v>-3.7</v>
      </c>
      <c r="F1180">
        <v>0</v>
      </c>
      <c r="G1180">
        <v>0</v>
      </c>
      <c r="H1180">
        <v>0</v>
      </c>
      <c r="I1180">
        <v>0</v>
      </c>
      <c r="J1180">
        <v>0</v>
      </c>
      <c r="K1180" s="36"/>
    </row>
    <row r="1181" spans="1:11">
      <c r="A1181" s="26" t="s">
        <v>1352</v>
      </c>
      <c r="B1181" s="26" t="s">
        <v>1354</v>
      </c>
      <c r="C1181" s="26" t="s">
        <v>1353</v>
      </c>
      <c r="D1181" s="26" t="s">
        <v>1680</v>
      </c>
      <c r="E1181">
        <v>-2.2000000000000002</v>
      </c>
      <c r="F1181">
        <v>0</v>
      </c>
      <c r="G1181">
        <v>0</v>
      </c>
      <c r="H1181">
        <v>0</v>
      </c>
      <c r="I1181">
        <v>0</v>
      </c>
      <c r="J1181">
        <v>0</v>
      </c>
      <c r="K1181" s="36"/>
    </row>
    <row r="1182" spans="1:11">
      <c r="A1182" s="26" t="s">
        <v>1352</v>
      </c>
      <c r="B1182" s="26" t="s">
        <v>1354</v>
      </c>
      <c r="C1182" s="26" t="s">
        <v>1353</v>
      </c>
      <c r="D1182" s="26" t="s">
        <v>1676</v>
      </c>
      <c r="E1182">
        <v>-1.6</v>
      </c>
      <c r="F1182">
        <v>0</v>
      </c>
      <c r="G1182">
        <v>0</v>
      </c>
      <c r="H1182">
        <v>0</v>
      </c>
      <c r="I1182">
        <v>0</v>
      </c>
      <c r="J1182">
        <v>0</v>
      </c>
      <c r="K1182" s="36"/>
    </row>
    <row r="1183" spans="1:11">
      <c r="A1183" s="26" t="s">
        <v>1352</v>
      </c>
      <c r="B1183" s="26" t="s">
        <v>1354</v>
      </c>
      <c r="C1183" s="26" t="s">
        <v>1353</v>
      </c>
      <c r="D1183" s="26" t="s">
        <v>1678</v>
      </c>
      <c r="E1183">
        <v>-1.6</v>
      </c>
      <c r="F1183">
        <v>0</v>
      </c>
      <c r="G1183">
        <v>0</v>
      </c>
      <c r="H1183">
        <v>0</v>
      </c>
      <c r="I1183">
        <v>0</v>
      </c>
      <c r="J1183">
        <v>0</v>
      </c>
      <c r="K1183" s="36"/>
    </row>
    <row r="1184" spans="1:11">
      <c r="A1184" s="26" t="s">
        <v>1352</v>
      </c>
      <c r="B1184" s="26" t="s">
        <v>645</v>
      </c>
      <c r="C1184" s="26" t="s">
        <v>1353</v>
      </c>
      <c r="D1184" s="26" t="s">
        <v>1681</v>
      </c>
      <c r="E1184">
        <v>-0.6</v>
      </c>
      <c r="F1184">
        <v>0</v>
      </c>
      <c r="G1184">
        <v>0</v>
      </c>
      <c r="H1184">
        <v>0</v>
      </c>
      <c r="I1184">
        <v>0</v>
      </c>
      <c r="J1184">
        <v>0</v>
      </c>
      <c r="K1184" s="36"/>
    </row>
    <row r="1185" spans="1:11">
      <c r="A1185" s="26" t="s">
        <v>1352</v>
      </c>
      <c r="B1185" s="26" t="s">
        <v>645</v>
      </c>
      <c r="C1185" s="26" t="s">
        <v>1353</v>
      </c>
      <c r="D1185" s="26" t="s">
        <v>1680</v>
      </c>
      <c r="E1185">
        <v>-0.4</v>
      </c>
      <c r="F1185">
        <v>0</v>
      </c>
      <c r="G1185">
        <v>0</v>
      </c>
      <c r="H1185">
        <v>0</v>
      </c>
      <c r="I1185">
        <v>0</v>
      </c>
      <c r="J1185">
        <v>0</v>
      </c>
      <c r="K1185" s="36"/>
    </row>
    <row r="1186" spans="1:11">
      <c r="A1186" s="26" t="s">
        <v>1352</v>
      </c>
      <c r="B1186" s="26" t="s">
        <v>645</v>
      </c>
      <c r="C1186" s="26" t="s">
        <v>1353</v>
      </c>
      <c r="D1186" s="26" t="s">
        <v>1676</v>
      </c>
      <c r="E1186" s="34">
        <v>-0.3</v>
      </c>
      <c r="F1186" s="34">
        <v>0</v>
      </c>
      <c r="G1186" s="34">
        <v>0</v>
      </c>
      <c r="H1186" s="34">
        <v>0</v>
      </c>
      <c r="I1186" s="34">
        <v>0</v>
      </c>
      <c r="J1186" s="34">
        <v>0</v>
      </c>
      <c r="K1186" s="36"/>
    </row>
    <row r="1187" spans="1:11">
      <c r="A1187" s="26"/>
      <c r="B1187" s="26"/>
      <c r="C1187" s="26"/>
      <c r="D1187" s="26"/>
      <c r="E1187">
        <f t="shared" ref="E1187:J1187" si="44">SUM(E1180:E1186)</f>
        <v>-10.4</v>
      </c>
      <c r="F1187">
        <f t="shared" si="44"/>
        <v>0</v>
      </c>
      <c r="G1187">
        <f t="shared" si="44"/>
        <v>0</v>
      </c>
      <c r="H1187">
        <f t="shared" si="44"/>
        <v>0</v>
      </c>
      <c r="I1187">
        <f t="shared" si="44"/>
        <v>0</v>
      </c>
      <c r="J1187">
        <f t="shared" si="44"/>
        <v>0</v>
      </c>
      <c r="K1187" s="36">
        <f>SUM(E1187:J1187)</f>
        <v>-10.4</v>
      </c>
    </row>
    <row r="1188" spans="1:11">
      <c r="A1188" s="26"/>
      <c r="B1188" s="26"/>
      <c r="C1188" s="26"/>
      <c r="D1188" s="26"/>
      <c r="K1188" s="36"/>
    </row>
    <row r="1189" spans="1:11">
      <c r="A1189" s="26" t="s">
        <v>1571</v>
      </c>
      <c r="B1189" s="26" t="s">
        <v>646</v>
      </c>
      <c r="C1189" s="26" t="s">
        <v>1572</v>
      </c>
      <c r="D1189" s="26" t="s">
        <v>1681</v>
      </c>
      <c r="E1189">
        <v>-0.4</v>
      </c>
      <c r="F1189">
        <v>0</v>
      </c>
      <c r="G1189">
        <v>0.1</v>
      </c>
      <c r="H1189">
        <v>0.3</v>
      </c>
      <c r="I1189">
        <v>0</v>
      </c>
      <c r="J1189">
        <v>0.3</v>
      </c>
      <c r="K1189" s="36"/>
    </row>
    <row r="1190" spans="1:11">
      <c r="A1190" s="26" t="s">
        <v>1571</v>
      </c>
      <c r="B1190" s="26" t="s">
        <v>646</v>
      </c>
      <c r="C1190" s="26" t="s">
        <v>1572</v>
      </c>
      <c r="D1190" s="26" t="s">
        <v>1680</v>
      </c>
      <c r="E1190">
        <v>-0.1</v>
      </c>
      <c r="F1190">
        <v>0</v>
      </c>
      <c r="G1190">
        <v>0.1</v>
      </c>
      <c r="H1190">
        <v>0.1</v>
      </c>
      <c r="I1190">
        <v>0</v>
      </c>
      <c r="J1190">
        <v>0.2</v>
      </c>
      <c r="K1190" s="36"/>
    </row>
    <row r="1191" spans="1:11">
      <c r="A1191" s="26" t="s">
        <v>1571</v>
      </c>
      <c r="B1191" s="26" t="s">
        <v>646</v>
      </c>
      <c r="C1191" s="26" t="s">
        <v>1572</v>
      </c>
      <c r="D1191" s="26" t="s">
        <v>1678</v>
      </c>
      <c r="E1191" s="34">
        <v>0</v>
      </c>
      <c r="F1191" s="34">
        <v>0</v>
      </c>
      <c r="G1191" s="34">
        <v>7.1</v>
      </c>
      <c r="H1191" s="34">
        <v>0</v>
      </c>
      <c r="I1191" s="34">
        <v>26.3</v>
      </c>
      <c r="J1191" s="34">
        <v>2.2999999999999998</v>
      </c>
      <c r="K1191" s="36"/>
    </row>
    <row r="1192" spans="1:11">
      <c r="A1192" s="26"/>
      <c r="B1192" s="26"/>
      <c r="C1192" s="26"/>
      <c r="D1192" s="26"/>
      <c r="E1192">
        <f t="shared" ref="E1192:J1192" si="45">SUM(E1189:E1191)</f>
        <v>-0.5</v>
      </c>
      <c r="F1192">
        <f t="shared" si="45"/>
        <v>0</v>
      </c>
      <c r="G1192">
        <f t="shared" si="45"/>
        <v>7.3</v>
      </c>
      <c r="H1192">
        <f t="shared" si="45"/>
        <v>0.4</v>
      </c>
      <c r="I1192">
        <f t="shared" si="45"/>
        <v>26.3</v>
      </c>
      <c r="J1192">
        <f t="shared" si="45"/>
        <v>2.8</v>
      </c>
      <c r="K1192" s="36">
        <f>SUM(E1192:J1192)</f>
        <v>36.299999999999997</v>
      </c>
    </row>
    <row r="1193" spans="1:11">
      <c r="A1193" s="26"/>
      <c r="B1193" s="26"/>
      <c r="C1193" s="26"/>
      <c r="D1193" s="26"/>
      <c r="K1193" s="36"/>
    </row>
    <row r="1194" spans="1:11">
      <c r="A1194" s="26" t="s">
        <v>1573</v>
      </c>
      <c r="B1194" s="26" t="s">
        <v>647</v>
      </c>
      <c r="C1194" s="26" t="s">
        <v>1574</v>
      </c>
      <c r="D1194" s="26" t="s">
        <v>1680</v>
      </c>
      <c r="E1194">
        <v>0</v>
      </c>
      <c r="F1194">
        <v>0</v>
      </c>
      <c r="G1194">
        <v>0.1</v>
      </c>
      <c r="H1194">
        <v>0.2</v>
      </c>
      <c r="I1194">
        <v>0</v>
      </c>
      <c r="J1194">
        <v>0.2</v>
      </c>
      <c r="K1194" s="36"/>
    </row>
    <row r="1195" spans="1:11">
      <c r="A1195" s="26" t="s">
        <v>1573</v>
      </c>
      <c r="B1195" s="26" t="s">
        <v>647</v>
      </c>
      <c r="C1195" s="26" t="s">
        <v>1574</v>
      </c>
      <c r="D1195" s="26" t="s">
        <v>1676</v>
      </c>
      <c r="E1195">
        <v>0</v>
      </c>
      <c r="F1195">
        <v>0</v>
      </c>
      <c r="G1195">
        <v>0</v>
      </c>
      <c r="H1195">
        <v>1.2</v>
      </c>
      <c r="I1195">
        <v>0.2</v>
      </c>
      <c r="J1195">
        <v>0.1</v>
      </c>
      <c r="K1195" s="36"/>
    </row>
    <row r="1196" spans="1:11">
      <c r="A1196" s="26" t="s">
        <v>1573</v>
      </c>
      <c r="B1196" s="26" t="s">
        <v>647</v>
      </c>
      <c r="C1196" s="26" t="s">
        <v>1574</v>
      </c>
      <c r="D1196" s="26" t="s">
        <v>1681</v>
      </c>
      <c r="E1196">
        <v>0</v>
      </c>
      <c r="F1196">
        <v>0</v>
      </c>
      <c r="G1196">
        <v>0.1</v>
      </c>
      <c r="H1196">
        <v>1.3</v>
      </c>
      <c r="I1196">
        <v>0.2</v>
      </c>
      <c r="J1196">
        <v>0.3</v>
      </c>
      <c r="K1196" s="36"/>
    </row>
    <row r="1197" spans="1:11">
      <c r="A1197" s="26" t="s">
        <v>1573</v>
      </c>
      <c r="B1197" s="26" t="s">
        <v>647</v>
      </c>
      <c r="C1197" s="26" t="s">
        <v>1574</v>
      </c>
      <c r="D1197" s="26" t="s">
        <v>1678</v>
      </c>
      <c r="E1197" s="34">
        <v>0</v>
      </c>
      <c r="F1197" s="34">
        <v>0</v>
      </c>
      <c r="G1197" s="34">
        <v>6.5</v>
      </c>
      <c r="H1197" s="34">
        <v>0</v>
      </c>
      <c r="I1197" s="34">
        <v>26.3</v>
      </c>
      <c r="J1197" s="34">
        <v>2.2999999999999998</v>
      </c>
      <c r="K1197" s="36"/>
    </row>
    <row r="1198" spans="1:11">
      <c r="A1198" s="26"/>
      <c r="B1198" s="26"/>
      <c r="C1198" s="26"/>
      <c r="D1198" s="26"/>
      <c r="E1198">
        <f t="shared" ref="E1198:J1198" si="46">SUM(E1194:E1197)</f>
        <v>0</v>
      </c>
      <c r="F1198">
        <f t="shared" si="46"/>
        <v>0</v>
      </c>
      <c r="G1198">
        <f t="shared" si="46"/>
        <v>6.7</v>
      </c>
      <c r="H1198">
        <f t="shared" si="46"/>
        <v>2.7</v>
      </c>
      <c r="I1198">
        <f t="shared" si="46"/>
        <v>26.7</v>
      </c>
      <c r="J1198">
        <f t="shared" si="46"/>
        <v>2.9</v>
      </c>
      <c r="K1198" s="36">
        <f>SUM(E1198:J1198)</f>
        <v>39</v>
      </c>
    </row>
    <row r="1199" spans="1:11">
      <c r="A1199" s="26"/>
      <c r="B1199" s="26"/>
      <c r="C1199" s="26"/>
      <c r="D1199" s="26"/>
      <c r="K1199" s="36"/>
    </row>
    <row r="1200" spans="1:11">
      <c r="A1200" s="26"/>
      <c r="B1200" s="26"/>
      <c r="C1200" s="26"/>
      <c r="D1200" s="26"/>
      <c r="K1200" s="36"/>
    </row>
    <row r="1201" spans="1:11">
      <c r="A1201" s="26" t="s">
        <v>1577</v>
      </c>
      <c r="B1201" s="26" t="s">
        <v>649</v>
      </c>
      <c r="C1201" s="26" t="s">
        <v>1578</v>
      </c>
      <c r="D1201" s="26" t="s">
        <v>1680</v>
      </c>
      <c r="E1201">
        <v>0</v>
      </c>
      <c r="F1201">
        <v>0</v>
      </c>
      <c r="G1201">
        <v>0</v>
      </c>
      <c r="H1201">
        <v>0.1</v>
      </c>
      <c r="I1201">
        <v>0</v>
      </c>
      <c r="J1201">
        <v>0</v>
      </c>
      <c r="K1201" s="36"/>
    </row>
    <row r="1202" spans="1:11">
      <c r="A1202" s="26" t="s">
        <v>1577</v>
      </c>
      <c r="B1202" s="26" t="s">
        <v>649</v>
      </c>
      <c r="C1202" s="26" t="s">
        <v>1578</v>
      </c>
      <c r="D1202" s="26" t="s">
        <v>1681</v>
      </c>
      <c r="E1202">
        <v>0</v>
      </c>
      <c r="F1202">
        <v>0</v>
      </c>
      <c r="G1202">
        <v>0</v>
      </c>
      <c r="H1202">
        <v>0.1</v>
      </c>
      <c r="I1202">
        <v>0</v>
      </c>
      <c r="J1202">
        <v>0</v>
      </c>
      <c r="K1202" s="36"/>
    </row>
    <row r="1203" spans="1:11">
      <c r="A1203" s="26" t="s">
        <v>1577</v>
      </c>
      <c r="B1203" s="26" t="s">
        <v>649</v>
      </c>
      <c r="C1203" s="26" t="s">
        <v>1578</v>
      </c>
      <c r="D1203" s="26" t="s">
        <v>1678</v>
      </c>
      <c r="E1203" s="34">
        <v>4.2</v>
      </c>
      <c r="F1203" s="34">
        <v>1.5</v>
      </c>
      <c r="G1203" s="34">
        <v>1.2</v>
      </c>
      <c r="H1203" s="34">
        <v>2.6</v>
      </c>
      <c r="I1203" s="34">
        <v>0.3</v>
      </c>
      <c r="J1203" s="34">
        <v>0</v>
      </c>
      <c r="K1203" s="36"/>
    </row>
    <row r="1204" spans="1:11">
      <c r="A1204" s="26"/>
      <c r="B1204" s="26"/>
      <c r="C1204" s="26"/>
      <c r="D1204" s="26"/>
      <c r="E1204">
        <f t="shared" ref="E1204:J1204" si="47">SUM(E1201:E1203)</f>
        <v>4.2</v>
      </c>
      <c r="F1204">
        <f t="shared" si="47"/>
        <v>1.5</v>
      </c>
      <c r="G1204">
        <f t="shared" si="47"/>
        <v>1.2</v>
      </c>
      <c r="H1204">
        <f t="shared" si="47"/>
        <v>2.8000000000000003</v>
      </c>
      <c r="I1204">
        <f t="shared" si="47"/>
        <v>0.3</v>
      </c>
      <c r="J1204">
        <f t="shared" si="47"/>
        <v>0</v>
      </c>
      <c r="K1204" s="36">
        <f>SUM(E1204:J1204)</f>
        <v>10.000000000000002</v>
      </c>
    </row>
    <row r="1205" spans="1:11">
      <c r="A1205" s="26"/>
      <c r="B1205" s="26"/>
      <c r="C1205" s="26"/>
      <c r="D1205" s="26"/>
      <c r="K1205" s="36"/>
    </row>
    <row r="1206" spans="1:11">
      <c r="A1206" s="26" t="s">
        <v>1579</v>
      </c>
      <c r="B1206" s="26" t="s">
        <v>650</v>
      </c>
      <c r="C1206" s="26" t="s">
        <v>1580</v>
      </c>
      <c r="D1206" s="26" t="s">
        <v>1680</v>
      </c>
      <c r="E1206">
        <v>0</v>
      </c>
      <c r="F1206">
        <v>0.3</v>
      </c>
      <c r="G1206">
        <v>0.2</v>
      </c>
      <c r="H1206">
        <v>0.1</v>
      </c>
      <c r="I1206">
        <v>0</v>
      </c>
      <c r="J1206">
        <v>0.3</v>
      </c>
      <c r="K1206" s="36"/>
    </row>
    <row r="1207" spans="1:11">
      <c r="A1207" s="26" t="s">
        <v>1579</v>
      </c>
      <c r="B1207" s="26" t="s">
        <v>650</v>
      </c>
      <c r="C1207" s="26" t="s">
        <v>1580</v>
      </c>
      <c r="D1207" s="26" t="s">
        <v>1676</v>
      </c>
      <c r="E1207">
        <v>0</v>
      </c>
      <c r="F1207">
        <v>1.2</v>
      </c>
      <c r="G1207">
        <v>0.8</v>
      </c>
      <c r="H1207">
        <v>0.2</v>
      </c>
      <c r="I1207">
        <v>0</v>
      </c>
      <c r="J1207">
        <v>0.8</v>
      </c>
      <c r="K1207" s="36"/>
    </row>
    <row r="1208" spans="1:11">
      <c r="A1208" s="26" t="s">
        <v>1579</v>
      </c>
      <c r="B1208" s="26" t="s">
        <v>650</v>
      </c>
      <c r="C1208" s="26" t="s">
        <v>1580</v>
      </c>
      <c r="D1208" s="26" t="s">
        <v>1681</v>
      </c>
      <c r="E1208">
        <v>0</v>
      </c>
      <c r="F1208">
        <v>1.2</v>
      </c>
      <c r="G1208">
        <v>0.8</v>
      </c>
      <c r="H1208">
        <v>0.3</v>
      </c>
      <c r="I1208">
        <v>0</v>
      </c>
      <c r="J1208">
        <v>1</v>
      </c>
      <c r="K1208" s="36"/>
    </row>
    <row r="1209" spans="1:11">
      <c r="A1209" s="26" t="s">
        <v>1579</v>
      </c>
      <c r="B1209" s="26" t="s">
        <v>650</v>
      </c>
      <c r="C1209" s="26" t="s">
        <v>1580</v>
      </c>
      <c r="D1209" s="26" t="s">
        <v>1678</v>
      </c>
      <c r="E1209" s="34">
        <v>3.2</v>
      </c>
      <c r="F1209" s="34">
        <v>0</v>
      </c>
      <c r="G1209" s="34">
        <v>2.6</v>
      </c>
      <c r="H1209" s="34">
        <v>0</v>
      </c>
      <c r="I1209" s="34">
        <v>0.2</v>
      </c>
      <c r="J1209" s="34">
        <v>0</v>
      </c>
      <c r="K1209" s="36"/>
    </row>
    <row r="1210" spans="1:11">
      <c r="A1210" s="26"/>
      <c r="B1210" s="26"/>
      <c r="C1210" s="26"/>
      <c r="D1210" s="26"/>
      <c r="E1210">
        <f t="shared" ref="E1210:J1210" si="48">SUM(E1206:E1209)</f>
        <v>3.2</v>
      </c>
      <c r="F1210">
        <f t="shared" si="48"/>
        <v>2.7</v>
      </c>
      <c r="G1210">
        <f t="shared" si="48"/>
        <v>4.4000000000000004</v>
      </c>
      <c r="H1210">
        <f t="shared" si="48"/>
        <v>0.60000000000000009</v>
      </c>
      <c r="I1210">
        <f t="shared" si="48"/>
        <v>0.2</v>
      </c>
      <c r="J1210">
        <f t="shared" si="48"/>
        <v>2.1</v>
      </c>
      <c r="K1210" s="36">
        <f>SUM(E1210:J1210)</f>
        <v>13.2</v>
      </c>
    </row>
    <row r="1211" spans="1:11">
      <c r="A1211" s="26"/>
      <c r="B1211" s="26"/>
      <c r="C1211" s="26"/>
      <c r="D1211" s="26"/>
      <c r="K1211" s="36"/>
    </row>
    <row r="1212" spans="1:11">
      <c r="A1212" s="26" t="s">
        <v>1355</v>
      </c>
      <c r="B1212" s="26" t="s">
        <v>1357</v>
      </c>
      <c r="C1212" s="26" t="s">
        <v>1356</v>
      </c>
      <c r="D1212" s="26" t="s">
        <v>1663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0.1</v>
      </c>
      <c r="K1212" s="36"/>
    </row>
    <row r="1213" spans="1:11">
      <c r="A1213" s="26" t="s">
        <v>1355</v>
      </c>
      <c r="B1213" s="26" t="s">
        <v>1357</v>
      </c>
      <c r="C1213" s="26" t="s">
        <v>1356</v>
      </c>
      <c r="D1213" s="26" t="s">
        <v>1679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1.4</v>
      </c>
      <c r="K1213" s="36"/>
    </row>
    <row r="1214" spans="1:11">
      <c r="A1214" s="26" t="s">
        <v>1355</v>
      </c>
      <c r="B1214" s="26" t="s">
        <v>651</v>
      </c>
      <c r="C1214" s="26" t="s">
        <v>1356</v>
      </c>
      <c r="D1214" s="26" t="s">
        <v>1676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3.6</v>
      </c>
      <c r="K1214" s="36"/>
    </row>
    <row r="1215" spans="1:11">
      <c r="A1215" s="26" t="s">
        <v>1355</v>
      </c>
      <c r="B1215" s="26" t="s">
        <v>651</v>
      </c>
      <c r="C1215" s="26" t="s">
        <v>1356</v>
      </c>
      <c r="D1215" s="26" t="s">
        <v>1680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3.6</v>
      </c>
      <c r="K1215" s="36"/>
    </row>
    <row r="1216" spans="1:11">
      <c r="A1216" s="26" t="s">
        <v>1355</v>
      </c>
      <c r="B1216" s="26" t="s">
        <v>651</v>
      </c>
      <c r="C1216" s="26" t="s">
        <v>1356</v>
      </c>
      <c r="D1216" s="26" t="s">
        <v>1681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7.1</v>
      </c>
      <c r="K1216" s="36"/>
    </row>
    <row r="1217" spans="1:11">
      <c r="A1217" s="26" t="s">
        <v>1355</v>
      </c>
      <c r="B1217" s="26" t="s">
        <v>1357</v>
      </c>
      <c r="C1217" s="26" t="s">
        <v>1356</v>
      </c>
      <c r="D1217" s="26" t="s">
        <v>1680</v>
      </c>
      <c r="E1217">
        <v>0.1</v>
      </c>
      <c r="F1217">
        <v>0.2</v>
      </c>
      <c r="G1217">
        <v>0.4</v>
      </c>
      <c r="H1217">
        <v>0.5</v>
      </c>
      <c r="I1217">
        <v>0.6</v>
      </c>
      <c r="J1217">
        <v>21.1</v>
      </c>
      <c r="K1217" s="36"/>
    </row>
    <row r="1218" spans="1:11">
      <c r="A1218" s="26" t="s">
        <v>1355</v>
      </c>
      <c r="B1218" s="26" t="s">
        <v>1357</v>
      </c>
      <c r="C1218" s="26" t="s">
        <v>1356</v>
      </c>
      <c r="D1218" s="26" t="s">
        <v>1676</v>
      </c>
      <c r="E1218">
        <v>0.6</v>
      </c>
      <c r="F1218">
        <v>1</v>
      </c>
      <c r="G1218">
        <v>1</v>
      </c>
      <c r="H1218">
        <v>2.8</v>
      </c>
      <c r="I1218">
        <v>2.7</v>
      </c>
      <c r="J1218">
        <v>24.6</v>
      </c>
      <c r="K1218" s="36"/>
    </row>
    <row r="1219" spans="1:11">
      <c r="A1219" s="26" t="s">
        <v>1355</v>
      </c>
      <c r="B1219" s="26" t="s">
        <v>1357</v>
      </c>
      <c r="C1219" s="26" t="s">
        <v>1356</v>
      </c>
      <c r="D1219" s="26" t="s">
        <v>1681</v>
      </c>
      <c r="E1219">
        <v>0.6</v>
      </c>
      <c r="F1219">
        <v>1.1000000000000001</v>
      </c>
      <c r="G1219">
        <v>1.2</v>
      </c>
      <c r="H1219">
        <v>3.1</v>
      </c>
      <c r="I1219">
        <v>3</v>
      </c>
      <c r="J1219">
        <v>45.1</v>
      </c>
      <c r="K1219" s="36"/>
    </row>
    <row r="1220" spans="1:11">
      <c r="A1220" s="26" t="s">
        <v>1355</v>
      </c>
      <c r="B1220" s="26" t="s">
        <v>1357</v>
      </c>
      <c r="C1220" s="26" t="s">
        <v>1356</v>
      </c>
      <c r="D1220" s="26" t="s">
        <v>1678</v>
      </c>
      <c r="E1220" s="34">
        <v>0</v>
      </c>
      <c r="F1220" s="34">
        <v>1.1000000000000001</v>
      </c>
      <c r="G1220" s="34">
        <v>20.2</v>
      </c>
      <c r="H1220" s="34">
        <v>0</v>
      </c>
      <c r="I1220" s="34">
        <v>17.2</v>
      </c>
      <c r="J1220" s="34">
        <v>54.2</v>
      </c>
      <c r="K1220" s="36"/>
    </row>
    <row r="1221" spans="1:11">
      <c r="A1221" s="26"/>
      <c r="B1221" s="26"/>
      <c r="C1221" s="26"/>
      <c r="D1221" s="26"/>
      <c r="E1221">
        <f t="shared" ref="E1221:J1221" si="49">SUM(E1212:E1220)</f>
        <v>1.2999999999999998</v>
      </c>
      <c r="F1221">
        <f t="shared" si="49"/>
        <v>3.4</v>
      </c>
      <c r="G1221">
        <f t="shared" si="49"/>
        <v>22.799999999999997</v>
      </c>
      <c r="H1221">
        <f t="shared" si="49"/>
        <v>6.4</v>
      </c>
      <c r="I1221">
        <f t="shared" si="49"/>
        <v>23.5</v>
      </c>
      <c r="J1221">
        <f t="shared" si="49"/>
        <v>160.80000000000001</v>
      </c>
      <c r="K1221" s="36">
        <f>SUM(E1221:J1221)</f>
        <v>218.20000000000002</v>
      </c>
    </row>
    <row r="1222" spans="1:11">
      <c r="A1222" s="26"/>
      <c r="B1222" s="26"/>
      <c r="C1222" s="26"/>
      <c r="D1222" s="26"/>
      <c r="K1222" s="36"/>
    </row>
    <row r="1223" spans="1:11">
      <c r="A1223" s="26" t="s">
        <v>1358</v>
      </c>
      <c r="B1223" s="26" t="s">
        <v>1360</v>
      </c>
      <c r="C1223" s="26" t="s">
        <v>1359</v>
      </c>
      <c r="D1223" s="26" t="s">
        <v>1663</v>
      </c>
      <c r="E1223">
        <v>0</v>
      </c>
      <c r="F1223">
        <v>0</v>
      </c>
      <c r="G1223">
        <v>0</v>
      </c>
      <c r="H1223">
        <v>0</v>
      </c>
      <c r="I1223">
        <v>0.2</v>
      </c>
      <c r="J1223">
        <v>0.1</v>
      </c>
      <c r="K1223" s="36"/>
    </row>
    <row r="1224" spans="1:11">
      <c r="A1224" s="26" t="s">
        <v>1358</v>
      </c>
      <c r="B1224" s="26" t="s">
        <v>1360</v>
      </c>
      <c r="C1224" s="26" t="s">
        <v>1359</v>
      </c>
      <c r="D1224" s="26" t="s">
        <v>1679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0.9</v>
      </c>
      <c r="K1224" s="36"/>
    </row>
    <row r="1225" spans="1:11">
      <c r="A1225" s="26" t="s">
        <v>1358</v>
      </c>
      <c r="B1225" s="26" t="s">
        <v>652</v>
      </c>
      <c r="C1225" s="26" t="s">
        <v>1359</v>
      </c>
      <c r="D1225" s="26" t="s">
        <v>1676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3.6</v>
      </c>
      <c r="K1225" s="36"/>
    </row>
    <row r="1226" spans="1:11">
      <c r="A1226" s="26" t="s">
        <v>1358</v>
      </c>
      <c r="B1226" s="26" t="s">
        <v>652</v>
      </c>
      <c r="C1226" s="26" t="s">
        <v>1359</v>
      </c>
      <c r="D1226" s="26" t="s">
        <v>1680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3.7</v>
      </c>
      <c r="K1226" s="36"/>
    </row>
    <row r="1227" spans="1:11">
      <c r="A1227" s="26" t="s">
        <v>1358</v>
      </c>
      <c r="B1227" s="26" t="s">
        <v>652</v>
      </c>
      <c r="C1227" s="26" t="s">
        <v>1359</v>
      </c>
      <c r="D1227" s="26" t="s">
        <v>1681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7.3</v>
      </c>
      <c r="K1227" s="36"/>
    </row>
    <row r="1228" spans="1:11">
      <c r="A1228" s="26" t="s">
        <v>1358</v>
      </c>
      <c r="B1228" s="26" t="s">
        <v>1360</v>
      </c>
      <c r="C1228" s="26" t="s">
        <v>1359</v>
      </c>
      <c r="D1228" s="26" t="s">
        <v>1680</v>
      </c>
      <c r="E1228">
        <v>0.2</v>
      </c>
      <c r="F1228">
        <v>0.4</v>
      </c>
      <c r="G1228">
        <v>0.5</v>
      </c>
      <c r="H1228">
        <v>0.6</v>
      </c>
      <c r="I1228">
        <v>0.6</v>
      </c>
      <c r="J1228">
        <v>23.9</v>
      </c>
      <c r="K1228" s="36"/>
    </row>
    <row r="1229" spans="1:11">
      <c r="A1229" s="26" t="s">
        <v>1358</v>
      </c>
      <c r="B1229" s="26" t="s">
        <v>1360</v>
      </c>
      <c r="C1229" s="26" t="s">
        <v>1359</v>
      </c>
      <c r="D1229" s="26" t="s">
        <v>1676</v>
      </c>
      <c r="E1229">
        <v>1</v>
      </c>
      <c r="F1229">
        <v>1.9</v>
      </c>
      <c r="G1229">
        <v>1.4</v>
      </c>
      <c r="H1229">
        <v>3.3</v>
      </c>
      <c r="I1229">
        <v>2.4</v>
      </c>
      <c r="J1229">
        <v>25.6</v>
      </c>
      <c r="K1229" s="36"/>
    </row>
    <row r="1230" spans="1:11">
      <c r="A1230" s="26" t="s">
        <v>1358</v>
      </c>
      <c r="B1230" s="26" t="s">
        <v>1360</v>
      </c>
      <c r="C1230" s="26" t="s">
        <v>1359</v>
      </c>
      <c r="D1230" s="26" t="s">
        <v>1681</v>
      </c>
      <c r="E1230">
        <v>1.1000000000000001</v>
      </c>
      <c r="F1230">
        <v>2</v>
      </c>
      <c r="G1230">
        <v>1.6</v>
      </c>
      <c r="H1230">
        <v>3.6</v>
      </c>
      <c r="I1230">
        <v>2.7</v>
      </c>
      <c r="J1230">
        <v>49</v>
      </c>
      <c r="K1230" s="36"/>
    </row>
    <row r="1231" spans="1:11">
      <c r="A1231" s="26" t="s">
        <v>1358</v>
      </c>
      <c r="B1231" s="26" t="s">
        <v>1360</v>
      </c>
      <c r="C1231" s="26" t="s">
        <v>1359</v>
      </c>
      <c r="D1231" s="26" t="s">
        <v>1678</v>
      </c>
      <c r="E1231" s="34">
        <v>0</v>
      </c>
      <c r="F1231" s="34">
        <v>2.1</v>
      </c>
      <c r="G1231" s="34">
        <v>20.2</v>
      </c>
      <c r="H1231" s="34">
        <v>0</v>
      </c>
      <c r="I1231" s="34">
        <v>17.2</v>
      </c>
      <c r="J1231" s="34">
        <v>54.3</v>
      </c>
      <c r="K1231" s="36"/>
    </row>
    <row r="1232" spans="1:11">
      <c r="A1232" s="26"/>
      <c r="B1232" s="26"/>
      <c r="C1232" s="26"/>
      <c r="D1232" s="26"/>
      <c r="E1232">
        <f t="shared" ref="E1232:J1232" si="50">SUM(E1223:E1231)</f>
        <v>2.2999999999999998</v>
      </c>
      <c r="F1232">
        <f t="shared" si="50"/>
        <v>6.4</v>
      </c>
      <c r="G1232">
        <f t="shared" si="50"/>
        <v>23.7</v>
      </c>
      <c r="H1232">
        <f t="shared" si="50"/>
        <v>7.5</v>
      </c>
      <c r="I1232">
        <f t="shared" si="50"/>
        <v>23.1</v>
      </c>
      <c r="J1232">
        <f t="shared" si="50"/>
        <v>168.39999999999998</v>
      </c>
      <c r="K1232" s="36">
        <f>SUM(E1232:J1232)</f>
        <v>231.39999999999998</v>
      </c>
    </row>
    <row r="1233" spans="1:11">
      <c r="A1233" s="26"/>
      <c r="B1233" s="26"/>
      <c r="C1233" s="26"/>
      <c r="D1233" s="26"/>
      <c r="K1233" s="36"/>
    </row>
    <row r="1234" spans="1:11">
      <c r="A1234" s="26"/>
      <c r="B1234" s="26"/>
      <c r="C1234" s="26"/>
      <c r="D1234" s="26"/>
      <c r="K1234" s="36"/>
    </row>
    <row r="1235" spans="1:11">
      <c r="A1235" s="26" t="s">
        <v>1581</v>
      </c>
      <c r="B1235" s="26" t="s">
        <v>653</v>
      </c>
      <c r="C1235" s="26" t="s">
        <v>1582</v>
      </c>
      <c r="D1235" s="26" t="s">
        <v>1680</v>
      </c>
      <c r="E1235">
        <v>0</v>
      </c>
      <c r="F1235">
        <v>0</v>
      </c>
      <c r="G1235">
        <v>0</v>
      </c>
      <c r="H1235">
        <v>0</v>
      </c>
      <c r="I1235">
        <v>0.1</v>
      </c>
      <c r="J1235">
        <v>0</v>
      </c>
      <c r="K1235" s="36"/>
    </row>
    <row r="1236" spans="1:11">
      <c r="A1236" s="26" t="s">
        <v>1581</v>
      </c>
      <c r="B1236" s="26" t="s">
        <v>653</v>
      </c>
      <c r="C1236" s="26" t="s">
        <v>1582</v>
      </c>
      <c r="D1236" s="26" t="s">
        <v>1676</v>
      </c>
      <c r="E1236">
        <v>0</v>
      </c>
      <c r="F1236">
        <v>0</v>
      </c>
      <c r="G1236">
        <v>0.2</v>
      </c>
      <c r="H1236">
        <v>0</v>
      </c>
      <c r="I1236">
        <v>0</v>
      </c>
      <c r="J1236">
        <v>0</v>
      </c>
      <c r="K1236" s="36"/>
    </row>
    <row r="1237" spans="1:11">
      <c r="A1237" s="26" t="s">
        <v>1581</v>
      </c>
      <c r="B1237" s="26" t="s">
        <v>653</v>
      </c>
      <c r="C1237" s="26" t="s">
        <v>1582</v>
      </c>
      <c r="D1237" s="26" t="s">
        <v>1681</v>
      </c>
      <c r="E1237">
        <v>0</v>
      </c>
      <c r="F1237">
        <v>0</v>
      </c>
      <c r="G1237">
        <v>0.2</v>
      </c>
      <c r="H1237">
        <v>0</v>
      </c>
      <c r="I1237">
        <v>0.1</v>
      </c>
      <c r="J1237">
        <v>0</v>
      </c>
      <c r="K1237" s="36"/>
    </row>
    <row r="1238" spans="1:11">
      <c r="A1238" s="26" t="s">
        <v>1581</v>
      </c>
      <c r="B1238" s="26" t="s">
        <v>653</v>
      </c>
      <c r="C1238" s="26" t="s">
        <v>1582</v>
      </c>
      <c r="D1238" s="26" t="s">
        <v>1678</v>
      </c>
      <c r="E1238" s="34">
        <v>0</v>
      </c>
      <c r="F1238" s="34">
        <v>0</v>
      </c>
      <c r="G1238" s="34">
        <v>0</v>
      </c>
      <c r="H1238" s="34">
        <v>3.1</v>
      </c>
      <c r="I1238" s="34">
        <v>4.8</v>
      </c>
      <c r="J1238" s="34">
        <v>1.9</v>
      </c>
      <c r="K1238" s="36"/>
    </row>
    <row r="1239" spans="1:11">
      <c r="A1239" s="26"/>
      <c r="B1239" s="26"/>
      <c r="C1239" s="26"/>
      <c r="D1239" s="26"/>
      <c r="E1239">
        <f t="shared" ref="E1239:J1239" si="51">SUM(E1235:E1238)</f>
        <v>0</v>
      </c>
      <c r="F1239">
        <f t="shared" si="51"/>
        <v>0</v>
      </c>
      <c r="G1239">
        <f t="shared" si="51"/>
        <v>0.4</v>
      </c>
      <c r="H1239">
        <f t="shared" si="51"/>
        <v>3.1</v>
      </c>
      <c r="I1239">
        <f t="shared" si="51"/>
        <v>5</v>
      </c>
      <c r="J1239">
        <f t="shared" si="51"/>
        <v>1.9</v>
      </c>
      <c r="K1239" s="36">
        <f>SUM(E1239:J1239)</f>
        <v>10.4</v>
      </c>
    </row>
    <row r="1240" spans="1:11">
      <c r="A1240" s="26"/>
      <c r="B1240" s="26"/>
      <c r="C1240" s="26"/>
      <c r="D1240" s="26"/>
      <c r="K1240" s="36"/>
    </row>
    <row r="1241" spans="1:11">
      <c r="A1241" s="26" t="s">
        <v>1364</v>
      </c>
      <c r="B1241" s="26" t="s">
        <v>1366</v>
      </c>
      <c r="C1241" s="26" t="s">
        <v>1365</v>
      </c>
      <c r="D1241" s="26" t="s">
        <v>1678</v>
      </c>
      <c r="E1241">
        <v>0</v>
      </c>
      <c r="F1241">
        <v>0</v>
      </c>
      <c r="G1241">
        <v>0</v>
      </c>
      <c r="H1241">
        <v>-5.0999999999999996</v>
      </c>
      <c r="I1241">
        <v>0</v>
      </c>
      <c r="J1241">
        <v>0</v>
      </c>
      <c r="K1241" s="36">
        <f>SUM(E1241:J1241)</f>
        <v>-5.0999999999999996</v>
      </c>
    </row>
    <row r="1242" spans="1:11">
      <c r="A1242" s="26"/>
      <c r="B1242" s="26"/>
      <c r="C1242" s="26"/>
      <c r="D1242" s="26"/>
      <c r="K1242" s="36"/>
    </row>
    <row r="1243" spans="1:11">
      <c r="A1243" s="26"/>
      <c r="B1243" s="26"/>
      <c r="C1243" s="26"/>
      <c r="D1243" s="26"/>
      <c r="K1243" s="36"/>
    </row>
    <row r="1244" spans="1:11">
      <c r="A1244" s="26" t="s">
        <v>1583</v>
      </c>
      <c r="B1244" s="26" t="s">
        <v>1110</v>
      </c>
      <c r="C1244" s="26" t="s">
        <v>1584</v>
      </c>
      <c r="D1244" s="26" t="s">
        <v>1680</v>
      </c>
      <c r="E1244">
        <v>0</v>
      </c>
      <c r="F1244">
        <v>0</v>
      </c>
      <c r="G1244">
        <v>0</v>
      </c>
      <c r="H1244">
        <v>0</v>
      </c>
      <c r="I1244">
        <v>0.1</v>
      </c>
      <c r="J1244">
        <v>0</v>
      </c>
      <c r="K1244" s="36"/>
    </row>
    <row r="1245" spans="1:11">
      <c r="A1245" s="26" t="s">
        <v>1583</v>
      </c>
      <c r="B1245" s="26" t="s">
        <v>1110</v>
      </c>
      <c r="C1245" s="26" t="s">
        <v>1584</v>
      </c>
      <c r="D1245" s="26" t="s">
        <v>1681</v>
      </c>
      <c r="E1245">
        <v>0</v>
      </c>
      <c r="F1245">
        <v>0</v>
      </c>
      <c r="G1245">
        <v>0</v>
      </c>
      <c r="H1245">
        <v>0</v>
      </c>
      <c r="I1245">
        <v>0.1</v>
      </c>
      <c r="J1245">
        <v>0</v>
      </c>
      <c r="K1245" s="36"/>
    </row>
    <row r="1246" spans="1:11">
      <c r="A1246" s="26" t="s">
        <v>1583</v>
      </c>
      <c r="B1246" s="26" t="s">
        <v>1110</v>
      </c>
      <c r="C1246" s="26" t="s">
        <v>1584</v>
      </c>
      <c r="D1246" s="26" t="s">
        <v>1678</v>
      </c>
      <c r="E1246" s="34">
        <v>0.3</v>
      </c>
      <c r="F1246" s="34">
        <v>2.4</v>
      </c>
      <c r="G1246" s="34">
        <v>6.7</v>
      </c>
      <c r="H1246" s="34">
        <v>10.199999999999999</v>
      </c>
      <c r="I1246" s="34">
        <v>19.600000000000001</v>
      </c>
      <c r="J1246" s="34">
        <v>184.2</v>
      </c>
      <c r="K1246" s="36"/>
    </row>
    <row r="1247" spans="1:11">
      <c r="A1247" s="26"/>
      <c r="B1247" s="26"/>
      <c r="C1247" s="26"/>
      <c r="D1247" s="26"/>
      <c r="E1247">
        <f t="shared" ref="E1247:J1247" si="52">SUM(E1244:E1246)</f>
        <v>0.3</v>
      </c>
      <c r="F1247">
        <f t="shared" si="52"/>
        <v>2.4</v>
      </c>
      <c r="G1247">
        <f t="shared" si="52"/>
        <v>6.7</v>
      </c>
      <c r="H1247">
        <f t="shared" si="52"/>
        <v>10.199999999999999</v>
      </c>
      <c r="I1247">
        <f t="shared" si="52"/>
        <v>19.8</v>
      </c>
      <c r="J1247">
        <f t="shared" si="52"/>
        <v>184.2</v>
      </c>
      <c r="K1247" s="36">
        <f>SUM(E1247:J1247)</f>
        <v>223.6</v>
      </c>
    </row>
    <row r="1248" spans="1:11">
      <c r="A1248" s="26"/>
      <c r="B1248" s="26"/>
      <c r="C1248" s="26"/>
      <c r="D1248" s="26"/>
      <c r="K1248" s="36"/>
    </row>
    <row r="1249" spans="1:11">
      <c r="A1249" s="26" t="s">
        <v>1585</v>
      </c>
      <c r="B1249" s="26" t="s">
        <v>654</v>
      </c>
      <c r="C1249" s="26" t="s">
        <v>1586</v>
      </c>
      <c r="D1249" s="26" t="s">
        <v>1678</v>
      </c>
      <c r="E1249">
        <v>0</v>
      </c>
      <c r="F1249">
        <v>0</v>
      </c>
      <c r="G1249">
        <v>0</v>
      </c>
      <c r="H1249">
        <v>-0.8</v>
      </c>
      <c r="I1249">
        <v>0</v>
      </c>
      <c r="J1249">
        <v>0</v>
      </c>
      <c r="K1249" s="36">
        <f>SUM(E1249:J1249)</f>
        <v>-0.8</v>
      </c>
    </row>
    <row r="1250" spans="1:11">
      <c r="A1250" s="26"/>
      <c r="B1250" s="26"/>
      <c r="C1250" s="26"/>
      <c r="D1250" s="26"/>
      <c r="K1250" s="36"/>
    </row>
    <row r="1251" spans="1:11">
      <c r="A1251" s="26"/>
      <c r="B1251" s="26"/>
      <c r="C1251" s="26"/>
      <c r="D1251" s="26"/>
      <c r="K1251" s="36"/>
    </row>
    <row r="1252" spans="1:11">
      <c r="A1252" s="26"/>
      <c r="B1252" s="26"/>
      <c r="C1252" s="26"/>
      <c r="D1252" s="26"/>
      <c r="K1252" s="36"/>
    </row>
    <row r="1253" spans="1:11">
      <c r="A1253" s="26" t="s">
        <v>1589</v>
      </c>
      <c r="B1253" s="26" t="s">
        <v>656</v>
      </c>
      <c r="C1253" s="26" t="s">
        <v>1590</v>
      </c>
      <c r="D1253" s="26" t="s">
        <v>1663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0.5</v>
      </c>
      <c r="K1253" s="36"/>
    </row>
    <row r="1254" spans="1:11">
      <c r="A1254" s="26" t="s">
        <v>1589</v>
      </c>
      <c r="B1254" s="26" t="s">
        <v>657</v>
      </c>
      <c r="C1254" s="26" t="s">
        <v>1590</v>
      </c>
      <c r="D1254" s="26" t="s">
        <v>1676</v>
      </c>
      <c r="E1254">
        <v>0</v>
      </c>
      <c r="F1254">
        <v>0</v>
      </c>
      <c r="G1254">
        <v>0</v>
      </c>
      <c r="H1254">
        <v>0</v>
      </c>
      <c r="I1254">
        <v>0.2</v>
      </c>
      <c r="J1254">
        <v>1.2</v>
      </c>
      <c r="K1254" s="36"/>
    </row>
    <row r="1255" spans="1:11">
      <c r="A1255" s="26" t="s">
        <v>1589</v>
      </c>
      <c r="B1255" s="26" t="s">
        <v>657</v>
      </c>
      <c r="C1255" s="26" t="s">
        <v>1590</v>
      </c>
      <c r="D1255" s="26" t="s">
        <v>1678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2</v>
      </c>
      <c r="K1255" s="36"/>
    </row>
    <row r="1256" spans="1:11">
      <c r="A1256" s="26" t="s">
        <v>1589</v>
      </c>
      <c r="B1256" s="26" t="s">
        <v>657</v>
      </c>
      <c r="C1256" s="26" t="s">
        <v>1590</v>
      </c>
      <c r="D1256" s="26" t="s">
        <v>1680</v>
      </c>
      <c r="E1256">
        <v>0</v>
      </c>
      <c r="F1256">
        <v>0</v>
      </c>
      <c r="G1256">
        <v>0</v>
      </c>
      <c r="H1256">
        <v>0</v>
      </c>
      <c r="I1256">
        <v>0.4</v>
      </c>
      <c r="J1256">
        <v>2.1</v>
      </c>
      <c r="K1256" s="36"/>
    </row>
    <row r="1257" spans="1:11">
      <c r="A1257" s="26" t="s">
        <v>1589</v>
      </c>
      <c r="B1257" s="26" t="s">
        <v>657</v>
      </c>
      <c r="C1257" s="26" t="s">
        <v>1590</v>
      </c>
      <c r="D1257" s="26" t="s">
        <v>1681</v>
      </c>
      <c r="E1257">
        <v>0</v>
      </c>
      <c r="F1257">
        <v>0</v>
      </c>
      <c r="G1257">
        <v>0</v>
      </c>
      <c r="H1257">
        <v>0</v>
      </c>
      <c r="I1257">
        <v>0.6</v>
      </c>
      <c r="J1257">
        <v>2.9</v>
      </c>
      <c r="K1257" s="36"/>
    </row>
    <row r="1258" spans="1:11">
      <c r="A1258" s="26" t="s">
        <v>1589</v>
      </c>
      <c r="B1258" s="26" t="s">
        <v>656</v>
      </c>
      <c r="C1258" s="26" t="s">
        <v>1590</v>
      </c>
      <c r="D1258" s="26" t="s">
        <v>1676</v>
      </c>
      <c r="E1258">
        <v>0</v>
      </c>
      <c r="F1258">
        <v>0</v>
      </c>
      <c r="G1258">
        <v>0</v>
      </c>
      <c r="H1258">
        <v>0</v>
      </c>
      <c r="I1258">
        <v>1.1000000000000001</v>
      </c>
      <c r="J1258">
        <v>5.2</v>
      </c>
      <c r="K1258" s="36"/>
    </row>
    <row r="1259" spans="1:11">
      <c r="A1259" s="26" t="s">
        <v>1589</v>
      </c>
      <c r="B1259" s="26" t="s">
        <v>656</v>
      </c>
      <c r="C1259" s="26" t="s">
        <v>1590</v>
      </c>
      <c r="D1259" s="26" t="s">
        <v>1679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6.7</v>
      </c>
      <c r="K1259" s="36"/>
    </row>
    <row r="1260" spans="1:11">
      <c r="A1260" s="26" t="s">
        <v>1589</v>
      </c>
      <c r="B1260" s="26" t="s">
        <v>656</v>
      </c>
      <c r="C1260" s="26" t="s">
        <v>1590</v>
      </c>
      <c r="D1260" s="26" t="s">
        <v>1680</v>
      </c>
      <c r="E1260">
        <v>0</v>
      </c>
      <c r="F1260">
        <v>0</v>
      </c>
      <c r="G1260">
        <v>0</v>
      </c>
      <c r="H1260">
        <v>0</v>
      </c>
      <c r="I1260">
        <v>1.7</v>
      </c>
      <c r="J1260">
        <v>11</v>
      </c>
      <c r="K1260" s="36"/>
    </row>
    <row r="1261" spans="1:11">
      <c r="A1261" s="26" t="s">
        <v>1589</v>
      </c>
      <c r="B1261" s="26" t="s">
        <v>656</v>
      </c>
      <c r="C1261" s="26" t="s">
        <v>1590</v>
      </c>
      <c r="D1261" s="26" t="s">
        <v>1681</v>
      </c>
      <c r="E1261" s="34">
        <v>0</v>
      </c>
      <c r="F1261" s="34">
        <v>0</v>
      </c>
      <c r="G1261" s="34">
        <v>0</v>
      </c>
      <c r="H1261" s="34">
        <v>0</v>
      </c>
      <c r="I1261" s="34">
        <v>2.5</v>
      </c>
      <c r="J1261" s="34">
        <v>15.8</v>
      </c>
      <c r="K1261" s="36"/>
    </row>
    <row r="1262" spans="1:11">
      <c r="A1262" s="26"/>
      <c r="B1262" s="26"/>
      <c r="C1262" s="26"/>
      <c r="D1262" s="26"/>
      <c r="E1262">
        <f t="shared" ref="E1262:J1262" si="53">SUM(E1253:E1261)</f>
        <v>0</v>
      </c>
      <c r="F1262">
        <f t="shared" si="53"/>
        <v>0</v>
      </c>
      <c r="G1262">
        <f t="shared" si="53"/>
        <v>0</v>
      </c>
      <c r="H1262">
        <f t="shared" si="53"/>
        <v>0</v>
      </c>
      <c r="I1262">
        <f t="shared" si="53"/>
        <v>6.5</v>
      </c>
      <c r="J1262">
        <f t="shared" si="53"/>
        <v>47.400000000000006</v>
      </c>
      <c r="K1262" s="36">
        <f>SUM(E1262:J1262)</f>
        <v>53.900000000000006</v>
      </c>
    </row>
    <row r="1263" spans="1:11">
      <c r="A1263" s="26"/>
      <c r="B1263" s="26"/>
      <c r="C1263" s="26"/>
      <c r="D1263" s="26"/>
      <c r="K1263" s="36"/>
    </row>
    <row r="1264" spans="1:11">
      <c r="A1264" s="26" t="s">
        <v>1373</v>
      </c>
      <c r="B1264" s="26" t="s">
        <v>658</v>
      </c>
      <c r="C1264" s="26" t="s">
        <v>1374</v>
      </c>
      <c r="D1264" s="26" t="s">
        <v>1680</v>
      </c>
      <c r="E1264">
        <v>0.1</v>
      </c>
      <c r="F1264">
        <v>0</v>
      </c>
      <c r="G1264">
        <v>0</v>
      </c>
      <c r="H1264">
        <v>0</v>
      </c>
      <c r="I1264">
        <v>0</v>
      </c>
      <c r="J1264">
        <v>0</v>
      </c>
      <c r="K1264" s="36"/>
    </row>
    <row r="1265" spans="1:11">
      <c r="A1265" s="26" t="s">
        <v>1373</v>
      </c>
      <c r="B1265" s="26" t="s">
        <v>658</v>
      </c>
      <c r="C1265" s="26" t="s">
        <v>1374</v>
      </c>
      <c r="D1265" s="26" t="s">
        <v>1681</v>
      </c>
      <c r="E1265">
        <v>0.1</v>
      </c>
      <c r="F1265">
        <v>0</v>
      </c>
      <c r="G1265">
        <v>0</v>
      </c>
      <c r="H1265">
        <v>0</v>
      </c>
      <c r="I1265">
        <v>0</v>
      </c>
      <c r="J1265">
        <v>0</v>
      </c>
      <c r="K1265" s="36"/>
    </row>
    <row r="1266" spans="1:11">
      <c r="A1266" s="26" t="s">
        <v>1373</v>
      </c>
      <c r="B1266" s="26" t="s">
        <v>1375</v>
      </c>
      <c r="C1266" s="26" t="s">
        <v>1374</v>
      </c>
      <c r="D1266" s="26" t="s">
        <v>1676</v>
      </c>
      <c r="E1266">
        <v>0.1</v>
      </c>
      <c r="F1266">
        <v>0</v>
      </c>
      <c r="G1266">
        <v>0</v>
      </c>
      <c r="H1266">
        <v>0</v>
      </c>
      <c r="I1266">
        <v>0</v>
      </c>
      <c r="J1266">
        <v>0</v>
      </c>
      <c r="K1266" s="36"/>
    </row>
    <row r="1267" spans="1:11">
      <c r="A1267" s="26" t="s">
        <v>1373</v>
      </c>
      <c r="B1267" s="26" t="s">
        <v>1375</v>
      </c>
      <c r="C1267" s="26" t="s">
        <v>1374</v>
      </c>
      <c r="D1267" s="26" t="s">
        <v>1680</v>
      </c>
      <c r="E1267">
        <v>0.2</v>
      </c>
      <c r="F1267">
        <v>0</v>
      </c>
      <c r="G1267">
        <v>0</v>
      </c>
      <c r="H1267">
        <v>0</v>
      </c>
      <c r="I1267">
        <v>0</v>
      </c>
      <c r="J1267">
        <v>0</v>
      </c>
      <c r="K1267" s="36"/>
    </row>
    <row r="1268" spans="1:11">
      <c r="A1268" s="26" t="s">
        <v>1373</v>
      </c>
      <c r="B1268" s="26" t="s">
        <v>1375</v>
      </c>
      <c r="C1268" s="26" t="s">
        <v>1374</v>
      </c>
      <c r="D1268" s="26" t="s">
        <v>1681</v>
      </c>
      <c r="E1268" s="34">
        <v>0.3</v>
      </c>
      <c r="F1268" s="34">
        <v>0</v>
      </c>
      <c r="G1268" s="34">
        <v>0</v>
      </c>
      <c r="H1268" s="34">
        <v>0</v>
      </c>
      <c r="I1268" s="34">
        <v>0</v>
      </c>
      <c r="J1268" s="34">
        <v>0</v>
      </c>
      <c r="K1268" s="36"/>
    </row>
    <row r="1269" spans="1:11">
      <c r="A1269" s="26"/>
      <c r="B1269" s="26"/>
      <c r="C1269" s="26"/>
      <c r="D1269" s="26"/>
      <c r="E1269">
        <f t="shared" ref="E1269:J1269" si="54">SUM(E1264:E1268)</f>
        <v>0.8</v>
      </c>
      <c r="F1269">
        <f t="shared" si="54"/>
        <v>0</v>
      </c>
      <c r="G1269">
        <f t="shared" si="54"/>
        <v>0</v>
      </c>
      <c r="H1269">
        <f t="shared" si="54"/>
        <v>0</v>
      </c>
      <c r="I1269">
        <f t="shared" si="54"/>
        <v>0</v>
      </c>
      <c r="J1269">
        <f t="shared" si="54"/>
        <v>0</v>
      </c>
      <c r="K1269" s="36">
        <f>SUM(E1269:J1269)</f>
        <v>0.8</v>
      </c>
    </row>
    <row r="1270" spans="1:11">
      <c r="A1270" s="26"/>
      <c r="B1270" s="26"/>
      <c r="C1270" s="26"/>
      <c r="D1270" s="26"/>
      <c r="K1270" s="36"/>
    </row>
    <row r="1271" spans="1:11">
      <c r="A1271" s="26" t="s">
        <v>1376</v>
      </c>
      <c r="B1271" s="26" t="s">
        <v>1378</v>
      </c>
      <c r="C1271" s="26" t="s">
        <v>1377</v>
      </c>
      <c r="D1271" s="26" t="s">
        <v>1663</v>
      </c>
      <c r="E1271">
        <v>0.2</v>
      </c>
      <c r="F1271">
        <v>-37.799999999999997</v>
      </c>
      <c r="G1271">
        <v>0</v>
      </c>
      <c r="H1271">
        <v>0</v>
      </c>
      <c r="I1271">
        <v>0</v>
      </c>
      <c r="J1271">
        <v>0</v>
      </c>
      <c r="K1271" s="36"/>
    </row>
    <row r="1272" spans="1:11">
      <c r="A1272" s="26" t="s">
        <v>1376</v>
      </c>
      <c r="B1272" s="26" t="s">
        <v>659</v>
      </c>
      <c r="C1272" s="26" t="s">
        <v>1377</v>
      </c>
      <c r="D1272" s="26" t="s">
        <v>1663</v>
      </c>
      <c r="E1272">
        <v>0</v>
      </c>
      <c r="F1272">
        <v>-22.4</v>
      </c>
      <c r="G1272">
        <v>0</v>
      </c>
      <c r="H1272">
        <v>0</v>
      </c>
      <c r="I1272">
        <v>0</v>
      </c>
      <c r="J1272">
        <v>0</v>
      </c>
      <c r="K1272" s="36"/>
    </row>
    <row r="1273" spans="1:11">
      <c r="A1273" s="26" t="s">
        <v>1376</v>
      </c>
      <c r="B1273" s="26" t="s">
        <v>1378</v>
      </c>
      <c r="C1273" s="26" t="s">
        <v>1377</v>
      </c>
      <c r="D1273" s="26" t="s">
        <v>1680</v>
      </c>
      <c r="E1273">
        <v>1.9</v>
      </c>
      <c r="F1273">
        <v>0</v>
      </c>
      <c r="G1273">
        <v>0</v>
      </c>
      <c r="H1273">
        <v>0</v>
      </c>
      <c r="I1273">
        <v>0</v>
      </c>
      <c r="J1273">
        <v>0</v>
      </c>
      <c r="K1273" s="36"/>
    </row>
    <row r="1274" spans="1:11">
      <c r="A1274" s="26" t="s">
        <v>1376</v>
      </c>
      <c r="B1274" s="26" t="s">
        <v>1378</v>
      </c>
      <c r="C1274" s="26" t="s">
        <v>1377</v>
      </c>
      <c r="D1274" s="26" t="s">
        <v>1681</v>
      </c>
      <c r="E1274">
        <v>2.2999999999999998</v>
      </c>
      <c r="F1274">
        <v>0</v>
      </c>
      <c r="G1274">
        <v>0</v>
      </c>
      <c r="H1274">
        <v>0</v>
      </c>
      <c r="I1274">
        <v>0</v>
      </c>
      <c r="J1274">
        <v>0</v>
      </c>
      <c r="K1274" s="36"/>
    </row>
    <row r="1275" spans="1:11">
      <c r="A1275" s="26" t="s">
        <v>1376</v>
      </c>
      <c r="B1275" s="26" t="s">
        <v>1378</v>
      </c>
      <c r="C1275" s="26" t="s">
        <v>1377</v>
      </c>
      <c r="D1275" s="26" t="s">
        <v>1678</v>
      </c>
      <c r="E1275" s="34">
        <v>13.1</v>
      </c>
      <c r="F1275" s="34">
        <v>0</v>
      </c>
      <c r="G1275" s="34">
        <v>0</v>
      </c>
      <c r="H1275" s="34">
        <v>0</v>
      </c>
      <c r="I1275" s="34">
        <v>0</v>
      </c>
      <c r="J1275" s="34">
        <v>0</v>
      </c>
      <c r="K1275" s="36"/>
    </row>
    <row r="1276" spans="1:11">
      <c r="A1276" s="26"/>
      <c r="B1276" s="26"/>
      <c r="C1276" s="26"/>
      <c r="D1276" s="26"/>
      <c r="E1276">
        <f t="shared" ref="E1276:J1276" si="55">SUM(E1271:E1275)</f>
        <v>17.5</v>
      </c>
      <c r="F1276">
        <f t="shared" si="55"/>
        <v>-60.199999999999996</v>
      </c>
      <c r="G1276">
        <f t="shared" si="55"/>
        <v>0</v>
      </c>
      <c r="H1276">
        <f t="shared" si="55"/>
        <v>0</v>
      </c>
      <c r="I1276">
        <f t="shared" si="55"/>
        <v>0</v>
      </c>
      <c r="J1276">
        <f t="shared" si="55"/>
        <v>0</v>
      </c>
      <c r="K1276" s="36">
        <f>SUM(E1276:J1276)</f>
        <v>-42.699999999999996</v>
      </c>
    </row>
    <row r="1277" spans="1:11">
      <c r="A1277" s="26"/>
      <c r="B1277" s="26"/>
      <c r="C1277" s="26"/>
      <c r="D1277" s="26"/>
      <c r="K1277" s="36"/>
    </row>
    <row r="1278" spans="1:11">
      <c r="A1278" s="26"/>
      <c r="B1278" s="26"/>
      <c r="C1278" s="26"/>
      <c r="D1278" s="26"/>
      <c r="K1278" s="36"/>
    </row>
    <row r="1279" spans="1:11">
      <c r="A1279" s="26" t="s">
        <v>1595</v>
      </c>
      <c r="B1279" s="26" t="s">
        <v>662</v>
      </c>
      <c r="C1279" s="26" t="s">
        <v>1596</v>
      </c>
      <c r="D1279" s="26" t="s">
        <v>1663</v>
      </c>
      <c r="E1279">
        <v>0</v>
      </c>
      <c r="F1279">
        <v>0</v>
      </c>
      <c r="G1279">
        <v>0</v>
      </c>
      <c r="H1279">
        <v>1</v>
      </c>
      <c r="I1279">
        <v>0</v>
      </c>
      <c r="J1279">
        <v>0.1</v>
      </c>
      <c r="K1279" s="36"/>
    </row>
    <row r="1280" spans="1:11">
      <c r="A1280" s="26" t="s">
        <v>1595</v>
      </c>
      <c r="B1280" s="26" t="s">
        <v>663</v>
      </c>
      <c r="C1280" s="26" t="s">
        <v>1596</v>
      </c>
      <c r="D1280" s="26" t="s">
        <v>1676</v>
      </c>
      <c r="E1280">
        <v>0</v>
      </c>
      <c r="F1280">
        <v>0</v>
      </c>
      <c r="G1280">
        <v>0</v>
      </c>
      <c r="H1280">
        <v>0.1</v>
      </c>
      <c r="I1280">
        <v>1.2</v>
      </c>
      <c r="J1280">
        <v>0.5</v>
      </c>
      <c r="K1280" s="36"/>
    </row>
    <row r="1281" spans="1:11">
      <c r="A1281" s="26" t="s">
        <v>1595</v>
      </c>
      <c r="B1281" s="26" t="s">
        <v>662</v>
      </c>
      <c r="C1281" s="26" t="s">
        <v>1596</v>
      </c>
      <c r="D1281" s="26" t="s">
        <v>1678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1.8</v>
      </c>
      <c r="K1281" s="36"/>
    </row>
    <row r="1282" spans="1:11">
      <c r="A1282" s="26" t="s">
        <v>1595</v>
      </c>
      <c r="B1282" s="26" t="s">
        <v>663</v>
      </c>
      <c r="C1282" s="26" t="s">
        <v>1596</v>
      </c>
      <c r="D1282" s="26" t="s">
        <v>1680</v>
      </c>
      <c r="E1282">
        <v>0</v>
      </c>
      <c r="F1282">
        <v>0</v>
      </c>
      <c r="G1282">
        <v>0</v>
      </c>
      <c r="H1282">
        <v>0.1</v>
      </c>
      <c r="I1282">
        <v>1.9</v>
      </c>
      <c r="J1282">
        <v>1.2</v>
      </c>
      <c r="K1282" s="36"/>
    </row>
    <row r="1283" spans="1:11">
      <c r="A1283" s="26" t="s">
        <v>1595</v>
      </c>
      <c r="B1283" s="26" t="s">
        <v>662</v>
      </c>
      <c r="C1283" s="26" t="s">
        <v>1596</v>
      </c>
      <c r="D1283" s="26" t="s">
        <v>1676</v>
      </c>
      <c r="E1283">
        <v>0</v>
      </c>
      <c r="F1283">
        <v>0</v>
      </c>
      <c r="G1283">
        <v>0.1</v>
      </c>
      <c r="H1283">
        <v>0.2</v>
      </c>
      <c r="I1283">
        <v>2.9</v>
      </c>
      <c r="J1283">
        <v>1.3</v>
      </c>
      <c r="K1283" s="36"/>
    </row>
    <row r="1284" spans="1:11">
      <c r="A1284" s="26" t="s">
        <v>1595</v>
      </c>
      <c r="B1284" s="26" t="s">
        <v>663</v>
      </c>
      <c r="C1284" s="26" t="s">
        <v>1596</v>
      </c>
      <c r="D1284" s="26" t="s">
        <v>1681</v>
      </c>
      <c r="E1284">
        <v>0</v>
      </c>
      <c r="F1284">
        <v>0</v>
      </c>
      <c r="G1284">
        <v>0</v>
      </c>
      <c r="H1284">
        <v>0.2</v>
      </c>
      <c r="I1284">
        <v>2.9</v>
      </c>
      <c r="J1284">
        <v>1.6</v>
      </c>
      <c r="K1284" s="36"/>
    </row>
    <row r="1285" spans="1:11">
      <c r="A1285" s="26" t="s">
        <v>1595</v>
      </c>
      <c r="B1285" s="26" t="s">
        <v>662</v>
      </c>
      <c r="C1285" s="26" t="s">
        <v>1596</v>
      </c>
      <c r="D1285" s="26" t="s">
        <v>1680</v>
      </c>
      <c r="E1285">
        <v>0</v>
      </c>
      <c r="F1285">
        <v>0</v>
      </c>
      <c r="G1285">
        <v>0</v>
      </c>
      <c r="H1285">
        <v>1.8</v>
      </c>
      <c r="I1285">
        <v>4.8</v>
      </c>
      <c r="J1285">
        <v>3.5</v>
      </c>
      <c r="K1285" s="36"/>
    </row>
    <row r="1286" spans="1:11">
      <c r="A1286" s="26" t="s">
        <v>1595</v>
      </c>
      <c r="B1286" s="26" t="s">
        <v>662</v>
      </c>
      <c r="C1286" s="26" t="s">
        <v>1596</v>
      </c>
      <c r="D1286" s="26" t="s">
        <v>1679</v>
      </c>
      <c r="E1286">
        <v>0</v>
      </c>
      <c r="F1286">
        <v>0</v>
      </c>
      <c r="G1286">
        <v>0</v>
      </c>
      <c r="H1286">
        <v>12.7</v>
      </c>
      <c r="I1286">
        <v>0</v>
      </c>
      <c r="J1286">
        <v>1.6</v>
      </c>
      <c r="K1286" s="36"/>
    </row>
    <row r="1287" spans="1:11">
      <c r="A1287" s="26" t="s">
        <v>1595</v>
      </c>
      <c r="B1287" s="26" t="s">
        <v>662</v>
      </c>
      <c r="C1287" s="26" t="s">
        <v>1596</v>
      </c>
      <c r="D1287" s="26" t="s">
        <v>1681</v>
      </c>
      <c r="E1287" s="34">
        <v>0</v>
      </c>
      <c r="F1287" s="34">
        <v>0</v>
      </c>
      <c r="G1287" s="34">
        <v>0.1</v>
      </c>
      <c r="H1287" s="34">
        <v>4.0999999999999996</v>
      </c>
      <c r="I1287" s="34">
        <v>7.3</v>
      </c>
      <c r="J1287" s="34">
        <v>4.8</v>
      </c>
      <c r="K1287" s="36"/>
    </row>
    <row r="1288" spans="1:11">
      <c r="A1288" s="26"/>
      <c r="B1288" s="26"/>
      <c r="C1288" s="26"/>
      <c r="D1288" s="26"/>
      <c r="E1288">
        <f t="shared" ref="E1288:J1288" si="56">SUM(E1279:E1287)</f>
        <v>0</v>
      </c>
      <c r="F1288">
        <f t="shared" si="56"/>
        <v>0</v>
      </c>
      <c r="G1288">
        <f t="shared" si="56"/>
        <v>0.2</v>
      </c>
      <c r="H1288">
        <f t="shared" si="56"/>
        <v>20.200000000000003</v>
      </c>
      <c r="I1288">
        <f t="shared" si="56"/>
        <v>21</v>
      </c>
      <c r="J1288">
        <f t="shared" si="56"/>
        <v>16.399999999999999</v>
      </c>
      <c r="K1288" s="36">
        <f>SUM(E1288:J1288)</f>
        <v>57.800000000000004</v>
      </c>
    </row>
    <row r="1289" spans="1:11">
      <c r="A1289" s="26"/>
      <c r="B1289" s="26"/>
      <c r="C1289" s="26"/>
      <c r="D1289" s="26"/>
      <c r="K1289" s="36"/>
    </row>
    <row r="1290" spans="1:11">
      <c r="A1290" s="26" t="s">
        <v>1379</v>
      </c>
      <c r="B1290" s="26" t="s">
        <v>1381</v>
      </c>
      <c r="C1290" s="26" t="s">
        <v>1380</v>
      </c>
      <c r="D1290" s="26" t="s">
        <v>1663</v>
      </c>
      <c r="E1290">
        <v>0</v>
      </c>
      <c r="F1290">
        <v>0</v>
      </c>
      <c r="G1290">
        <v>0</v>
      </c>
      <c r="H1290">
        <v>0</v>
      </c>
      <c r="I1290">
        <v>5.5</v>
      </c>
      <c r="J1290">
        <v>0.1</v>
      </c>
      <c r="K1290" s="36"/>
    </row>
    <row r="1291" spans="1:11">
      <c r="A1291" s="26" t="s">
        <v>1379</v>
      </c>
      <c r="B1291" s="26" t="s">
        <v>1381</v>
      </c>
      <c r="C1291" s="26" t="s">
        <v>1380</v>
      </c>
      <c r="D1291" s="26" t="s">
        <v>1676</v>
      </c>
      <c r="E1291">
        <v>0</v>
      </c>
      <c r="F1291">
        <v>0.1</v>
      </c>
      <c r="G1291">
        <v>0</v>
      </c>
      <c r="H1291">
        <v>0</v>
      </c>
      <c r="I1291">
        <v>9.3000000000000007</v>
      </c>
      <c r="J1291">
        <v>-2.4</v>
      </c>
      <c r="K1291" s="36"/>
    </row>
    <row r="1292" spans="1:11">
      <c r="A1292" s="26" t="s">
        <v>1379</v>
      </c>
      <c r="B1292" s="26" t="s">
        <v>1381</v>
      </c>
      <c r="C1292" s="26" t="s">
        <v>1380</v>
      </c>
      <c r="D1292" s="26" t="s">
        <v>1680</v>
      </c>
      <c r="E1292">
        <v>0</v>
      </c>
      <c r="F1292">
        <v>0</v>
      </c>
      <c r="G1292">
        <v>0</v>
      </c>
      <c r="H1292">
        <v>0</v>
      </c>
      <c r="I1292">
        <v>20.8</v>
      </c>
      <c r="J1292">
        <v>-4.2</v>
      </c>
      <c r="K1292" s="36"/>
    </row>
    <row r="1293" spans="1:11">
      <c r="A1293" s="26" t="s">
        <v>1379</v>
      </c>
      <c r="B1293" s="26" t="s">
        <v>1381</v>
      </c>
      <c r="C1293" s="26" t="s">
        <v>1380</v>
      </c>
      <c r="D1293" s="26" t="s">
        <v>1681</v>
      </c>
      <c r="E1293">
        <v>0</v>
      </c>
      <c r="F1293">
        <v>0.1</v>
      </c>
      <c r="G1293">
        <v>0.1</v>
      </c>
      <c r="H1293">
        <v>0</v>
      </c>
      <c r="I1293">
        <v>37.1</v>
      </c>
      <c r="J1293">
        <v>-5.7</v>
      </c>
      <c r="K1293" s="36"/>
    </row>
    <row r="1294" spans="1:11">
      <c r="A1294" s="26" t="s">
        <v>1379</v>
      </c>
      <c r="B1294" s="26" t="s">
        <v>1381</v>
      </c>
      <c r="C1294" s="26" t="s">
        <v>1380</v>
      </c>
      <c r="D1294" s="26" t="s">
        <v>1679</v>
      </c>
      <c r="E1294" s="34">
        <v>0</v>
      </c>
      <c r="F1294" s="34">
        <v>0</v>
      </c>
      <c r="G1294" s="34">
        <v>0</v>
      </c>
      <c r="H1294" s="34">
        <v>0.1</v>
      </c>
      <c r="I1294" s="34">
        <v>65.3</v>
      </c>
      <c r="J1294" s="34">
        <v>0.8</v>
      </c>
      <c r="K1294" s="36"/>
    </row>
    <row r="1295" spans="1:11">
      <c r="A1295" s="26"/>
      <c r="B1295" s="26"/>
      <c r="C1295" s="26"/>
      <c r="D1295" s="26"/>
      <c r="E1295">
        <f t="shared" ref="E1295:J1295" si="57">SUM(E1290:E1294)</f>
        <v>0</v>
      </c>
      <c r="F1295">
        <f t="shared" si="57"/>
        <v>0.2</v>
      </c>
      <c r="G1295">
        <f t="shared" si="57"/>
        <v>0.1</v>
      </c>
      <c r="H1295">
        <f t="shared" si="57"/>
        <v>0.1</v>
      </c>
      <c r="I1295">
        <f t="shared" si="57"/>
        <v>138</v>
      </c>
      <c r="J1295">
        <f t="shared" si="57"/>
        <v>-11.399999999999999</v>
      </c>
      <c r="K1295" s="36">
        <f>SUM(E1295:J1295)</f>
        <v>127</v>
      </c>
    </row>
    <row r="1296" spans="1:11">
      <c r="A1296" s="26"/>
      <c r="B1296" s="26"/>
      <c r="C1296" s="26"/>
      <c r="D1296" s="26"/>
      <c r="K1296" s="36"/>
    </row>
    <row r="1297" spans="1:11">
      <c r="A1297" s="26" t="s">
        <v>1382</v>
      </c>
      <c r="B1297" s="26" t="s">
        <v>1384</v>
      </c>
      <c r="C1297" s="26" t="s">
        <v>1383</v>
      </c>
      <c r="D1297" s="26" t="s">
        <v>1680</v>
      </c>
      <c r="E1297">
        <v>0.2</v>
      </c>
      <c r="F1297">
        <v>0</v>
      </c>
      <c r="G1297">
        <v>0</v>
      </c>
      <c r="H1297">
        <v>0</v>
      </c>
      <c r="I1297">
        <v>0</v>
      </c>
      <c r="J1297">
        <v>0</v>
      </c>
      <c r="K1297" s="36"/>
    </row>
    <row r="1298" spans="1:11">
      <c r="A1298" s="26" t="s">
        <v>1382</v>
      </c>
      <c r="B1298" s="26" t="s">
        <v>1384</v>
      </c>
      <c r="C1298" s="26" t="s">
        <v>1383</v>
      </c>
      <c r="D1298" s="26" t="s">
        <v>1681</v>
      </c>
      <c r="E1298">
        <v>0.2</v>
      </c>
      <c r="F1298">
        <v>0</v>
      </c>
      <c r="G1298">
        <v>0</v>
      </c>
      <c r="H1298">
        <v>0</v>
      </c>
      <c r="I1298">
        <v>0</v>
      </c>
      <c r="J1298">
        <v>0</v>
      </c>
      <c r="K1298" s="36"/>
    </row>
    <row r="1299" spans="1:11">
      <c r="A1299" s="26" t="s">
        <v>1382</v>
      </c>
      <c r="B1299" s="26" t="s">
        <v>1384</v>
      </c>
      <c r="C1299" s="26" t="s">
        <v>1383</v>
      </c>
      <c r="D1299" s="26" t="s">
        <v>1678</v>
      </c>
      <c r="E1299" s="34">
        <v>18.3</v>
      </c>
      <c r="F1299" s="34">
        <v>0</v>
      </c>
      <c r="G1299" s="34">
        <v>0</v>
      </c>
      <c r="H1299" s="34">
        <v>0</v>
      </c>
      <c r="I1299" s="34">
        <v>0</v>
      </c>
      <c r="J1299" s="34">
        <v>0</v>
      </c>
      <c r="K1299" s="36"/>
    </row>
    <row r="1300" spans="1:11">
      <c r="A1300" s="26"/>
      <c r="B1300" s="26"/>
      <c r="C1300" s="26"/>
      <c r="D1300" s="26"/>
      <c r="E1300">
        <f t="shared" ref="E1300:J1300" si="58">SUM(E1297:E1299)</f>
        <v>18.7</v>
      </c>
      <c r="F1300">
        <f t="shared" si="58"/>
        <v>0</v>
      </c>
      <c r="G1300">
        <f t="shared" si="58"/>
        <v>0</v>
      </c>
      <c r="H1300">
        <f t="shared" si="58"/>
        <v>0</v>
      </c>
      <c r="I1300">
        <f t="shared" si="58"/>
        <v>0</v>
      </c>
      <c r="J1300">
        <f t="shared" si="58"/>
        <v>0</v>
      </c>
      <c r="K1300" s="36">
        <f>SUM(E1300:J1300)</f>
        <v>18.7</v>
      </c>
    </row>
    <row r="1301" spans="1:11">
      <c r="A1301" s="26"/>
      <c r="B1301" s="26"/>
      <c r="C1301" s="26"/>
      <c r="D1301" s="26"/>
      <c r="K1301" s="36"/>
    </row>
    <row r="1302" spans="1:11">
      <c r="A1302" s="26" t="s">
        <v>1385</v>
      </c>
      <c r="B1302" s="26" t="s">
        <v>1387</v>
      </c>
      <c r="C1302" s="26" t="s">
        <v>1386</v>
      </c>
      <c r="D1302" s="26" t="s">
        <v>1663</v>
      </c>
      <c r="E1302">
        <v>-43.8</v>
      </c>
      <c r="F1302">
        <v>0.1</v>
      </c>
      <c r="G1302">
        <v>0.5</v>
      </c>
      <c r="H1302">
        <v>0</v>
      </c>
      <c r="I1302">
        <v>0</v>
      </c>
      <c r="J1302">
        <v>0</v>
      </c>
      <c r="K1302" s="36"/>
    </row>
    <row r="1303" spans="1:11">
      <c r="A1303" s="26" t="s">
        <v>1385</v>
      </c>
      <c r="B1303" s="26" t="s">
        <v>1387</v>
      </c>
      <c r="C1303" s="26" t="s">
        <v>1386</v>
      </c>
      <c r="D1303" s="26" t="s">
        <v>1676</v>
      </c>
      <c r="E1303">
        <v>3.5</v>
      </c>
      <c r="F1303">
        <v>3</v>
      </c>
      <c r="G1303">
        <v>1.3</v>
      </c>
      <c r="H1303">
        <v>-0.1</v>
      </c>
      <c r="I1303">
        <v>0</v>
      </c>
      <c r="J1303">
        <v>0</v>
      </c>
      <c r="K1303" s="36"/>
    </row>
    <row r="1304" spans="1:11">
      <c r="A1304" s="26" t="s">
        <v>1385</v>
      </c>
      <c r="B1304" s="26" t="s">
        <v>1387</v>
      </c>
      <c r="C1304" s="26" t="s">
        <v>1386</v>
      </c>
      <c r="D1304" s="26" t="s">
        <v>1680</v>
      </c>
      <c r="E1304">
        <v>6.5</v>
      </c>
      <c r="F1304">
        <v>4.3</v>
      </c>
      <c r="G1304">
        <v>2.8</v>
      </c>
      <c r="H1304">
        <v>-0.2</v>
      </c>
      <c r="I1304">
        <v>0</v>
      </c>
      <c r="J1304">
        <v>0</v>
      </c>
      <c r="K1304" s="36"/>
    </row>
    <row r="1305" spans="1:11">
      <c r="A1305" s="26" t="s">
        <v>1385</v>
      </c>
      <c r="B1305" s="26" t="s">
        <v>1387</v>
      </c>
      <c r="C1305" s="26" t="s">
        <v>1386</v>
      </c>
      <c r="D1305" s="26" t="s">
        <v>1679</v>
      </c>
      <c r="E1305">
        <v>8.9</v>
      </c>
      <c r="F1305">
        <v>1.4</v>
      </c>
      <c r="G1305">
        <v>5.7</v>
      </c>
      <c r="H1305">
        <v>0</v>
      </c>
      <c r="I1305">
        <v>0</v>
      </c>
      <c r="J1305">
        <v>0</v>
      </c>
      <c r="K1305" s="36"/>
    </row>
    <row r="1306" spans="1:11">
      <c r="A1306" s="26" t="s">
        <v>1385</v>
      </c>
      <c r="B1306" s="26" t="s">
        <v>1387</v>
      </c>
      <c r="C1306" s="26" t="s">
        <v>1386</v>
      </c>
      <c r="D1306" s="26" t="s">
        <v>1681</v>
      </c>
      <c r="E1306" s="34">
        <v>11.2</v>
      </c>
      <c r="F1306" s="34">
        <v>6.9</v>
      </c>
      <c r="G1306" s="34">
        <v>5.0999999999999996</v>
      </c>
      <c r="H1306" s="34">
        <v>-0.3</v>
      </c>
      <c r="I1306" s="34">
        <v>0</v>
      </c>
      <c r="J1306" s="34">
        <v>0</v>
      </c>
      <c r="K1306" s="36"/>
    </row>
    <row r="1307" spans="1:11">
      <c r="A1307" s="26"/>
      <c r="B1307" s="26"/>
      <c r="C1307" s="26"/>
      <c r="D1307" s="26"/>
      <c r="E1307">
        <f t="shared" ref="E1307:J1307" si="59">SUM(E1302:E1306)</f>
        <v>-13.7</v>
      </c>
      <c r="F1307">
        <f t="shared" si="59"/>
        <v>15.700000000000001</v>
      </c>
      <c r="G1307">
        <f t="shared" si="59"/>
        <v>15.4</v>
      </c>
      <c r="H1307">
        <f t="shared" si="59"/>
        <v>-0.60000000000000009</v>
      </c>
      <c r="I1307">
        <f t="shared" si="59"/>
        <v>0</v>
      </c>
      <c r="J1307">
        <f t="shared" si="59"/>
        <v>0</v>
      </c>
      <c r="K1307" s="36">
        <f>SUM(E1307:J1307)</f>
        <v>16.8</v>
      </c>
    </row>
    <row r="1308" spans="1:11">
      <c r="A1308" s="26"/>
      <c r="B1308" s="26"/>
      <c r="C1308" s="26"/>
      <c r="D1308" s="26"/>
      <c r="K1308" s="36"/>
    </row>
    <row r="1309" spans="1:11">
      <c r="A1309" s="26" t="s">
        <v>1388</v>
      </c>
      <c r="B1309" s="26" t="s">
        <v>1390</v>
      </c>
      <c r="C1309" s="26" t="s">
        <v>1389</v>
      </c>
      <c r="D1309" s="26" t="s">
        <v>1679</v>
      </c>
      <c r="E1309">
        <v>-2.4</v>
      </c>
      <c r="F1309">
        <v>1</v>
      </c>
      <c r="G1309">
        <v>0</v>
      </c>
      <c r="H1309">
        <v>0</v>
      </c>
      <c r="I1309">
        <v>-5</v>
      </c>
      <c r="J1309">
        <v>0</v>
      </c>
      <c r="K1309" s="36"/>
    </row>
    <row r="1310" spans="1:11">
      <c r="A1310" s="26" t="s">
        <v>1388</v>
      </c>
      <c r="B1310" s="26" t="s">
        <v>1390</v>
      </c>
      <c r="C1310" s="26" t="s">
        <v>1389</v>
      </c>
      <c r="D1310" s="26" t="s">
        <v>1681</v>
      </c>
      <c r="E1310">
        <v>-1</v>
      </c>
      <c r="F1310">
        <v>0.3</v>
      </c>
      <c r="G1310">
        <v>0</v>
      </c>
      <c r="H1310">
        <v>0</v>
      </c>
      <c r="I1310">
        <v>-1.2</v>
      </c>
      <c r="J1310">
        <v>0</v>
      </c>
      <c r="K1310" s="36"/>
    </row>
    <row r="1311" spans="1:11">
      <c r="A1311" s="26" t="s">
        <v>1388</v>
      </c>
      <c r="B1311" s="26" t="s">
        <v>1390</v>
      </c>
      <c r="C1311" s="26" t="s">
        <v>1389</v>
      </c>
      <c r="D1311" s="26" t="s">
        <v>1680</v>
      </c>
      <c r="E1311">
        <v>-0.4</v>
      </c>
      <c r="F1311">
        <v>0.1</v>
      </c>
      <c r="G1311">
        <v>0</v>
      </c>
      <c r="H1311">
        <v>0</v>
      </c>
      <c r="I1311">
        <v>-0.5</v>
      </c>
      <c r="J1311">
        <v>0</v>
      </c>
      <c r="K1311" s="36"/>
    </row>
    <row r="1312" spans="1:11">
      <c r="A1312" s="26" t="s">
        <v>1388</v>
      </c>
      <c r="B1312" s="26" t="s">
        <v>1390</v>
      </c>
      <c r="C1312" s="26" t="s">
        <v>1389</v>
      </c>
      <c r="D1312" s="26" t="s">
        <v>1663</v>
      </c>
      <c r="E1312" s="34">
        <v>-0.2</v>
      </c>
      <c r="F1312" s="34">
        <v>0.1</v>
      </c>
      <c r="G1312" s="34">
        <v>0</v>
      </c>
      <c r="H1312" s="34">
        <v>0</v>
      </c>
      <c r="I1312" s="34">
        <v>-0.4</v>
      </c>
      <c r="J1312" s="34">
        <v>0</v>
      </c>
      <c r="K1312" s="36"/>
    </row>
    <row r="1313" spans="1:11">
      <c r="A1313" s="26"/>
      <c r="B1313" s="26"/>
      <c r="C1313" s="26"/>
      <c r="D1313" s="26"/>
      <c r="E1313">
        <f t="shared" ref="E1313:J1313" si="60">SUM(E1309:E1312)</f>
        <v>-4</v>
      </c>
      <c r="F1313">
        <f t="shared" si="60"/>
        <v>1.5000000000000002</v>
      </c>
      <c r="G1313">
        <f t="shared" si="60"/>
        <v>0</v>
      </c>
      <c r="H1313">
        <f t="shared" si="60"/>
        <v>0</v>
      </c>
      <c r="I1313">
        <f t="shared" si="60"/>
        <v>-7.1000000000000005</v>
      </c>
      <c r="J1313">
        <f t="shared" si="60"/>
        <v>0</v>
      </c>
      <c r="K1313" s="36">
        <f>SUM(E1313:J1313)</f>
        <v>-9.6000000000000014</v>
      </c>
    </row>
    <row r="1314" spans="1:11">
      <c r="A1314" s="26"/>
      <c r="B1314" s="26"/>
      <c r="C1314" s="26"/>
      <c r="D1314" s="26"/>
      <c r="K1314" s="36"/>
    </row>
    <row r="1315" spans="1:11">
      <c r="A1315" s="26" t="s">
        <v>1394</v>
      </c>
      <c r="B1315" s="26" t="s">
        <v>1396</v>
      </c>
      <c r="C1315" s="26" t="s">
        <v>1395</v>
      </c>
      <c r="D1315" s="26" t="s">
        <v>1680</v>
      </c>
      <c r="E1315">
        <v>0</v>
      </c>
      <c r="F1315">
        <v>0</v>
      </c>
      <c r="G1315">
        <v>0</v>
      </c>
      <c r="H1315">
        <v>0.1</v>
      </c>
      <c r="I1315">
        <v>0</v>
      </c>
      <c r="J1315">
        <v>0</v>
      </c>
      <c r="K1315" s="36"/>
    </row>
    <row r="1316" spans="1:11">
      <c r="A1316" s="26" t="s">
        <v>1394</v>
      </c>
      <c r="B1316" s="26" t="s">
        <v>1396</v>
      </c>
      <c r="C1316" s="26" t="s">
        <v>1395</v>
      </c>
      <c r="D1316" s="26" t="s">
        <v>1681</v>
      </c>
      <c r="E1316">
        <v>0</v>
      </c>
      <c r="F1316">
        <v>0</v>
      </c>
      <c r="G1316">
        <v>0</v>
      </c>
      <c r="H1316">
        <v>0.1</v>
      </c>
      <c r="I1316">
        <v>0</v>
      </c>
      <c r="J1316">
        <v>0</v>
      </c>
      <c r="K1316" s="36"/>
    </row>
    <row r="1317" spans="1:11">
      <c r="A1317" s="26" t="s">
        <v>1394</v>
      </c>
      <c r="B1317" s="26" t="s">
        <v>1396</v>
      </c>
      <c r="C1317" s="26" t="s">
        <v>1395</v>
      </c>
      <c r="D1317" s="26" t="s">
        <v>1678</v>
      </c>
      <c r="E1317" s="34">
        <v>5.6</v>
      </c>
      <c r="F1317" s="34">
        <v>1.8</v>
      </c>
      <c r="G1317" s="34">
        <v>-0.3</v>
      </c>
      <c r="H1317" s="34">
        <v>1.6</v>
      </c>
      <c r="I1317" s="34">
        <v>1.8</v>
      </c>
      <c r="J1317" s="34">
        <v>6.8</v>
      </c>
      <c r="K1317" s="36"/>
    </row>
    <row r="1318" spans="1:11">
      <c r="A1318" s="26"/>
      <c r="B1318" s="26"/>
      <c r="C1318" s="26"/>
      <c r="D1318" s="26"/>
      <c r="E1318">
        <f t="shared" ref="E1318:J1318" si="61">SUM(E1315:E1317)</f>
        <v>5.6</v>
      </c>
      <c r="F1318">
        <f t="shared" si="61"/>
        <v>1.8</v>
      </c>
      <c r="G1318">
        <f t="shared" si="61"/>
        <v>-0.3</v>
      </c>
      <c r="H1318">
        <f t="shared" si="61"/>
        <v>1.8</v>
      </c>
      <c r="I1318">
        <f t="shared" si="61"/>
        <v>1.8</v>
      </c>
      <c r="J1318">
        <f t="shared" si="61"/>
        <v>6.8</v>
      </c>
      <c r="K1318" s="36">
        <f>SUM(E1318:J1318)</f>
        <v>17.5</v>
      </c>
    </row>
    <row r="1319" spans="1:11">
      <c r="A1319" s="26"/>
      <c r="B1319" s="26"/>
      <c r="C1319" s="26"/>
      <c r="D1319" s="26"/>
      <c r="K1319" s="36"/>
    </row>
    <row r="1320" spans="1:11">
      <c r="A1320" s="26" t="s">
        <v>1397</v>
      </c>
      <c r="B1320" s="26" t="s">
        <v>1399</v>
      </c>
      <c r="C1320" s="26" t="s">
        <v>1398</v>
      </c>
      <c r="D1320" s="26" t="s">
        <v>1663</v>
      </c>
      <c r="E1320">
        <v>0.9</v>
      </c>
      <c r="F1320">
        <v>0.8</v>
      </c>
      <c r="G1320">
        <v>0</v>
      </c>
      <c r="H1320">
        <v>0</v>
      </c>
      <c r="I1320">
        <v>0.1</v>
      </c>
      <c r="J1320">
        <v>0</v>
      </c>
      <c r="K1320" s="36"/>
    </row>
    <row r="1321" spans="1:11">
      <c r="A1321" s="26" t="s">
        <v>1397</v>
      </c>
      <c r="B1321" s="26" t="s">
        <v>664</v>
      </c>
      <c r="C1321" s="26" t="s">
        <v>1398</v>
      </c>
      <c r="D1321" s="26" t="s">
        <v>1676</v>
      </c>
      <c r="E1321">
        <v>2.7</v>
      </c>
      <c r="F1321">
        <v>3.4</v>
      </c>
      <c r="G1321">
        <v>1.2</v>
      </c>
      <c r="H1321">
        <v>1.2</v>
      </c>
      <c r="I1321">
        <v>0.1</v>
      </c>
      <c r="J1321">
        <v>0</v>
      </c>
      <c r="K1321" s="36"/>
    </row>
    <row r="1322" spans="1:11">
      <c r="A1322" s="26" t="s">
        <v>1397</v>
      </c>
      <c r="B1322" s="26" t="s">
        <v>664</v>
      </c>
      <c r="C1322" s="26" t="s">
        <v>1398</v>
      </c>
      <c r="D1322" s="26" t="s">
        <v>1680</v>
      </c>
      <c r="E1322">
        <v>3.8</v>
      </c>
      <c r="F1322">
        <v>4.5</v>
      </c>
      <c r="G1322">
        <v>1.6</v>
      </c>
      <c r="H1322">
        <v>1.9</v>
      </c>
      <c r="I1322">
        <v>0.1</v>
      </c>
      <c r="J1322">
        <v>0</v>
      </c>
      <c r="K1322" s="36"/>
    </row>
    <row r="1323" spans="1:11">
      <c r="A1323" s="26" t="s">
        <v>1397</v>
      </c>
      <c r="B1323" s="26" t="s">
        <v>664</v>
      </c>
      <c r="C1323" s="26" t="s">
        <v>1398</v>
      </c>
      <c r="D1323" s="26" t="s">
        <v>1681</v>
      </c>
      <c r="E1323">
        <v>6.2</v>
      </c>
      <c r="F1323">
        <v>7.4</v>
      </c>
      <c r="G1323">
        <v>2.5</v>
      </c>
      <c r="H1323">
        <v>3.1</v>
      </c>
      <c r="I1323">
        <v>0.2</v>
      </c>
      <c r="J1323">
        <v>0</v>
      </c>
      <c r="K1323" s="36"/>
    </row>
    <row r="1324" spans="1:11">
      <c r="A1324" s="26" t="s">
        <v>1397</v>
      </c>
      <c r="B1324" s="26" t="s">
        <v>1399</v>
      </c>
      <c r="C1324" s="26" t="s">
        <v>1398</v>
      </c>
      <c r="D1324" s="26" t="s">
        <v>1679</v>
      </c>
      <c r="E1324">
        <v>11.3</v>
      </c>
      <c r="F1324">
        <v>9.3000000000000007</v>
      </c>
      <c r="G1324">
        <v>-0.3</v>
      </c>
      <c r="H1324">
        <v>0.3</v>
      </c>
      <c r="I1324">
        <v>1.2</v>
      </c>
      <c r="J1324">
        <v>0</v>
      </c>
      <c r="K1324" s="36"/>
    </row>
    <row r="1325" spans="1:11">
      <c r="A1325" s="26" t="s">
        <v>1397</v>
      </c>
      <c r="B1325" s="26" t="s">
        <v>1399</v>
      </c>
      <c r="C1325" s="26" t="s">
        <v>1398</v>
      </c>
      <c r="D1325" s="26" t="s">
        <v>1676</v>
      </c>
      <c r="E1325">
        <v>8.9</v>
      </c>
      <c r="F1325">
        <v>11.1</v>
      </c>
      <c r="G1325">
        <v>3.8</v>
      </c>
      <c r="H1325">
        <v>3.9</v>
      </c>
      <c r="I1325">
        <v>0.3</v>
      </c>
      <c r="J1325">
        <v>0</v>
      </c>
      <c r="K1325" s="36"/>
    </row>
    <row r="1326" spans="1:11">
      <c r="A1326" s="26" t="s">
        <v>1397</v>
      </c>
      <c r="B1326" s="26" t="s">
        <v>1399</v>
      </c>
      <c r="C1326" s="26" t="s">
        <v>1398</v>
      </c>
      <c r="D1326" s="26" t="s">
        <v>1680</v>
      </c>
      <c r="E1326">
        <v>14.6</v>
      </c>
      <c r="F1326">
        <v>15.7</v>
      </c>
      <c r="G1326">
        <v>5.3</v>
      </c>
      <c r="H1326">
        <v>6.7</v>
      </c>
      <c r="I1326">
        <v>0.7</v>
      </c>
      <c r="J1326">
        <v>0.1</v>
      </c>
      <c r="K1326" s="36"/>
    </row>
    <row r="1327" spans="1:11">
      <c r="A1327" s="26" t="s">
        <v>1397</v>
      </c>
      <c r="B1327" s="26" t="s">
        <v>1399</v>
      </c>
      <c r="C1327" s="26" t="s">
        <v>1398</v>
      </c>
      <c r="D1327" s="26" t="s">
        <v>1678</v>
      </c>
      <c r="E1327">
        <v>0.2</v>
      </c>
      <c r="F1327">
        <v>2.7</v>
      </c>
      <c r="G1327">
        <v>15.6</v>
      </c>
      <c r="H1327">
        <v>48</v>
      </c>
      <c r="I1327">
        <v>23</v>
      </c>
      <c r="J1327">
        <v>7.2</v>
      </c>
      <c r="K1327" s="36"/>
    </row>
    <row r="1328" spans="1:11">
      <c r="A1328" s="26" t="s">
        <v>1397</v>
      </c>
      <c r="B1328" s="26" t="s">
        <v>1399</v>
      </c>
      <c r="C1328" s="26" t="s">
        <v>1398</v>
      </c>
      <c r="D1328" s="26" t="s">
        <v>1681</v>
      </c>
      <c r="E1328" s="34">
        <v>25.2</v>
      </c>
      <c r="F1328" s="34">
        <v>27.4</v>
      </c>
      <c r="G1328" s="34">
        <v>8.1</v>
      </c>
      <c r="H1328" s="34">
        <v>10.6</v>
      </c>
      <c r="I1328" s="34">
        <v>1.2</v>
      </c>
      <c r="J1328" s="34">
        <v>26.1</v>
      </c>
      <c r="K1328" s="36"/>
    </row>
    <row r="1329" spans="1:11">
      <c r="A1329" s="26"/>
      <c r="B1329" s="26"/>
      <c r="C1329" s="26"/>
      <c r="D1329" s="26"/>
      <c r="E1329">
        <f t="shared" ref="E1329:J1329" si="62">SUM(E1320:E1328)</f>
        <v>73.800000000000011</v>
      </c>
      <c r="F1329">
        <f t="shared" si="62"/>
        <v>82.300000000000011</v>
      </c>
      <c r="G1329">
        <f t="shared" si="62"/>
        <v>37.800000000000004</v>
      </c>
      <c r="H1329">
        <f t="shared" si="62"/>
        <v>75.699999999999989</v>
      </c>
      <c r="I1329">
        <f t="shared" si="62"/>
        <v>26.9</v>
      </c>
      <c r="J1329">
        <f t="shared" si="62"/>
        <v>33.4</v>
      </c>
      <c r="K1329" s="36">
        <f>SUM(E1329:J1329)</f>
        <v>329.9</v>
      </c>
    </row>
    <row r="1330" spans="1:11">
      <c r="A1330" s="26"/>
      <c r="B1330" s="26"/>
      <c r="C1330" s="26"/>
      <c r="D1330" s="26"/>
      <c r="K1330" s="36"/>
    </row>
    <row r="1331" spans="1:11">
      <c r="A1331" s="26" t="s">
        <v>1400</v>
      </c>
      <c r="B1331" s="26" t="s">
        <v>1402</v>
      </c>
      <c r="C1331" s="26" t="s">
        <v>1401</v>
      </c>
      <c r="D1331" s="26" t="s">
        <v>1663</v>
      </c>
      <c r="E1331">
        <v>3.6</v>
      </c>
      <c r="F1331">
        <v>-10.3</v>
      </c>
      <c r="G1331">
        <v>0</v>
      </c>
      <c r="H1331">
        <v>0</v>
      </c>
      <c r="I1331">
        <v>0</v>
      </c>
      <c r="J1331">
        <v>0</v>
      </c>
      <c r="K1331" s="36"/>
    </row>
    <row r="1332" spans="1:11">
      <c r="A1332" s="26" t="s">
        <v>1400</v>
      </c>
      <c r="B1332" s="26" t="s">
        <v>1402</v>
      </c>
      <c r="C1332" s="26" t="s">
        <v>1401</v>
      </c>
      <c r="D1332" s="26" t="s">
        <v>1676</v>
      </c>
      <c r="E1332">
        <v>3.1</v>
      </c>
      <c r="F1332">
        <v>3.4</v>
      </c>
      <c r="G1332">
        <v>0.7</v>
      </c>
      <c r="H1332">
        <v>-0.1</v>
      </c>
      <c r="I1332">
        <v>0</v>
      </c>
      <c r="J1332">
        <v>0</v>
      </c>
      <c r="K1332" s="36"/>
    </row>
    <row r="1333" spans="1:11">
      <c r="A1333" s="26" t="s">
        <v>1400</v>
      </c>
      <c r="B1333" s="26" t="s">
        <v>1402</v>
      </c>
      <c r="C1333" s="26" t="s">
        <v>1401</v>
      </c>
      <c r="D1333" s="26" t="s">
        <v>1678</v>
      </c>
      <c r="E1333">
        <v>15</v>
      </c>
      <c r="F1333">
        <v>3</v>
      </c>
      <c r="G1333">
        <v>-2</v>
      </c>
      <c r="H1333">
        <v>0</v>
      </c>
      <c r="I1333">
        <v>0</v>
      </c>
      <c r="J1333">
        <v>0</v>
      </c>
      <c r="K1333" s="36"/>
    </row>
    <row r="1334" spans="1:11">
      <c r="A1334" s="26" t="s">
        <v>1400</v>
      </c>
      <c r="B1334" s="26" t="s">
        <v>1402</v>
      </c>
      <c r="C1334" s="26" t="s">
        <v>1401</v>
      </c>
      <c r="D1334" s="26" t="s">
        <v>1680</v>
      </c>
      <c r="E1334">
        <v>12.2</v>
      </c>
      <c r="F1334">
        <v>5.4</v>
      </c>
      <c r="G1334">
        <v>1</v>
      </c>
      <c r="H1334">
        <v>-0.2</v>
      </c>
      <c r="I1334">
        <v>0</v>
      </c>
      <c r="J1334">
        <v>0</v>
      </c>
      <c r="K1334" s="36"/>
    </row>
    <row r="1335" spans="1:11">
      <c r="A1335" s="26" t="s">
        <v>1400</v>
      </c>
      <c r="B1335" s="26" t="s">
        <v>1402</v>
      </c>
      <c r="C1335" s="26" t="s">
        <v>1401</v>
      </c>
      <c r="D1335" s="26" t="s">
        <v>1681</v>
      </c>
      <c r="E1335">
        <v>25</v>
      </c>
      <c r="F1335">
        <v>9.3000000000000007</v>
      </c>
      <c r="G1335">
        <v>1.5</v>
      </c>
      <c r="H1335">
        <v>-0.3</v>
      </c>
      <c r="I1335">
        <v>0</v>
      </c>
      <c r="J1335">
        <v>0</v>
      </c>
      <c r="K1335" s="36"/>
    </row>
    <row r="1336" spans="1:11">
      <c r="A1336" s="26" t="s">
        <v>1400</v>
      </c>
      <c r="B1336" s="26" t="s">
        <v>1402</v>
      </c>
      <c r="C1336" s="26" t="s">
        <v>1401</v>
      </c>
      <c r="D1336" s="26" t="s">
        <v>1679</v>
      </c>
      <c r="E1336" s="34">
        <v>43.7</v>
      </c>
      <c r="F1336" s="34">
        <v>6.1</v>
      </c>
      <c r="G1336" s="34">
        <v>0</v>
      </c>
      <c r="H1336" s="34">
        <v>0</v>
      </c>
      <c r="I1336" s="34">
        <v>0</v>
      </c>
      <c r="J1336" s="34">
        <v>0</v>
      </c>
      <c r="K1336" s="36"/>
    </row>
    <row r="1337" spans="1:11">
      <c r="A1337" s="26"/>
      <c r="B1337" s="26"/>
      <c r="C1337" s="26"/>
      <c r="D1337" s="26"/>
      <c r="E1337">
        <f t="shared" ref="E1337:J1337" si="63">SUM(E1331:E1336)</f>
        <v>102.6</v>
      </c>
      <c r="F1337">
        <f t="shared" si="63"/>
        <v>16.899999999999999</v>
      </c>
      <c r="G1337">
        <f t="shared" si="63"/>
        <v>1.2</v>
      </c>
      <c r="H1337">
        <f t="shared" si="63"/>
        <v>-0.60000000000000009</v>
      </c>
      <c r="I1337">
        <f t="shared" si="63"/>
        <v>0</v>
      </c>
      <c r="J1337">
        <f t="shared" si="63"/>
        <v>0</v>
      </c>
      <c r="K1337" s="36">
        <f>SUM(E1337:J1337)</f>
        <v>120.10000000000001</v>
      </c>
    </row>
    <row r="1338" spans="1:11">
      <c r="A1338" s="26"/>
      <c r="B1338" s="26"/>
      <c r="C1338" s="26"/>
      <c r="D1338" s="26"/>
      <c r="K1338" s="36"/>
    </row>
    <row r="1339" spans="1:11">
      <c r="A1339" s="26" t="s">
        <v>1597</v>
      </c>
      <c r="B1339" s="26" t="s">
        <v>665</v>
      </c>
      <c r="C1339" s="26" t="s">
        <v>1598</v>
      </c>
      <c r="D1339" s="26" t="s">
        <v>1681</v>
      </c>
      <c r="E1339">
        <v>4.5</v>
      </c>
      <c r="F1339">
        <v>6</v>
      </c>
      <c r="G1339">
        <v>6.2</v>
      </c>
      <c r="H1339">
        <v>3</v>
      </c>
      <c r="I1339">
        <v>2.6</v>
      </c>
      <c r="J1339">
        <v>2.7</v>
      </c>
      <c r="K1339" s="36"/>
    </row>
    <row r="1340" spans="1:11">
      <c r="A1340" s="26" t="s">
        <v>1597</v>
      </c>
      <c r="B1340" s="26" t="s">
        <v>665</v>
      </c>
      <c r="C1340" s="26" t="s">
        <v>1598</v>
      </c>
      <c r="D1340" s="26" t="s">
        <v>1676</v>
      </c>
      <c r="E1340">
        <v>5.8</v>
      </c>
      <c r="F1340">
        <v>7.8</v>
      </c>
      <c r="G1340">
        <v>8.1</v>
      </c>
      <c r="H1340">
        <v>3.9</v>
      </c>
      <c r="I1340">
        <v>3.4</v>
      </c>
      <c r="J1340">
        <v>3.5</v>
      </c>
      <c r="K1340" s="36"/>
    </row>
    <row r="1341" spans="1:11">
      <c r="A1341" s="26" t="s">
        <v>1597</v>
      </c>
      <c r="B1341" s="26" t="s">
        <v>665</v>
      </c>
      <c r="C1341" s="26" t="s">
        <v>1598</v>
      </c>
      <c r="D1341" s="26" t="s">
        <v>1678</v>
      </c>
      <c r="E1341" s="34">
        <v>17.3</v>
      </c>
      <c r="F1341" s="34">
        <v>26</v>
      </c>
      <c r="G1341" s="34">
        <v>13.4</v>
      </c>
      <c r="H1341" s="34">
        <v>1.3</v>
      </c>
      <c r="I1341" s="34">
        <v>32.1</v>
      </c>
      <c r="J1341" s="34">
        <v>-8.1</v>
      </c>
      <c r="K1341" s="36"/>
    </row>
    <row r="1342" spans="1:11">
      <c r="A1342" s="26"/>
      <c r="B1342" s="26"/>
      <c r="C1342" s="26"/>
      <c r="D1342" s="26"/>
      <c r="E1342">
        <f t="shared" ref="E1342:J1342" si="64">SUM(E1339:E1341)</f>
        <v>27.6</v>
      </c>
      <c r="F1342">
        <f t="shared" si="64"/>
        <v>39.799999999999997</v>
      </c>
      <c r="G1342">
        <f t="shared" si="64"/>
        <v>27.700000000000003</v>
      </c>
      <c r="H1342">
        <f t="shared" si="64"/>
        <v>8.2000000000000011</v>
      </c>
      <c r="I1342">
        <f t="shared" si="64"/>
        <v>38.1</v>
      </c>
      <c r="J1342">
        <f t="shared" si="64"/>
        <v>-1.8999999999999995</v>
      </c>
      <c r="K1342" s="36">
        <f>SUM(E1342:J1342)</f>
        <v>139.5</v>
      </c>
    </row>
    <row r="1343" spans="1:11">
      <c r="A1343" s="26"/>
      <c r="B1343" s="26"/>
      <c r="C1343" s="26"/>
      <c r="D1343" s="26"/>
      <c r="K1343" s="36"/>
    </row>
    <row r="1344" spans="1:11">
      <c r="A1344" s="26" t="s">
        <v>1403</v>
      </c>
      <c r="B1344" s="26" t="s">
        <v>1405</v>
      </c>
      <c r="C1344" s="26" t="s">
        <v>1404</v>
      </c>
      <c r="D1344" s="26" t="s">
        <v>1680</v>
      </c>
      <c r="E1344">
        <v>0</v>
      </c>
      <c r="F1344">
        <v>0</v>
      </c>
      <c r="G1344">
        <v>0</v>
      </c>
      <c r="H1344">
        <v>0</v>
      </c>
      <c r="I1344">
        <v>0.1</v>
      </c>
      <c r="J1344">
        <v>0.1</v>
      </c>
      <c r="K1344" s="36"/>
    </row>
    <row r="1345" spans="1:11">
      <c r="A1345" s="26" t="s">
        <v>1403</v>
      </c>
      <c r="B1345" s="26" t="s">
        <v>1405</v>
      </c>
      <c r="C1345" s="26" t="s">
        <v>1404</v>
      </c>
      <c r="D1345" s="26" t="s">
        <v>1676</v>
      </c>
      <c r="E1345">
        <v>0</v>
      </c>
      <c r="F1345">
        <v>0</v>
      </c>
      <c r="G1345">
        <v>0</v>
      </c>
      <c r="H1345">
        <v>0</v>
      </c>
      <c r="I1345">
        <v>0.4</v>
      </c>
      <c r="J1345">
        <v>0.4</v>
      </c>
      <c r="K1345" s="36"/>
    </row>
    <row r="1346" spans="1:11">
      <c r="A1346" s="26" t="s">
        <v>1403</v>
      </c>
      <c r="B1346" s="26" t="s">
        <v>1405</v>
      </c>
      <c r="C1346" s="26" t="s">
        <v>1404</v>
      </c>
      <c r="D1346" s="26" t="s">
        <v>1681</v>
      </c>
      <c r="E1346">
        <v>0</v>
      </c>
      <c r="F1346">
        <v>0</v>
      </c>
      <c r="G1346">
        <v>0</v>
      </c>
      <c r="H1346">
        <v>0</v>
      </c>
      <c r="I1346">
        <v>0.4</v>
      </c>
      <c r="J1346">
        <v>0.5</v>
      </c>
      <c r="K1346" s="36"/>
    </row>
    <row r="1347" spans="1:11">
      <c r="A1347" s="26" t="s">
        <v>1403</v>
      </c>
      <c r="B1347" s="26" t="s">
        <v>1405</v>
      </c>
      <c r="C1347" s="26" t="s">
        <v>1404</v>
      </c>
      <c r="D1347" s="26" t="s">
        <v>1663</v>
      </c>
      <c r="E1347">
        <v>0</v>
      </c>
      <c r="F1347">
        <v>0</v>
      </c>
      <c r="G1347">
        <v>0</v>
      </c>
      <c r="H1347">
        <v>1.9</v>
      </c>
      <c r="I1347">
        <v>0</v>
      </c>
      <c r="J1347">
        <v>0</v>
      </c>
      <c r="K1347" s="36"/>
    </row>
    <row r="1348" spans="1:11">
      <c r="A1348" s="26" t="s">
        <v>1403</v>
      </c>
      <c r="B1348" s="26" t="s">
        <v>1405</v>
      </c>
      <c r="C1348" s="26" t="s">
        <v>1404</v>
      </c>
      <c r="D1348" s="26" t="s">
        <v>1678</v>
      </c>
      <c r="E1348" s="34">
        <v>0</v>
      </c>
      <c r="F1348" s="34">
        <v>-4.5</v>
      </c>
      <c r="G1348" s="34">
        <v>0</v>
      </c>
      <c r="H1348" s="34">
        <v>63.4</v>
      </c>
      <c r="I1348" s="34">
        <v>-41</v>
      </c>
      <c r="J1348" s="34">
        <v>0</v>
      </c>
      <c r="K1348" s="36"/>
    </row>
    <row r="1349" spans="1:11">
      <c r="A1349" s="26"/>
      <c r="B1349" s="26"/>
      <c r="C1349" s="26"/>
      <c r="D1349" s="26"/>
      <c r="E1349">
        <f t="shared" ref="E1349:J1349" si="65">SUM(E1344:E1348)</f>
        <v>0</v>
      </c>
      <c r="F1349">
        <f t="shared" si="65"/>
        <v>-4.5</v>
      </c>
      <c r="G1349">
        <f t="shared" si="65"/>
        <v>0</v>
      </c>
      <c r="H1349">
        <f t="shared" si="65"/>
        <v>65.3</v>
      </c>
      <c r="I1349">
        <f t="shared" si="65"/>
        <v>-40.1</v>
      </c>
      <c r="J1349">
        <f t="shared" si="65"/>
        <v>1</v>
      </c>
      <c r="K1349" s="36">
        <f>SUM(E1349:J1349)</f>
        <v>21.699999999999996</v>
      </c>
    </row>
    <row r="1350" spans="1:11">
      <c r="A1350" s="26"/>
      <c r="B1350" s="26"/>
      <c r="C1350" s="26"/>
      <c r="D1350" s="26"/>
      <c r="K1350" s="36"/>
    </row>
    <row r="1351" spans="1:11">
      <c r="A1351" s="26" t="s">
        <v>1599</v>
      </c>
      <c r="B1351" s="26" t="s">
        <v>666</v>
      </c>
      <c r="C1351" s="26" t="s">
        <v>1600</v>
      </c>
      <c r="D1351" s="26" t="s">
        <v>1663</v>
      </c>
      <c r="E1351">
        <v>0</v>
      </c>
      <c r="F1351">
        <v>0.6</v>
      </c>
      <c r="G1351">
        <v>0</v>
      </c>
      <c r="H1351">
        <v>0</v>
      </c>
      <c r="I1351">
        <v>0</v>
      </c>
      <c r="J1351">
        <v>0</v>
      </c>
      <c r="K1351" s="36"/>
    </row>
    <row r="1352" spans="1:11">
      <c r="A1352" s="26" t="s">
        <v>1599</v>
      </c>
      <c r="B1352" s="26" t="s">
        <v>667</v>
      </c>
      <c r="C1352" s="26" t="s">
        <v>1600</v>
      </c>
      <c r="D1352" s="26" t="s">
        <v>1676</v>
      </c>
      <c r="E1352">
        <v>0</v>
      </c>
      <c r="F1352">
        <v>2</v>
      </c>
      <c r="G1352">
        <v>-0.3</v>
      </c>
      <c r="H1352">
        <v>0</v>
      </c>
      <c r="I1352">
        <v>0</v>
      </c>
      <c r="J1352">
        <v>0.2</v>
      </c>
      <c r="K1352" s="36"/>
    </row>
    <row r="1353" spans="1:11">
      <c r="A1353" s="26" t="s">
        <v>1599</v>
      </c>
      <c r="B1353" s="26" t="s">
        <v>667</v>
      </c>
      <c r="C1353" s="26" t="s">
        <v>1600</v>
      </c>
      <c r="D1353" s="26" t="s">
        <v>1680</v>
      </c>
      <c r="E1353">
        <v>0</v>
      </c>
      <c r="F1353">
        <v>2.6</v>
      </c>
      <c r="G1353">
        <v>-0.5</v>
      </c>
      <c r="H1353">
        <v>0</v>
      </c>
      <c r="I1353">
        <v>0</v>
      </c>
      <c r="J1353">
        <v>0.5</v>
      </c>
      <c r="K1353" s="36"/>
    </row>
    <row r="1354" spans="1:11">
      <c r="A1354" s="26" t="s">
        <v>1599</v>
      </c>
      <c r="B1354" s="26" t="s">
        <v>666</v>
      </c>
      <c r="C1354" s="26" t="s">
        <v>1600</v>
      </c>
      <c r="D1354" s="26" t="s">
        <v>1676</v>
      </c>
      <c r="E1354">
        <v>0</v>
      </c>
      <c r="F1354">
        <v>4.0999999999999996</v>
      </c>
      <c r="G1354">
        <v>-0.7</v>
      </c>
      <c r="H1354">
        <v>0</v>
      </c>
      <c r="I1354">
        <v>0</v>
      </c>
      <c r="J1354">
        <v>0.4</v>
      </c>
      <c r="K1354" s="36"/>
    </row>
    <row r="1355" spans="1:11">
      <c r="A1355" s="26" t="s">
        <v>1599</v>
      </c>
      <c r="B1355" s="26" t="s">
        <v>667</v>
      </c>
      <c r="C1355" s="26" t="s">
        <v>1600</v>
      </c>
      <c r="D1355" s="26" t="s">
        <v>1681</v>
      </c>
      <c r="E1355">
        <v>0</v>
      </c>
      <c r="F1355">
        <v>4.4000000000000004</v>
      </c>
      <c r="G1355">
        <v>-0.7</v>
      </c>
      <c r="H1355">
        <v>0</v>
      </c>
      <c r="I1355">
        <v>0</v>
      </c>
      <c r="J1355">
        <v>0.7</v>
      </c>
      <c r="K1355" s="36"/>
    </row>
    <row r="1356" spans="1:11">
      <c r="A1356" s="26" t="s">
        <v>1599</v>
      </c>
      <c r="B1356" s="26" t="s">
        <v>666</v>
      </c>
      <c r="C1356" s="26" t="s">
        <v>1600</v>
      </c>
      <c r="D1356" s="26" t="s">
        <v>1680</v>
      </c>
      <c r="E1356">
        <v>0</v>
      </c>
      <c r="F1356">
        <v>6.2</v>
      </c>
      <c r="G1356">
        <v>-1</v>
      </c>
      <c r="H1356">
        <v>0</v>
      </c>
      <c r="I1356">
        <v>0</v>
      </c>
      <c r="J1356">
        <v>1</v>
      </c>
      <c r="K1356" s="36"/>
    </row>
    <row r="1357" spans="1:11">
      <c r="A1357" s="26" t="s">
        <v>1599</v>
      </c>
      <c r="B1357" s="26" t="s">
        <v>666</v>
      </c>
      <c r="C1357" s="26" t="s">
        <v>1600</v>
      </c>
      <c r="D1357" s="26" t="s">
        <v>1679</v>
      </c>
      <c r="E1357">
        <v>0</v>
      </c>
      <c r="F1357">
        <v>6.8</v>
      </c>
      <c r="G1357">
        <v>0</v>
      </c>
      <c r="H1357">
        <v>0</v>
      </c>
      <c r="I1357">
        <v>0</v>
      </c>
      <c r="J1357">
        <v>0</v>
      </c>
      <c r="K1357" s="36"/>
    </row>
    <row r="1358" spans="1:11">
      <c r="A1358" s="26" t="s">
        <v>1599</v>
      </c>
      <c r="B1358" s="26" t="s">
        <v>666</v>
      </c>
      <c r="C1358" s="26" t="s">
        <v>1600</v>
      </c>
      <c r="D1358" s="26" t="s">
        <v>1681</v>
      </c>
      <c r="E1358" s="34">
        <v>0</v>
      </c>
      <c r="F1358" s="34">
        <v>11.4</v>
      </c>
      <c r="G1358" s="34">
        <v>-1.5</v>
      </c>
      <c r="H1358" s="34">
        <v>0</v>
      </c>
      <c r="I1358" s="34">
        <v>0</v>
      </c>
      <c r="J1358" s="34">
        <v>1.4</v>
      </c>
      <c r="K1358" s="36"/>
    </row>
    <row r="1359" spans="1:11">
      <c r="A1359" s="26"/>
      <c r="B1359" s="26"/>
      <c r="C1359" s="26"/>
      <c r="D1359" s="26"/>
      <c r="E1359">
        <f t="shared" ref="E1359:J1359" si="66">SUM(E1351:E1358)</f>
        <v>0</v>
      </c>
      <c r="F1359">
        <f t="shared" si="66"/>
        <v>38.1</v>
      </c>
      <c r="G1359">
        <f t="shared" si="66"/>
        <v>-4.7</v>
      </c>
      <c r="H1359">
        <f t="shared" si="66"/>
        <v>0</v>
      </c>
      <c r="I1359">
        <f t="shared" si="66"/>
        <v>0</v>
      </c>
      <c r="J1359">
        <f t="shared" si="66"/>
        <v>4.1999999999999993</v>
      </c>
      <c r="K1359" s="36">
        <f>SUM(E1359:J1359)</f>
        <v>37.599999999999994</v>
      </c>
    </row>
    <row r="1360" spans="1:11">
      <c r="A1360" s="26"/>
      <c r="B1360" s="26"/>
      <c r="C1360" s="26"/>
      <c r="D1360" s="26"/>
      <c r="K1360" s="36"/>
    </row>
    <row r="1361" spans="1:11">
      <c r="A1361" s="26" t="s">
        <v>1406</v>
      </c>
      <c r="B1361" s="26" t="s">
        <v>1408</v>
      </c>
      <c r="C1361" s="26" t="s">
        <v>1407</v>
      </c>
      <c r="D1361" s="26" t="s">
        <v>1679</v>
      </c>
      <c r="E1361">
        <v>0.1</v>
      </c>
      <c r="F1361">
        <v>0</v>
      </c>
      <c r="G1361">
        <v>0</v>
      </c>
      <c r="H1361">
        <v>0</v>
      </c>
      <c r="I1361">
        <v>0</v>
      </c>
      <c r="J1361">
        <v>0</v>
      </c>
      <c r="K1361" s="36"/>
    </row>
    <row r="1362" spans="1:11">
      <c r="A1362" s="26" t="s">
        <v>1406</v>
      </c>
      <c r="B1362" s="26" t="s">
        <v>1408</v>
      </c>
      <c r="C1362" s="26" t="s">
        <v>1407</v>
      </c>
      <c r="D1362" s="26" t="s">
        <v>1676</v>
      </c>
      <c r="E1362">
        <v>2.6</v>
      </c>
      <c r="F1362">
        <v>-0.2</v>
      </c>
      <c r="G1362">
        <v>0</v>
      </c>
      <c r="H1362">
        <v>0</v>
      </c>
      <c r="I1362">
        <v>0</v>
      </c>
      <c r="J1362">
        <v>0</v>
      </c>
      <c r="K1362" s="36"/>
    </row>
    <row r="1363" spans="1:11">
      <c r="A1363" s="26" t="s">
        <v>1406</v>
      </c>
      <c r="B1363" s="26" t="s">
        <v>1408</v>
      </c>
      <c r="C1363" s="26" t="s">
        <v>1407</v>
      </c>
      <c r="D1363" s="26" t="s">
        <v>1680</v>
      </c>
      <c r="E1363">
        <v>3.7</v>
      </c>
      <c r="F1363">
        <v>-0.3</v>
      </c>
      <c r="G1363">
        <v>0</v>
      </c>
      <c r="H1363">
        <v>0</v>
      </c>
      <c r="I1363">
        <v>0</v>
      </c>
      <c r="J1363">
        <v>0</v>
      </c>
      <c r="K1363" s="36"/>
    </row>
    <row r="1364" spans="1:11">
      <c r="A1364" s="26" t="s">
        <v>1406</v>
      </c>
      <c r="B1364" s="26" t="s">
        <v>1408</v>
      </c>
      <c r="C1364" s="26" t="s">
        <v>1407</v>
      </c>
      <c r="D1364" s="26" t="s">
        <v>1681</v>
      </c>
      <c r="E1364">
        <v>5.7</v>
      </c>
      <c r="F1364">
        <v>-0.5</v>
      </c>
      <c r="G1364">
        <v>0</v>
      </c>
      <c r="H1364">
        <v>0</v>
      </c>
      <c r="I1364">
        <v>0</v>
      </c>
      <c r="J1364">
        <v>0</v>
      </c>
      <c r="K1364" s="36"/>
    </row>
    <row r="1365" spans="1:11">
      <c r="A1365" s="26" t="s">
        <v>1406</v>
      </c>
      <c r="B1365" s="26" t="s">
        <v>1408</v>
      </c>
      <c r="C1365" s="26" t="s">
        <v>1407</v>
      </c>
      <c r="D1365" s="26" t="s">
        <v>1678</v>
      </c>
      <c r="E1365" s="34">
        <v>14.4</v>
      </c>
      <c r="F1365" s="34">
        <v>0</v>
      </c>
      <c r="G1365" s="34">
        <v>0</v>
      </c>
      <c r="H1365" s="34">
        <v>0</v>
      </c>
      <c r="I1365" s="34">
        <v>0</v>
      </c>
      <c r="J1365" s="34">
        <v>0</v>
      </c>
      <c r="K1365" s="36"/>
    </row>
    <row r="1366" spans="1:11">
      <c r="A1366" s="26"/>
      <c r="B1366" s="26"/>
      <c r="C1366" s="26"/>
      <c r="D1366" s="26"/>
      <c r="E1366">
        <f t="shared" ref="E1366:J1366" si="67">SUM(E1361:E1365)</f>
        <v>26.5</v>
      </c>
      <c r="F1366">
        <f t="shared" si="67"/>
        <v>-1</v>
      </c>
      <c r="G1366">
        <f t="shared" si="67"/>
        <v>0</v>
      </c>
      <c r="H1366">
        <f t="shared" si="67"/>
        <v>0</v>
      </c>
      <c r="I1366">
        <f t="shared" si="67"/>
        <v>0</v>
      </c>
      <c r="J1366">
        <f t="shared" si="67"/>
        <v>0</v>
      </c>
      <c r="K1366" s="36">
        <f>SUM(E1366:J1366)</f>
        <v>25.5</v>
      </c>
    </row>
    <row r="1367" spans="1:11">
      <c r="A1367" s="26"/>
      <c r="B1367" s="26"/>
      <c r="C1367" s="26"/>
      <c r="D1367" s="26"/>
      <c r="K1367" s="36"/>
    </row>
    <row r="1368" spans="1:11">
      <c r="A1368" s="26" t="s">
        <v>1409</v>
      </c>
      <c r="B1368" s="26" t="s">
        <v>1411</v>
      </c>
      <c r="C1368" s="26" t="s">
        <v>1410</v>
      </c>
      <c r="D1368" s="26" t="s">
        <v>1679</v>
      </c>
      <c r="E1368">
        <v>0.4</v>
      </c>
      <c r="F1368">
        <v>0</v>
      </c>
      <c r="G1368">
        <v>0</v>
      </c>
      <c r="H1368">
        <v>0</v>
      </c>
      <c r="I1368">
        <v>-0.2</v>
      </c>
      <c r="J1368">
        <v>0</v>
      </c>
      <c r="K1368" s="36"/>
    </row>
    <row r="1369" spans="1:11">
      <c r="A1369" s="26" t="s">
        <v>1409</v>
      </c>
      <c r="B1369" s="26" t="s">
        <v>668</v>
      </c>
      <c r="C1369" s="26" t="s">
        <v>1410</v>
      </c>
      <c r="D1369" s="26" t="s">
        <v>1676</v>
      </c>
      <c r="E1369">
        <v>-0.6</v>
      </c>
      <c r="F1369">
        <v>2</v>
      </c>
      <c r="G1369">
        <v>1.1000000000000001</v>
      </c>
      <c r="H1369">
        <v>-0.3</v>
      </c>
      <c r="I1369">
        <v>0</v>
      </c>
      <c r="J1369">
        <v>0</v>
      </c>
      <c r="K1369" s="36"/>
    </row>
    <row r="1370" spans="1:11">
      <c r="A1370" s="26" t="s">
        <v>1409</v>
      </c>
      <c r="B1370" s="26" t="s">
        <v>668</v>
      </c>
      <c r="C1370" s="26" t="s">
        <v>1410</v>
      </c>
      <c r="D1370" s="26" t="s">
        <v>1680</v>
      </c>
      <c r="E1370">
        <v>-0.9</v>
      </c>
      <c r="F1370">
        <v>2.6</v>
      </c>
      <c r="G1370">
        <v>1.5</v>
      </c>
      <c r="H1370">
        <v>-0.4</v>
      </c>
      <c r="I1370">
        <v>0</v>
      </c>
      <c r="J1370">
        <v>0</v>
      </c>
      <c r="K1370" s="36"/>
    </row>
    <row r="1371" spans="1:11">
      <c r="A1371" s="26" t="s">
        <v>1409</v>
      </c>
      <c r="B1371" s="26" t="s">
        <v>1411</v>
      </c>
      <c r="C1371" s="26" t="s">
        <v>1410</v>
      </c>
      <c r="D1371" s="26" t="s">
        <v>1676</v>
      </c>
      <c r="E1371">
        <v>-1.1000000000000001</v>
      </c>
      <c r="F1371">
        <v>3.6</v>
      </c>
      <c r="G1371">
        <v>2.1</v>
      </c>
      <c r="H1371">
        <v>-0.5</v>
      </c>
      <c r="I1371">
        <v>0</v>
      </c>
      <c r="J1371">
        <v>0</v>
      </c>
      <c r="K1371" s="36"/>
    </row>
    <row r="1372" spans="1:11">
      <c r="A1372" s="26" t="s">
        <v>1409</v>
      </c>
      <c r="B1372" s="26" t="s">
        <v>668</v>
      </c>
      <c r="C1372" s="26" t="s">
        <v>1410</v>
      </c>
      <c r="D1372" s="26" t="s">
        <v>1681</v>
      </c>
      <c r="E1372">
        <v>-1.4</v>
      </c>
      <c r="F1372">
        <v>4.2</v>
      </c>
      <c r="G1372">
        <v>2.4</v>
      </c>
      <c r="H1372">
        <v>-0.7</v>
      </c>
      <c r="I1372">
        <v>0</v>
      </c>
      <c r="J1372">
        <v>0</v>
      </c>
      <c r="K1372" s="36"/>
    </row>
    <row r="1373" spans="1:11">
      <c r="A1373" s="26" t="s">
        <v>1409</v>
      </c>
      <c r="B1373" s="26" t="s">
        <v>1411</v>
      </c>
      <c r="C1373" s="26" t="s">
        <v>1410</v>
      </c>
      <c r="D1373" s="26" t="s">
        <v>1680</v>
      </c>
      <c r="E1373">
        <v>-1.5</v>
      </c>
      <c r="F1373">
        <v>4.8</v>
      </c>
      <c r="G1373">
        <v>2.9</v>
      </c>
      <c r="H1373">
        <v>-0.7</v>
      </c>
      <c r="I1373">
        <v>0</v>
      </c>
      <c r="J1373">
        <v>0</v>
      </c>
      <c r="K1373" s="36"/>
    </row>
    <row r="1374" spans="1:11">
      <c r="A1374" s="26" t="s">
        <v>1409</v>
      </c>
      <c r="B1374" s="26" t="s">
        <v>1411</v>
      </c>
      <c r="C1374" s="26" t="s">
        <v>1410</v>
      </c>
      <c r="D1374" s="26" t="s">
        <v>1681</v>
      </c>
      <c r="E1374">
        <v>-2.4</v>
      </c>
      <c r="F1374">
        <v>7.9</v>
      </c>
      <c r="G1374">
        <v>4.4000000000000004</v>
      </c>
      <c r="H1374">
        <v>-1.2</v>
      </c>
      <c r="I1374">
        <v>0</v>
      </c>
      <c r="J1374">
        <v>0</v>
      </c>
      <c r="K1374" s="36"/>
    </row>
    <row r="1375" spans="1:11">
      <c r="A1375" s="26" t="s">
        <v>1409</v>
      </c>
      <c r="B1375" s="26" t="s">
        <v>1411</v>
      </c>
      <c r="C1375" s="26" t="s">
        <v>1410</v>
      </c>
      <c r="D1375" s="26" t="s">
        <v>1678</v>
      </c>
      <c r="E1375" s="34">
        <v>0</v>
      </c>
      <c r="F1375" s="34">
        <v>0</v>
      </c>
      <c r="G1375" s="34">
        <v>4</v>
      </c>
      <c r="H1375" s="34">
        <v>5.6</v>
      </c>
      <c r="I1375" s="34">
        <v>2.2999999999999998</v>
      </c>
      <c r="J1375" s="34">
        <v>0.2</v>
      </c>
      <c r="K1375" s="36"/>
    </row>
    <row r="1376" spans="1:11">
      <c r="A1376" s="26"/>
      <c r="B1376" s="26"/>
      <c r="C1376" s="26"/>
      <c r="D1376" s="26"/>
      <c r="E1376">
        <f t="shared" ref="E1376:J1376" si="68">SUM(E1368:E1375)</f>
        <v>-7.5</v>
      </c>
      <c r="F1376">
        <f t="shared" si="68"/>
        <v>25.1</v>
      </c>
      <c r="G1376">
        <f t="shared" si="68"/>
        <v>18.399999999999999</v>
      </c>
      <c r="H1376">
        <f t="shared" si="68"/>
        <v>1.7999999999999998</v>
      </c>
      <c r="I1376">
        <f t="shared" si="68"/>
        <v>2.0999999999999996</v>
      </c>
      <c r="J1376">
        <f t="shared" si="68"/>
        <v>0.2</v>
      </c>
      <c r="K1376" s="36">
        <f>SUM(E1376:J1376)</f>
        <v>40.1</v>
      </c>
    </row>
    <row r="1377" spans="1:11">
      <c r="A1377" s="26"/>
      <c r="B1377" s="26"/>
      <c r="C1377" s="26"/>
      <c r="D1377" s="26"/>
      <c r="K1377" s="36"/>
    </row>
    <row r="1378" spans="1:11">
      <c r="A1378" s="26" t="s">
        <v>1412</v>
      </c>
      <c r="B1378" s="26" t="s">
        <v>1414</v>
      </c>
      <c r="C1378" s="26" t="s">
        <v>1413</v>
      </c>
      <c r="D1378" s="26" t="s">
        <v>1663</v>
      </c>
      <c r="E1378">
        <v>0.2</v>
      </c>
      <c r="F1378">
        <v>-0.1</v>
      </c>
      <c r="G1378">
        <v>0.1</v>
      </c>
      <c r="H1378">
        <v>0</v>
      </c>
      <c r="I1378">
        <v>-0.2</v>
      </c>
      <c r="J1378">
        <v>0.1</v>
      </c>
      <c r="K1378" s="36"/>
    </row>
    <row r="1379" spans="1:11">
      <c r="A1379" s="26" t="s">
        <v>1412</v>
      </c>
      <c r="B1379" s="26" t="s">
        <v>669</v>
      </c>
      <c r="C1379" s="26" t="s">
        <v>1413</v>
      </c>
      <c r="D1379" s="26" t="s">
        <v>1676</v>
      </c>
      <c r="E1379">
        <v>0.7</v>
      </c>
      <c r="F1379">
        <v>0.2</v>
      </c>
      <c r="G1379">
        <v>0</v>
      </c>
      <c r="H1379">
        <v>0</v>
      </c>
      <c r="I1379">
        <v>0</v>
      </c>
      <c r="J1379">
        <v>0</v>
      </c>
      <c r="K1379" s="36"/>
    </row>
    <row r="1380" spans="1:11">
      <c r="A1380" s="26" t="s">
        <v>1412</v>
      </c>
      <c r="B1380" s="26" t="s">
        <v>1414</v>
      </c>
      <c r="C1380" s="26" t="s">
        <v>1413</v>
      </c>
      <c r="D1380" s="26" t="s">
        <v>1679</v>
      </c>
      <c r="E1380">
        <v>1.9</v>
      </c>
      <c r="F1380">
        <v>-0.7</v>
      </c>
      <c r="G1380">
        <v>0.8</v>
      </c>
      <c r="H1380">
        <v>0</v>
      </c>
      <c r="I1380">
        <v>-1.8</v>
      </c>
      <c r="J1380">
        <v>0.8</v>
      </c>
      <c r="K1380" s="36"/>
    </row>
    <row r="1381" spans="1:11">
      <c r="A1381" s="26" t="s">
        <v>1412</v>
      </c>
      <c r="B1381" s="26" t="s">
        <v>669</v>
      </c>
      <c r="C1381" s="26" t="s">
        <v>1413</v>
      </c>
      <c r="D1381" s="26" t="s">
        <v>1680</v>
      </c>
      <c r="E1381">
        <v>1</v>
      </c>
      <c r="F1381">
        <v>0.3</v>
      </c>
      <c r="G1381">
        <v>0</v>
      </c>
      <c r="H1381">
        <v>0</v>
      </c>
      <c r="I1381">
        <v>0</v>
      </c>
      <c r="J1381">
        <v>0</v>
      </c>
      <c r="K1381" s="36"/>
    </row>
    <row r="1382" spans="1:11">
      <c r="A1382" s="26" t="s">
        <v>1412</v>
      </c>
      <c r="B1382" s="26" t="s">
        <v>669</v>
      </c>
      <c r="C1382" s="26" t="s">
        <v>1413</v>
      </c>
      <c r="D1382" s="26" t="s">
        <v>1681</v>
      </c>
      <c r="E1382">
        <v>1.7</v>
      </c>
      <c r="F1382">
        <v>0.5</v>
      </c>
      <c r="G1382">
        <v>0</v>
      </c>
      <c r="H1382">
        <v>0</v>
      </c>
      <c r="I1382">
        <v>0</v>
      </c>
      <c r="J1382">
        <v>0</v>
      </c>
      <c r="K1382" s="36"/>
    </row>
    <row r="1383" spans="1:11">
      <c r="A1383" s="26" t="s">
        <v>1412</v>
      </c>
      <c r="B1383" s="26" t="s">
        <v>1414</v>
      </c>
      <c r="C1383" s="26" t="s">
        <v>1413</v>
      </c>
      <c r="D1383" s="26" t="s">
        <v>1676</v>
      </c>
      <c r="E1383">
        <v>3.5</v>
      </c>
      <c r="F1383">
        <v>1.2</v>
      </c>
      <c r="G1383">
        <v>0</v>
      </c>
      <c r="H1383">
        <v>0</v>
      </c>
      <c r="I1383">
        <v>0</v>
      </c>
      <c r="J1383">
        <v>0</v>
      </c>
      <c r="K1383" s="36"/>
    </row>
    <row r="1384" spans="1:11">
      <c r="A1384" s="26" t="s">
        <v>1412</v>
      </c>
      <c r="B1384" s="26" t="s">
        <v>1414</v>
      </c>
      <c r="C1384" s="26" t="s">
        <v>1413</v>
      </c>
      <c r="D1384" s="26" t="s">
        <v>1680</v>
      </c>
      <c r="E1384">
        <v>5.6</v>
      </c>
      <c r="F1384">
        <v>1.6</v>
      </c>
      <c r="G1384">
        <v>0.2</v>
      </c>
      <c r="H1384">
        <v>0</v>
      </c>
      <c r="I1384">
        <v>-0.2</v>
      </c>
      <c r="J1384">
        <v>0.2</v>
      </c>
      <c r="K1384" s="36"/>
    </row>
    <row r="1385" spans="1:11">
      <c r="A1385" s="26" t="s">
        <v>1412</v>
      </c>
      <c r="B1385" s="26" t="s">
        <v>1414</v>
      </c>
      <c r="C1385" s="26" t="s">
        <v>1413</v>
      </c>
      <c r="D1385" s="26" t="s">
        <v>1681</v>
      </c>
      <c r="E1385">
        <v>9.1</v>
      </c>
      <c r="F1385">
        <v>2.4</v>
      </c>
      <c r="G1385">
        <v>0.4</v>
      </c>
      <c r="H1385">
        <v>0</v>
      </c>
      <c r="I1385">
        <v>-0.4</v>
      </c>
      <c r="J1385">
        <v>0.3</v>
      </c>
      <c r="K1385" s="36"/>
    </row>
    <row r="1386" spans="1:11">
      <c r="A1386" s="26" t="s">
        <v>1412</v>
      </c>
      <c r="B1386" s="26" t="s">
        <v>1414</v>
      </c>
      <c r="C1386" s="26" t="s">
        <v>1413</v>
      </c>
      <c r="D1386" s="26" t="s">
        <v>1678</v>
      </c>
      <c r="E1386" s="34">
        <v>11.7</v>
      </c>
      <c r="F1386" s="34">
        <v>9.3000000000000007</v>
      </c>
      <c r="G1386" s="34">
        <v>1.2</v>
      </c>
      <c r="H1386" s="34">
        <v>0</v>
      </c>
      <c r="I1386" s="34">
        <v>0</v>
      </c>
      <c r="J1386" s="34">
        <v>0</v>
      </c>
      <c r="K1386" s="36"/>
    </row>
    <row r="1387" spans="1:11">
      <c r="A1387" s="26"/>
      <c r="B1387" s="26"/>
      <c r="C1387" s="26"/>
      <c r="D1387" s="26"/>
      <c r="E1387">
        <f t="shared" ref="E1387:J1387" si="69">SUM(E1378:E1386)</f>
        <v>35.4</v>
      </c>
      <c r="F1387">
        <f t="shared" si="69"/>
        <v>14.700000000000001</v>
      </c>
      <c r="G1387">
        <f t="shared" si="69"/>
        <v>2.7</v>
      </c>
      <c r="H1387">
        <f t="shared" si="69"/>
        <v>0</v>
      </c>
      <c r="I1387">
        <f t="shared" si="69"/>
        <v>-2.6</v>
      </c>
      <c r="J1387">
        <f t="shared" si="69"/>
        <v>1.4000000000000001</v>
      </c>
      <c r="K1387" s="36">
        <f>SUM(E1387:J1387)</f>
        <v>51.6</v>
      </c>
    </row>
    <row r="1388" spans="1:11">
      <c r="A1388" s="26"/>
      <c r="B1388" s="26"/>
      <c r="C1388" s="26"/>
      <c r="D1388" s="26"/>
      <c r="K1388" s="36"/>
    </row>
    <row r="1389" spans="1:11">
      <c r="A1389" s="26" t="s">
        <v>1601</v>
      </c>
      <c r="B1389" s="26" t="s">
        <v>670</v>
      </c>
      <c r="C1389" s="26" t="s">
        <v>1602</v>
      </c>
      <c r="D1389" s="26" t="s">
        <v>1676</v>
      </c>
      <c r="E1389">
        <v>0</v>
      </c>
      <c r="F1389">
        <v>0</v>
      </c>
      <c r="G1389">
        <v>0</v>
      </c>
      <c r="H1389">
        <v>0</v>
      </c>
      <c r="I1389">
        <v>0.3</v>
      </c>
      <c r="J1389">
        <v>0</v>
      </c>
      <c r="K1389" s="36"/>
    </row>
    <row r="1390" spans="1:11">
      <c r="A1390" s="26" t="s">
        <v>1601</v>
      </c>
      <c r="B1390" s="26" t="s">
        <v>670</v>
      </c>
      <c r="C1390" s="26" t="s">
        <v>1602</v>
      </c>
      <c r="D1390" s="26" t="s">
        <v>1681</v>
      </c>
      <c r="E1390">
        <v>0</v>
      </c>
      <c r="F1390">
        <v>0</v>
      </c>
      <c r="G1390">
        <v>0</v>
      </c>
      <c r="H1390">
        <v>0</v>
      </c>
      <c r="I1390">
        <v>0.3</v>
      </c>
      <c r="J1390">
        <v>0</v>
      </c>
      <c r="K1390" s="36"/>
    </row>
    <row r="1391" spans="1:11">
      <c r="A1391" s="26" t="s">
        <v>1601</v>
      </c>
      <c r="B1391" s="26" t="s">
        <v>670</v>
      </c>
      <c r="C1391" s="26" t="s">
        <v>1602</v>
      </c>
      <c r="D1391" s="26" t="s">
        <v>1678</v>
      </c>
      <c r="E1391" s="34">
        <v>0.2</v>
      </c>
      <c r="F1391" s="34">
        <v>0</v>
      </c>
      <c r="G1391" s="34">
        <v>0</v>
      </c>
      <c r="H1391" s="34">
        <v>0</v>
      </c>
      <c r="I1391" s="34">
        <v>3.3</v>
      </c>
      <c r="J1391" s="34">
        <v>0</v>
      </c>
      <c r="K1391" s="36"/>
    </row>
    <row r="1392" spans="1:11">
      <c r="A1392" s="26"/>
      <c r="B1392" s="26"/>
      <c r="C1392" s="26"/>
      <c r="D1392" s="26"/>
      <c r="E1392">
        <f t="shared" ref="E1392:J1392" si="70">SUM(E1389:E1391)</f>
        <v>0.2</v>
      </c>
      <c r="F1392">
        <f t="shared" si="70"/>
        <v>0</v>
      </c>
      <c r="G1392">
        <f t="shared" si="70"/>
        <v>0</v>
      </c>
      <c r="H1392">
        <f t="shared" si="70"/>
        <v>0</v>
      </c>
      <c r="I1392">
        <f t="shared" si="70"/>
        <v>3.9</v>
      </c>
      <c r="J1392">
        <f t="shared" si="70"/>
        <v>0</v>
      </c>
      <c r="K1392" s="36">
        <f>SUM(E1392:J1392)</f>
        <v>4.0999999999999996</v>
      </c>
    </row>
    <row r="1393" spans="1:11">
      <c r="A1393" s="26"/>
      <c r="B1393" s="26"/>
      <c r="C1393" s="26"/>
      <c r="D1393" s="26"/>
      <c r="K1393" s="36"/>
    </row>
    <row r="1394" spans="1:11">
      <c r="A1394" s="26" t="s">
        <v>1603</v>
      </c>
      <c r="B1394" s="26" t="s">
        <v>671</v>
      </c>
      <c r="C1394" s="26" t="s">
        <v>1604</v>
      </c>
      <c r="D1394" s="26" t="s">
        <v>1663</v>
      </c>
      <c r="E1394">
        <v>0</v>
      </c>
      <c r="F1394">
        <v>0</v>
      </c>
      <c r="G1394">
        <v>0</v>
      </c>
      <c r="H1394">
        <v>0</v>
      </c>
      <c r="I1394">
        <v>0.3</v>
      </c>
      <c r="J1394">
        <v>1.7</v>
      </c>
      <c r="K1394" s="36"/>
    </row>
    <row r="1395" spans="1:11">
      <c r="A1395" s="26" t="s">
        <v>1603</v>
      </c>
      <c r="B1395" s="26" t="s">
        <v>671</v>
      </c>
      <c r="C1395" s="26" t="s">
        <v>1604</v>
      </c>
      <c r="D1395" s="26" t="s">
        <v>1676</v>
      </c>
      <c r="E1395">
        <v>0</v>
      </c>
      <c r="F1395">
        <v>0</v>
      </c>
      <c r="G1395">
        <v>0</v>
      </c>
      <c r="H1395">
        <v>0.3</v>
      </c>
      <c r="I1395">
        <v>0</v>
      </c>
      <c r="J1395">
        <v>3.2</v>
      </c>
      <c r="K1395" s="36"/>
    </row>
    <row r="1396" spans="1:11">
      <c r="A1396" s="26" t="s">
        <v>1603</v>
      </c>
      <c r="B1396" s="26" t="s">
        <v>671</v>
      </c>
      <c r="C1396" s="26" t="s">
        <v>1604</v>
      </c>
      <c r="D1396" s="26" t="s">
        <v>1680</v>
      </c>
      <c r="E1396">
        <v>0</v>
      </c>
      <c r="F1396">
        <v>0</v>
      </c>
      <c r="G1396">
        <v>0</v>
      </c>
      <c r="H1396">
        <v>0</v>
      </c>
      <c r="I1396">
        <v>0.4</v>
      </c>
      <c r="J1396">
        <v>10.199999999999999</v>
      </c>
      <c r="K1396" s="36"/>
    </row>
    <row r="1397" spans="1:11">
      <c r="A1397" s="26" t="s">
        <v>1603</v>
      </c>
      <c r="B1397" s="26" t="s">
        <v>671</v>
      </c>
      <c r="C1397" s="26" t="s">
        <v>1604</v>
      </c>
      <c r="D1397" s="26" t="s">
        <v>1681</v>
      </c>
      <c r="E1397">
        <v>0</v>
      </c>
      <c r="F1397">
        <v>0</v>
      </c>
      <c r="G1397">
        <v>0</v>
      </c>
      <c r="H1397">
        <v>0.3</v>
      </c>
      <c r="I1397">
        <v>0.8</v>
      </c>
      <c r="J1397">
        <v>16.100000000000001</v>
      </c>
      <c r="K1397" s="36"/>
    </row>
    <row r="1398" spans="1:11">
      <c r="A1398" s="26" t="s">
        <v>1603</v>
      </c>
      <c r="B1398" s="26" t="s">
        <v>671</v>
      </c>
      <c r="C1398" s="26" t="s">
        <v>1604</v>
      </c>
      <c r="D1398" s="26" t="s">
        <v>1679</v>
      </c>
      <c r="E1398" s="34">
        <v>0</v>
      </c>
      <c r="F1398" s="34">
        <v>0</v>
      </c>
      <c r="G1398" s="34">
        <v>0</v>
      </c>
      <c r="H1398" s="34">
        <v>0</v>
      </c>
      <c r="I1398" s="34">
        <v>3.4</v>
      </c>
      <c r="J1398" s="34">
        <v>20.3</v>
      </c>
      <c r="K1398" s="36"/>
    </row>
    <row r="1399" spans="1:11">
      <c r="A1399" s="26"/>
      <c r="B1399" s="26"/>
      <c r="C1399" s="26"/>
      <c r="D1399" s="26"/>
      <c r="E1399">
        <f t="shared" ref="E1399:J1399" si="71">SUM(E1394:E1398)</f>
        <v>0</v>
      </c>
      <c r="F1399">
        <f t="shared" si="71"/>
        <v>0</v>
      </c>
      <c r="G1399">
        <f t="shared" si="71"/>
        <v>0</v>
      </c>
      <c r="H1399">
        <f t="shared" si="71"/>
        <v>0.6</v>
      </c>
      <c r="I1399">
        <f t="shared" si="71"/>
        <v>4.9000000000000004</v>
      </c>
      <c r="J1399">
        <f t="shared" si="71"/>
        <v>51.5</v>
      </c>
      <c r="K1399" s="36">
        <f>SUM(E1399:J1399)</f>
        <v>57</v>
      </c>
    </row>
    <row r="1400" spans="1:11">
      <c r="A1400" s="26"/>
      <c r="B1400" s="26"/>
      <c r="C1400" s="26"/>
      <c r="D1400" s="26"/>
      <c r="K1400" s="36"/>
    </row>
    <row r="1401" spans="1:11">
      <c r="A1401" s="26" t="s">
        <v>1415</v>
      </c>
      <c r="B1401" s="26" t="s">
        <v>1418</v>
      </c>
      <c r="C1401" s="26" t="s">
        <v>1417</v>
      </c>
      <c r="D1401" s="26" t="s">
        <v>1676</v>
      </c>
      <c r="E1401">
        <v>-0.2</v>
      </c>
      <c r="F1401">
        <v>0</v>
      </c>
      <c r="G1401">
        <v>0</v>
      </c>
      <c r="H1401">
        <v>0</v>
      </c>
      <c r="I1401">
        <v>0</v>
      </c>
      <c r="J1401">
        <v>0</v>
      </c>
      <c r="K1401" s="36"/>
    </row>
    <row r="1402" spans="1:11">
      <c r="A1402" s="26" t="s">
        <v>1415</v>
      </c>
      <c r="B1402" s="26" t="s">
        <v>672</v>
      </c>
      <c r="C1402" s="26" t="s">
        <v>1417</v>
      </c>
      <c r="D1402" s="26" t="s">
        <v>1676</v>
      </c>
      <c r="E1402">
        <v>0.4</v>
      </c>
      <c r="F1402">
        <v>0</v>
      </c>
      <c r="G1402">
        <v>0</v>
      </c>
      <c r="H1402">
        <v>0</v>
      </c>
      <c r="I1402">
        <v>0</v>
      </c>
      <c r="J1402">
        <v>0</v>
      </c>
      <c r="K1402" s="36"/>
    </row>
    <row r="1403" spans="1:11">
      <c r="A1403" s="26" t="s">
        <v>1415</v>
      </c>
      <c r="B1403" s="26" t="s">
        <v>672</v>
      </c>
      <c r="C1403" s="26" t="s">
        <v>1417</v>
      </c>
      <c r="D1403" s="26" t="s">
        <v>1680</v>
      </c>
      <c r="E1403">
        <v>0.5</v>
      </c>
      <c r="F1403">
        <v>0</v>
      </c>
      <c r="G1403">
        <v>0</v>
      </c>
      <c r="H1403">
        <v>0</v>
      </c>
      <c r="I1403">
        <v>0</v>
      </c>
      <c r="J1403">
        <v>0</v>
      </c>
      <c r="K1403" s="36"/>
    </row>
    <row r="1404" spans="1:11">
      <c r="A1404" s="26" t="s">
        <v>1415</v>
      </c>
      <c r="B1404" s="26" t="s">
        <v>672</v>
      </c>
      <c r="C1404" s="26" t="s">
        <v>1417</v>
      </c>
      <c r="D1404" s="26" t="s">
        <v>1681</v>
      </c>
      <c r="E1404">
        <v>0.8</v>
      </c>
      <c r="F1404">
        <v>0</v>
      </c>
      <c r="G1404">
        <v>0</v>
      </c>
      <c r="H1404">
        <v>0</v>
      </c>
      <c r="I1404">
        <v>0</v>
      </c>
      <c r="J1404">
        <v>0</v>
      </c>
      <c r="K1404" s="36"/>
    </row>
    <row r="1405" spans="1:11">
      <c r="A1405" s="26" t="s">
        <v>1415</v>
      </c>
      <c r="B1405" s="26" t="s">
        <v>1418</v>
      </c>
      <c r="C1405" s="26" t="s">
        <v>1417</v>
      </c>
      <c r="D1405" s="26" t="s">
        <v>1663</v>
      </c>
      <c r="E1405">
        <v>1</v>
      </c>
      <c r="F1405">
        <v>0</v>
      </c>
      <c r="G1405">
        <v>0</v>
      </c>
      <c r="H1405">
        <v>0</v>
      </c>
      <c r="I1405">
        <v>0</v>
      </c>
      <c r="J1405">
        <v>0</v>
      </c>
      <c r="K1405" s="36"/>
    </row>
    <row r="1406" spans="1:11">
      <c r="A1406" s="26" t="s">
        <v>1415</v>
      </c>
      <c r="B1406" s="26" t="s">
        <v>1418</v>
      </c>
      <c r="C1406" s="26" t="s">
        <v>1417</v>
      </c>
      <c r="D1406" s="26" t="s">
        <v>1678</v>
      </c>
      <c r="E1406">
        <v>1.4</v>
      </c>
      <c r="F1406">
        <v>0</v>
      </c>
      <c r="G1406">
        <v>0</v>
      </c>
      <c r="H1406">
        <v>0</v>
      </c>
      <c r="I1406">
        <v>0</v>
      </c>
      <c r="J1406">
        <v>0</v>
      </c>
      <c r="K1406" s="36"/>
    </row>
    <row r="1407" spans="1:11">
      <c r="A1407" s="26" t="s">
        <v>1415</v>
      </c>
      <c r="B1407" s="26" t="s">
        <v>1418</v>
      </c>
      <c r="C1407" s="26" t="s">
        <v>1417</v>
      </c>
      <c r="D1407" s="26" t="s">
        <v>1680</v>
      </c>
      <c r="E1407">
        <v>2.1</v>
      </c>
      <c r="F1407">
        <v>0</v>
      </c>
      <c r="G1407">
        <v>0</v>
      </c>
      <c r="H1407">
        <v>0</v>
      </c>
      <c r="I1407">
        <v>0</v>
      </c>
      <c r="J1407">
        <v>0</v>
      </c>
      <c r="K1407" s="36"/>
    </row>
    <row r="1408" spans="1:11">
      <c r="A1408" s="26" t="s">
        <v>1415</v>
      </c>
      <c r="B1408" s="26" t="s">
        <v>1418</v>
      </c>
      <c r="C1408" s="26" t="s">
        <v>1417</v>
      </c>
      <c r="D1408" s="26" t="s">
        <v>1681</v>
      </c>
      <c r="E1408">
        <v>5</v>
      </c>
      <c r="F1408">
        <v>0</v>
      </c>
      <c r="G1408">
        <v>0</v>
      </c>
      <c r="H1408">
        <v>0</v>
      </c>
      <c r="I1408">
        <v>0</v>
      </c>
      <c r="J1408">
        <v>0</v>
      </c>
      <c r="K1408" s="36"/>
    </row>
    <row r="1409" spans="1:11">
      <c r="A1409" s="26" t="s">
        <v>1415</v>
      </c>
      <c r="B1409" s="26" t="s">
        <v>1418</v>
      </c>
      <c r="C1409" s="26" t="s">
        <v>1417</v>
      </c>
      <c r="D1409" s="26" t="s">
        <v>1679</v>
      </c>
      <c r="E1409" s="34">
        <v>12.9</v>
      </c>
      <c r="F1409" s="34">
        <v>0</v>
      </c>
      <c r="G1409" s="34">
        <v>0</v>
      </c>
      <c r="H1409" s="34">
        <v>0</v>
      </c>
      <c r="I1409" s="34">
        <v>0</v>
      </c>
      <c r="J1409" s="34">
        <v>0</v>
      </c>
      <c r="K1409" s="36"/>
    </row>
    <row r="1410" spans="1:11">
      <c r="A1410" s="26"/>
      <c r="B1410" s="26"/>
      <c r="C1410" s="26"/>
      <c r="D1410" s="26"/>
      <c r="E1410">
        <f t="shared" ref="E1410:J1410" si="72">SUM(E1401:E1409)</f>
        <v>23.9</v>
      </c>
      <c r="F1410">
        <f t="shared" si="72"/>
        <v>0</v>
      </c>
      <c r="G1410">
        <f t="shared" si="72"/>
        <v>0</v>
      </c>
      <c r="H1410">
        <f t="shared" si="72"/>
        <v>0</v>
      </c>
      <c r="I1410">
        <f t="shared" si="72"/>
        <v>0</v>
      </c>
      <c r="J1410">
        <f t="shared" si="72"/>
        <v>0</v>
      </c>
      <c r="K1410" s="36">
        <f>SUM(E1410:J1410)</f>
        <v>23.9</v>
      </c>
    </row>
    <row r="1411" spans="1:11">
      <c r="A1411" s="26"/>
      <c r="B1411" s="26"/>
      <c r="C1411" s="26"/>
      <c r="D1411" s="26"/>
      <c r="K1411" s="36"/>
    </row>
    <row r="1412" spans="1:11">
      <c r="A1412" s="26" t="s">
        <v>1419</v>
      </c>
      <c r="B1412" s="26" t="s">
        <v>1421</v>
      </c>
      <c r="C1412" s="26" t="s">
        <v>1420</v>
      </c>
      <c r="D1412" s="26" t="s">
        <v>1663</v>
      </c>
      <c r="E1412">
        <v>0</v>
      </c>
      <c r="F1412">
        <v>0</v>
      </c>
      <c r="G1412">
        <v>0</v>
      </c>
      <c r="H1412">
        <v>0</v>
      </c>
      <c r="I1412">
        <v>-10.1</v>
      </c>
      <c r="J1412">
        <v>0</v>
      </c>
      <c r="K1412" s="36"/>
    </row>
    <row r="1413" spans="1:11">
      <c r="A1413" s="26" t="s">
        <v>1419</v>
      </c>
      <c r="B1413" s="26" t="s">
        <v>1421</v>
      </c>
      <c r="C1413" s="26" t="s">
        <v>1420</v>
      </c>
      <c r="D1413" s="26" t="s">
        <v>1676</v>
      </c>
      <c r="E1413">
        <v>0.7</v>
      </c>
      <c r="F1413">
        <v>-0.2</v>
      </c>
      <c r="G1413">
        <v>0</v>
      </c>
      <c r="H1413">
        <v>0</v>
      </c>
      <c r="I1413">
        <v>0</v>
      </c>
      <c r="J1413">
        <v>0</v>
      </c>
      <c r="K1413" s="36"/>
    </row>
    <row r="1414" spans="1:11">
      <c r="A1414" s="26" t="s">
        <v>1419</v>
      </c>
      <c r="B1414" s="26" t="s">
        <v>1421</v>
      </c>
      <c r="C1414" s="26" t="s">
        <v>1420</v>
      </c>
      <c r="D1414" s="26" t="s">
        <v>1680</v>
      </c>
      <c r="E1414">
        <v>1</v>
      </c>
      <c r="F1414">
        <v>-0.3</v>
      </c>
      <c r="G1414">
        <v>0</v>
      </c>
      <c r="H1414">
        <v>0</v>
      </c>
      <c r="I1414">
        <v>0</v>
      </c>
      <c r="J1414">
        <v>0</v>
      </c>
      <c r="K1414" s="36"/>
    </row>
    <row r="1415" spans="1:11">
      <c r="A1415" s="26" t="s">
        <v>1419</v>
      </c>
      <c r="B1415" s="26" t="s">
        <v>1421</v>
      </c>
      <c r="C1415" s="26" t="s">
        <v>1420</v>
      </c>
      <c r="D1415" s="26" t="s">
        <v>1681</v>
      </c>
      <c r="E1415" s="34">
        <v>1.6</v>
      </c>
      <c r="F1415" s="34">
        <v>-0.5</v>
      </c>
      <c r="G1415" s="34">
        <v>0</v>
      </c>
      <c r="H1415" s="34">
        <v>0</v>
      </c>
      <c r="I1415" s="34">
        <v>0</v>
      </c>
      <c r="J1415" s="34">
        <v>0</v>
      </c>
      <c r="K1415" s="36"/>
    </row>
    <row r="1416" spans="1:11">
      <c r="A1416" s="26"/>
      <c r="B1416" s="26"/>
      <c r="C1416" s="26"/>
      <c r="D1416" s="26"/>
      <c r="E1416">
        <f t="shared" ref="E1416:J1416" si="73">SUM(E1412:E1415)</f>
        <v>3.3</v>
      </c>
      <c r="F1416">
        <f t="shared" si="73"/>
        <v>-1</v>
      </c>
      <c r="G1416">
        <f t="shared" si="73"/>
        <v>0</v>
      </c>
      <c r="H1416">
        <f t="shared" si="73"/>
        <v>0</v>
      </c>
      <c r="I1416">
        <f t="shared" si="73"/>
        <v>-10.1</v>
      </c>
      <c r="J1416">
        <f t="shared" si="73"/>
        <v>0</v>
      </c>
      <c r="K1416" s="36">
        <f>SUM(E1416:J1416)</f>
        <v>-7.8</v>
      </c>
    </row>
    <row r="1417" spans="1:11">
      <c r="A1417" s="26"/>
      <c r="B1417" s="26"/>
      <c r="C1417" s="26"/>
      <c r="D1417" s="26"/>
      <c r="K1417" s="36"/>
    </row>
    <row r="1418" spans="1:11">
      <c r="A1418" s="26" t="s">
        <v>1422</v>
      </c>
      <c r="B1418" s="26" t="s">
        <v>1424</v>
      </c>
      <c r="C1418" s="26" t="s">
        <v>1423</v>
      </c>
      <c r="D1418" s="26" t="s">
        <v>1681</v>
      </c>
      <c r="E1418">
        <v>-1.1000000000000001</v>
      </c>
      <c r="F1418">
        <v>0</v>
      </c>
      <c r="G1418">
        <v>-0.3</v>
      </c>
      <c r="H1418">
        <v>0</v>
      </c>
      <c r="I1418">
        <v>0</v>
      </c>
      <c r="J1418">
        <v>0</v>
      </c>
      <c r="K1418" s="36"/>
    </row>
    <row r="1419" spans="1:11">
      <c r="A1419" s="26" t="s">
        <v>1422</v>
      </c>
      <c r="B1419" s="26" t="s">
        <v>1424</v>
      </c>
      <c r="C1419" s="26" t="s">
        <v>1423</v>
      </c>
      <c r="D1419" s="26" t="s">
        <v>1680</v>
      </c>
      <c r="E1419">
        <v>-0.7</v>
      </c>
      <c r="F1419">
        <v>0</v>
      </c>
      <c r="G1419">
        <v>-0.1</v>
      </c>
      <c r="H1419">
        <v>0</v>
      </c>
      <c r="I1419">
        <v>0</v>
      </c>
      <c r="J1419">
        <v>0</v>
      </c>
      <c r="K1419" s="36"/>
    </row>
    <row r="1420" spans="1:11">
      <c r="A1420" s="26" t="s">
        <v>1422</v>
      </c>
      <c r="B1420" s="26" t="s">
        <v>1424</v>
      </c>
      <c r="C1420" s="26" t="s">
        <v>1423</v>
      </c>
      <c r="D1420" s="26" t="s">
        <v>1679</v>
      </c>
      <c r="E1420">
        <v>0</v>
      </c>
      <c r="F1420">
        <v>0</v>
      </c>
      <c r="G1420">
        <v>-0.7</v>
      </c>
      <c r="H1420">
        <v>0</v>
      </c>
      <c r="I1420">
        <v>0</v>
      </c>
      <c r="J1420">
        <v>0</v>
      </c>
      <c r="K1420" s="36"/>
    </row>
    <row r="1421" spans="1:11">
      <c r="A1421" s="26" t="s">
        <v>1422</v>
      </c>
      <c r="B1421" s="26" t="s">
        <v>1424</v>
      </c>
      <c r="C1421" s="26" t="s">
        <v>1423</v>
      </c>
      <c r="D1421" s="26" t="s">
        <v>1676</v>
      </c>
      <c r="E1421">
        <v>-0.5</v>
      </c>
      <c r="F1421">
        <v>0</v>
      </c>
      <c r="G1421">
        <v>0</v>
      </c>
      <c r="H1421">
        <v>0</v>
      </c>
      <c r="I1421">
        <v>0</v>
      </c>
      <c r="J1421">
        <v>0</v>
      </c>
      <c r="K1421" s="36"/>
    </row>
    <row r="1422" spans="1:11">
      <c r="A1422" s="26" t="s">
        <v>1422</v>
      </c>
      <c r="B1422" s="26" t="s">
        <v>673</v>
      </c>
      <c r="C1422" s="26" t="s">
        <v>1423</v>
      </c>
      <c r="D1422" s="26" t="s">
        <v>1681</v>
      </c>
      <c r="E1422">
        <v>-0.2</v>
      </c>
      <c r="F1422">
        <v>0</v>
      </c>
      <c r="G1422">
        <v>0</v>
      </c>
      <c r="H1422">
        <v>0</v>
      </c>
      <c r="I1422">
        <v>0</v>
      </c>
      <c r="J1422">
        <v>0</v>
      </c>
      <c r="K1422" s="36"/>
    </row>
    <row r="1423" spans="1:11">
      <c r="A1423" s="26" t="s">
        <v>1422</v>
      </c>
      <c r="B1423" s="26" t="s">
        <v>1424</v>
      </c>
      <c r="C1423" s="26" t="s">
        <v>1423</v>
      </c>
      <c r="D1423" s="26" t="s">
        <v>1663</v>
      </c>
      <c r="E1423">
        <v>0</v>
      </c>
      <c r="F1423">
        <v>0</v>
      </c>
      <c r="G1423">
        <v>-0.1</v>
      </c>
      <c r="H1423">
        <v>0</v>
      </c>
      <c r="I1423">
        <v>0</v>
      </c>
      <c r="J1423">
        <v>0</v>
      </c>
      <c r="K1423" s="36"/>
    </row>
    <row r="1424" spans="1:11">
      <c r="A1424" s="26" t="s">
        <v>1422</v>
      </c>
      <c r="B1424" s="26" t="s">
        <v>673</v>
      </c>
      <c r="C1424" s="26" t="s">
        <v>1423</v>
      </c>
      <c r="D1424" s="26" t="s">
        <v>1676</v>
      </c>
      <c r="E1424">
        <v>-0.1</v>
      </c>
      <c r="F1424">
        <v>0</v>
      </c>
      <c r="G1424">
        <v>0</v>
      </c>
      <c r="H1424">
        <v>0</v>
      </c>
      <c r="I1424">
        <v>0</v>
      </c>
      <c r="J1424">
        <v>0</v>
      </c>
      <c r="K1424" s="36"/>
    </row>
    <row r="1425" spans="1:11">
      <c r="A1425" s="26" t="s">
        <v>1422</v>
      </c>
      <c r="B1425" s="26" t="s">
        <v>673</v>
      </c>
      <c r="C1425" s="26" t="s">
        <v>1423</v>
      </c>
      <c r="D1425" s="26" t="s">
        <v>1680</v>
      </c>
      <c r="E1425" s="34">
        <v>-0.1</v>
      </c>
      <c r="F1425" s="34">
        <v>0</v>
      </c>
      <c r="G1425" s="34">
        <v>0</v>
      </c>
      <c r="H1425" s="34">
        <v>0</v>
      </c>
      <c r="I1425" s="34">
        <v>0</v>
      </c>
      <c r="J1425" s="34">
        <v>0</v>
      </c>
      <c r="K1425" s="36"/>
    </row>
    <row r="1426" spans="1:11">
      <c r="A1426" s="26"/>
      <c r="B1426" s="26"/>
      <c r="C1426" s="26"/>
      <c r="D1426" s="26"/>
      <c r="E1426">
        <f t="shared" ref="E1426:J1426" si="74">SUM(E1418:E1425)</f>
        <v>-2.7</v>
      </c>
      <c r="F1426">
        <f t="shared" si="74"/>
        <v>0</v>
      </c>
      <c r="G1426">
        <f t="shared" si="74"/>
        <v>-1.2000000000000002</v>
      </c>
      <c r="H1426">
        <f t="shared" si="74"/>
        <v>0</v>
      </c>
      <c r="I1426">
        <f t="shared" si="74"/>
        <v>0</v>
      </c>
      <c r="J1426">
        <f t="shared" si="74"/>
        <v>0</v>
      </c>
      <c r="K1426" s="36">
        <f>SUM(E1426:J1426)</f>
        <v>-3.9000000000000004</v>
      </c>
    </row>
    <row r="1427" spans="1:11">
      <c r="A1427" s="26"/>
      <c r="B1427" s="26"/>
      <c r="C1427" s="26"/>
      <c r="D1427" s="26"/>
      <c r="K1427" s="36"/>
    </row>
    <row r="1428" spans="1:11">
      <c r="A1428" s="26" t="s">
        <v>1605</v>
      </c>
      <c r="B1428" s="26" t="s">
        <v>674</v>
      </c>
      <c r="C1428" s="26" t="s">
        <v>1606</v>
      </c>
      <c r="D1428" s="26" t="s">
        <v>1676</v>
      </c>
      <c r="E1428">
        <v>0</v>
      </c>
      <c r="F1428">
        <v>0</v>
      </c>
      <c r="G1428">
        <v>0.9</v>
      </c>
      <c r="H1428">
        <v>0</v>
      </c>
      <c r="I1428">
        <v>0</v>
      </c>
      <c r="J1428">
        <v>0</v>
      </c>
      <c r="K1428" s="36"/>
    </row>
    <row r="1429" spans="1:11">
      <c r="A1429" s="26" t="s">
        <v>1605</v>
      </c>
      <c r="B1429" s="26" t="s">
        <v>674</v>
      </c>
      <c r="C1429" s="26" t="s">
        <v>1606</v>
      </c>
      <c r="D1429" s="26" t="s">
        <v>1663</v>
      </c>
      <c r="E1429">
        <v>0</v>
      </c>
      <c r="F1429">
        <v>4.9000000000000004</v>
      </c>
      <c r="G1429">
        <v>0.5</v>
      </c>
      <c r="H1429">
        <v>0</v>
      </c>
      <c r="I1429">
        <v>0</v>
      </c>
      <c r="J1429">
        <v>0.2</v>
      </c>
      <c r="K1429" s="36"/>
    </row>
    <row r="1430" spans="1:11">
      <c r="A1430" s="26" t="s">
        <v>1605</v>
      </c>
      <c r="B1430" s="26" t="s">
        <v>674</v>
      </c>
      <c r="C1430" s="26" t="s">
        <v>1606</v>
      </c>
      <c r="D1430" s="26" t="s">
        <v>1680</v>
      </c>
      <c r="E1430">
        <v>0</v>
      </c>
      <c r="F1430">
        <v>6.2</v>
      </c>
      <c r="G1430">
        <v>1.3</v>
      </c>
      <c r="H1430">
        <v>0.8</v>
      </c>
      <c r="I1430">
        <v>0.1</v>
      </c>
      <c r="J1430">
        <v>0.6</v>
      </c>
      <c r="K1430" s="36"/>
    </row>
    <row r="1431" spans="1:11">
      <c r="A1431" s="26" t="s">
        <v>1605</v>
      </c>
      <c r="B1431" s="26" t="s">
        <v>675</v>
      </c>
      <c r="C1431" s="26" t="s">
        <v>1606</v>
      </c>
      <c r="D1431" s="26" t="s">
        <v>1678</v>
      </c>
      <c r="E1431">
        <v>0</v>
      </c>
      <c r="F1431">
        <v>10.5</v>
      </c>
      <c r="G1431">
        <v>13.7</v>
      </c>
      <c r="H1431">
        <v>0</v>
      </c>
      <c r="I1431">
        <v>0</v>
      </c>
      <c r="J1431">
        <v>0</v>
      </c>
      <c r="K1431" s="36"/>
    </row>
    <row r="1432" spans="1:11">
      <c r="A1432" s="26" t="s">
        <v>1605</v>
      </c>
      <c r="B1432" s="26" t="s">
        <v>674</v>
      </c>
      <c r="C1432" s="26" t="s">
        <v>1606</v>
      </c>
      <c r="D1432" s="26" t="s">
        <v>1681</v>
      </c>
      <c r="E1432">
        <v>0</v>
      </c>
      <c r="F1432">
        <v>19.600000000000001</v>
      </c>
      <c r="G1432">
        <v>3.6</v>
      </c>
      <c r="H1432">
        <v>0.8</v>
      </c>
      <c r="I1432">
        <v>0.2</v>
      </c>
      <c r="J1432">
        <v>1</v>
      </c>
      <c r="K1432" s="36"/>
    </row>
    <row r="1433" spans="1:11">
      <c r="A1433" s="26" t="s">
        <v>1605</v>
      </c>
      <c r="B1433" s="26" t="s">
        <v>674</v>
      </c>
      <c r="C1433" s="26" t="s">
        <v>1606</v>
      </c>
      <c r="D1433" s="26" t="s">
        <v>1679</v>
      </c>
      <c r="E1433">
        <v>0</v>
      </c>
      <c r="F1433">
        <v>58.2</v>
      </c>
      <c r="G1433">
        <v>6.2</v>
      </c>
      <c r="H1433">
        <v>0</v>
      </c>
      <c r="I1433">
        <v>0.6</v>
      </c>
      <c r="J1433">
        <v>2.1</v>
      </c>
      <c r="K1433" s="36"/>
    </row>
    <row r="1434" spans="1:11">
      <c r="A1434" s="26" t="s">
        <v>1605</v>
      </c>
      <c r="B1434" s="26" t="s">
        <v>674</v>
      </c>
      <c r="C1434" s="26" t="s">
        <v>1606</v>
      </c>
      <c r="D1434" s="26" t="s">
        <v>1678</v>
      </c>
      <c r="E1434" s="34">
        <v>0</v>
      </c>
      <c r="F1434" s="34">
        <v>30.7</v>
      </c>
      <c r="G1434" s="34">
        <v>53.8</v>
      </c>
      <c r="H1434" s="34">
        <v>15.1</v>
      </c>
      <c r="I1434" s="34">
        <v>67.3</v>
      </c>
      <c r="J1434" s="34">
        <v>94.4</v>
      </c>
      <c r="K1434" s="36"/>
    </row>
    <row r="1435" spans="1:11">
      <c r="A1435" s="26"/>
      <c r="B1435" s="26"/>
      <c r="C1435" s="26"/>
      <c r="D1435" s="26"/>
      <c r="E1435">
        <f t="shared" ref="E1435:J1435" si="75">SUM(E1428:E1434)</f>
        <v>0</v>
      </c>
      <c r="F1435">
        <f t="shared" si="75"/>
        <v>130.1</v>
      </c>
      <c r="G1435">
        <f t="shared" si="75"/>
        <v>80</v>
      </c>
      <c r="H1435">
        <f t="shared" si="75"/>
        <v>16.7</v>
      </c>
      <c r="I1435">
        <f t="shared" si="75"/>
        <v>68.2</v>
      </c>
      <c r="J1435">
        <f t="shared" si="75"/>
        <v>98.300000000000011</v>
      </c>
      <c r="K1435" s="36">
        <f>SUM(E1435:J1435)</f>
        <v>393.3</v>
      </c>
    </row>
    <row r="1436" spans="1:11">
      <c r="A1436" s="26"/>
      <c r="B1436" s="26"/>
      <c r="C1436" s="26"/>
      <c r="D1436" s="26"/>
      <c r="K1436" s="36"/>
    </row>
    <row r="1437" spans="1:11">
      <c r="A1437" s="26" t="s">
        <v>1425</v>
      </c>
      <c r="B1437" s="26" t="s">
        <v>1427</v>
      </c>
      <c r="C1437" s="26" t="s">
        <v>1426</v>
      </c>
      <c r="D1437" s="26" t="s">
        <v>1680</v>
      </c>
      <c r="E1437">
        <v>0</v>
      </c>
      <c r="F1437">
        <v>0</v>
      </c>
      <c r="G1437">
        <v>0.1</v>
      </c>
      <c r="H1437">
        <v>0</v>
      </c>
      <c r="I1437">
        <v>0</v>
      </c>
      <c r="J1437">
        <v>0</v>
      </c>
      <c r="K1437" s="36"/>
    </row>
    <row r="1438" spans="1:11">
      <c r="A1438" s="26" t="s">
        <v>1425</v>
      </c>
      <c r="B1438" s="26" t="s">
        <v>1427</v>
      </c>
      <c r="C1438" s="26" t="s">
        <v>1426</v>
      </c>
      <c r="D1438" s="26" t="s">
        <v>1681</v>
      </c>
      <c r="E1438">
        <v>0</v>
      </c>
      <c r="F1438">
        <v>0</v>
      </c>
      <c r="G1438">
        <v>0.1</v>
      </c>
      <c r="H1438">
        <v>0</v>
      </c>
      <c r="I1438">
        <v>0</v>
      </c>
      <c r="J1438">
        <v>0</v>
      </c>
      <c r="K1438" s="36"/>
    </row>
    <row r="1439" spans="1:11">
      <c r="A1439" s="26" t="s">
        <v>1425</v>
      </c>
      <c r="B1439" s="26" t="s">
        <v>1427</v>
      </c>
      <c r="C1439" s="26" t="s">
        <v>1426</v>
      </c>
      <c r="D1439" s="26" t="s">
        <v>1678</v>
      </c>
      <c r="E1439">
        <v>-9.8000000000000007</v>
      </c>
      <c r="F1439">
        <v>0</v>
      </c>
      <c r="G1439">
        <v>10.5</v>
      </c>
      <c r="H1439">
        <v>0</v>
      </c>
      <c r="I1439">
        <v>0</v>
      </c>
      <c r="J1439">
        <v>0</v>
      </c>
      <c r="K1439" s="36"/>
    </row>
    <row r="1440" spans="1:11">
      <c r="A1440" s="26" t="s">
        <v>1425</v>
      </c>
      <c r="B1440" s="26" t="s">
        <v>676</v>
      </c>
      <c r="C1440" s="26" t="s">
        <v>1426</v>
      </c>
      <c r="D1440" s="26" t="s">
        <v>1678</v>
      </c>
      <c r="E1440" s="34">
        <v>0</v>
      </c>
      <c r="F1440" s="34">
        <v>8.9</v>
      </c>
      <c r="G1440" s="34">
        <v>0</v>
      </c>
      <c r="H1440" s="34">
        <v>0</v>
      </c>
      <c r="I1440" s="34">
        <v>0</v>
      </c>
      <c r="J1440" s="34">
        <v>0</v>
      </c>
      <c r="K1440" s="36"/>
    </row>
    <row r="1441" spans="1:11">
      <c r="A1441" s="26"/>
      <c r="B1441" s="26"/>
      <c r="C1441" s="26"/>
      <c r="D1441" s="26"/>
      <c r="E1441">
        <f t="shared" ref="E1441:J1441" si="76">SUM(E1437:E1440)</f>
        <v>-9.8000000000000007</v>
      </c>
      <c r="F1441">
        <f t="shared" si="76"/>
        <v>8.9</v>
      </c>
      <c r="G1441">
        <f t="shared" si="76"/>
        <v>10.7</v>
      </c>
      <c r="H1441">
        <f t="shared" si="76"/>
        <v>0</v>
      </c>
      <c r="I1441">
        <f t="shared" si="76"/>
        <v>0</v>
      </c>
      <c r="J1441">
        <f t="shared" si="76"/>
        <v>0</v>
      </c>
      <c r="K1441" s="36">
        <f>SUM(E1441:J1441)</f>
        <v>9.7999999999999989</v>
      </c>
    </row>
    <row r="1442" spans="1:11">
      <c r="A1442" s="26"/>
      <c r="B1442" s="26"/>
      <c r="C1442" s="26"/>
      <c r="D1442" s="26"/>
      <c r="K1442" s="36"/>
    </row>
    <row r="1443" spans="1:11">
      <c r="A1443" s="26" t="s">
        <v>1607</v>
      </c>
      <c r="B1443" s="26" t="s">
        <v>677</v>
      </c>
      <c r="C1443" s="26" t="s">
        <v>1608</v>
      </c>
      <c r="D1443" s="26" t="s">
        <v>1681</v>
      </c>
      <c r="E1443">
        <v>0</v>
      </c>
      <c r="F1443">
        <v>0</v>
      </c>
      <c r="G1443">
        <v>0</v>
      </c>
      <c r="H1443">
        <v>0</v>
      </c>
      <c r="I1443">
        <v>0.1</v>
      </c>
      <c r="J1443">
        <v>0</v>
      </c>
      <c r="K1443" s="36"/>
    </row>
    <row r="1444" spans="1:11">
      <c r="A1444" s="26" t="s">
        <v>1607</v>
      </c>
      <c r="B1444" s="26" t="s">
        <v>678</v>
      </c>
      <c r="C1444" s="26" t="s">
        <v>1608</v>
      </c>
      <c r="D1444" s="26" t="s">
        <v>1676</v>
      </c>
      <c r="E1444">
        <v>0</v>
      </c>
      <c r="F1444">
        <v>0</v>
      </c>
      <c r="G1444">
        <v>0.1</v>
      </c>
      <c r="H1444">
        <v>0</v>
      </c>
      <c r="I1444">
        <v>0.1</v>
      </c>
      <c r="J1444">
        <v>-0.1</v>
      </c>
      <c r="K1444" s="36"/>
    </row>
    <row r="1445" spans="1:11">
      <c r="A1445" s="26" t="s">
        <v>1607</v>
      </c>
      <c r="B1445" s="26" t="s">
        <v>678</v>
      </c>
      <c r="C1445" s="26" t="s">
        <v>1608</v>
      </c>
      <c r="D1445" s="26" t="s">
        <v>1663</v>
      </c>
      <c r="E1445">
        <v>0</v>
      </c>
      <c r="F1445">
        <v>0</v>
      </c>
      <c r="G1445">
        <v>0</v>
      </c>
      <c r="H1445">
        <v>0</v>
      </c>
      <c r="I1445">
        <v>0.4</v>
      </c>
      <c r="J1445">
        <v>0</v>
      </c>
      <c r="K1445" s="36"/>
    </row>
    <row r="1446" spans="1:11">
      <c r="A1446" s="26" t="s">
        <v>1607</v>
      </c>
      <c r="B1446" s="26" t="s">
        <v>678</v>
      </c>
      <c r="C1446" s="26" t="s">
        <v>1608</v>
      </c>
      <c r="D1446" s="26" t="s">
        <v>1680</v>
      </c>
      <c r="E1446">
        <v>0</v>
      </c>
      <c r="F1446">
        <v>0</v>
      </c>
      <c r="G1446">
        <v>0</v>
      </c>
      <c r="H1446">
        <v>0</v>
      </c>
      <c r="I1446">
        <v>0.8</v>
      </c>
      <c r="J1446">
        <v>-0.2</v>
      </c>
      <c r="K1446" s="36"/>
    </row>
    <row r="1447" spans="1:11">
      <c r="A1447" s="26" t="s">
        <v>1607</v>
      </c>
      <c r="B1447" s="26" t="s">
        <v>678</v>
      </c>
      <c r="C1447" s="26" t="s">
        <v>1608</v>
      </c>
      <c r="D1447" s="26" t="s">
        <v>1681</v>
      </c>
      <c r="E1447">
        <v>0</v>
      </c>
      <c r="F1447">
        <v>0</v>
      </c>
      <c r="G1447">
        <v>0.1</v>
      </c>
      <c r="H1447">
        <v>0</v>
      </c>
      <c r="I1447">
        <v>1.6</v>
      </c>
      <c r="J1447">
        <v>-0.2</v>
      </c>
      <c r="K1447" s="36"/>
    </row>
    <row r="1448" spans="1:11">
      <c r="A1448" s="26" t="s">
        <v>1607</v>
      </c>
      <c r="B1448" s="26" t="s">
        <v>678</v>
      </c>
      <c r="C1448" s="26" t="s">
        <v>1608</v>
      </c>
      <c r="D1448" s="26" t="s">
        <v>1678</v>
      </c>
      <c r="E1448">
        <v>1.1000000000000001</v>
      </c>
      <c r="F1448">
        <v>0</v>
      </c>
      <c r="G1448">
        <v>0.6</v>
      </c>
      <c r="H1448">
        <v>0</v>
      </c>
      <c r="I1448">
        <v>0</v>
      </c>
      <c r="J1448">
        <v>0</v>
      </c>
      <c r="K1448" s="36"/>
    </row>
    <row r="1449" spans="1:11">
      <c r="A1449" s="26" t="s">
        <v>1607</v>
      </c>
      <c r="B1449" s="26" t="s">
        <v>678</v>
      </c>
      <c r="C1449" s="26" t="s">
        <v>1608</v>
      </c>
      <c r="D1449" s="26" t="s">
        <v>1679</v>
      </c>
      <c r="E1449" s="34">
        <v>0</v>
      </c>
      <c r="F1449" s="34">
        <v>0</v>
      </c>
      <c r="G1449" s="34">
        <v>0</v>
      </c>
      <c r="H1449" s="34">
        <v>0</v>
      </c>
      <c r="I1449" s="34">
        <v>5</v>
      </c>
      <c r="J1449" s="34">
        <v>0</v>
      </c>
      <c r="K1449" s="36"/>
    </row>
    <row r="1450" spans="1:11">
      <c r="A1450" s="26"/>
      <c r="B1450" s="26"/>
      <c r="C1450" s="26"/>
      <c r="D1450" s="26"/>
      <c r="E1450">
        <f t="shared" ref="E1450:J1450" si="77">SUM(E1443:E1449)</f>
        <v>1.1000000000000001</v>
      </c>
      <c r="F1450">
        <f t="shared" si="77"/>
        <v>0</v>
      </c>
      <c r="G1450">
        <f t="shared" si="77"/>
        <v>0.8</v>
      </c>
      <c r="H1450">
        <f t="shared" si="77"/>
        <v>0</v>
      </c>
      <c r="I1450">
        <f t="shared" si="77"/>
        <v>8</v>
      </c>
      <c r="J1450">
        <f t="shared" si="77"/>
        <v>-0.5</v>
      </c>
      <c r="K1450" s="36">
        <f>SUM(E1450:J1450)</f>
        <v>9.4</v>
      </c>
    </row>
    <row r="1451" spans="1:11">
      <c r="A1451" s="26"/>
      <c r="B1451" s="26"/>
      <c r="C1451" s="26"/>
      <c r="D1451" s="26"/>
      <c r="K1451" s="36"/>
    </row>
    <row r="1452" spans="1:11">
      <c r="A1452" s="26" t="s">
        <v>1609</v>
      </c>
      <c r="B1452" s="26" t="s">
        <v>679</v>
      </c>
      <c r="C1452" s="26" t="s">
        <v>1610</v>
      </c>
      <c r="D1452" s="26" t="s">
        <v>1678</v>
      </c>
      <c r="E1452">
        <v>0.5</v>
      </c>
      <c r="F1452">
        <v>0</v>
      </c>
      <c r="G1452">
        <v>0.2</v>
      </c>
      <c r="H1452">
        <v>0</v>
      </c>
      <c r="I1452">
        <v>0</v>
      </c>
      <c r="J1452">
        <v>0</v>
      </c>
      <c r="K1452" s="36">
        <f>SUM(E1452:J1452)</f>
        <v>0.7</v>
      </c>
    </row>
    <row r="1453" spans="1:11">
      <c r="A1453" s="26"/>
      <c r="B1453" s="26"/>
      <c r="C1453" s="26"/>
      <c r="D1453" s="26"/>
      <c r="K1453" s="36"/>
    </row>
    <row r="1454" spans="1:11">
      <c r="A1454" s="26"/>
      <c r="B1454" s="26"/>
      <c r="C1454" s="26"/>
      <c r="D1454" s="26"/>
      <c r="K1454" s="36"/>
    </row>
    <row r="1455" spans="1:11">
      <c r="A1455" s="26" t="s">
        <v>1428</v>
      </c>
      <c r="B1455" s="26" t="s">
        <v>1430</v>
      </c>
      <c r="C1455" s="26" t="s">
        <v>1429</v>
      </c>
      <c r="D1455" s="26" t="s">
        <v>1679</v>
      </c>
      <c r="E1455">
        <v>0</v>
      </c>
      <c r="F1455">
        <v>-0.1</v>
      </c>
      <c r="G1455">
        <v>0</v>
      </c>
      <c r="H1455">
        <v>0</v>
      </c>
      <c r="I1455">
        <v>0</v>
      </c>
      <c r="J1455">
        <v>0</v>
      </c>
      <c r="K1455" s="36"/>
    </row>
    <row r="1456" spans="1:11">
      <c r="A1456" s="26" t="s">
        <v>1428</v>
      </c>
      <c r="B1456" s="26" t="s">
        <v>1430</v>
      </c>
      <c r="C1456" s="26" t="s">
        <v>1429</v>
      </c>
      <c r="D1456" s="26" t="s">
        <v>1678</v>
      </c>
      <c r="E1456">
        <v>0.1</v>
      </c>
      <c r="F1456">
        <v>0</v>
      </c>
      <c r="G1456">
        <v>0</v>
      </c>
      <c r="H1456">
        <v>0</v>
      </c>
      <c r="I1456">
        <v>0</v>
      </c>
      <c r="J1456">
        <v>0</v>
      </c>
      <c r="K1456" s="36"/>
    </row>
    <row r="1457" spans="1:11">
      <c r="A1457" s="26" t="s">
        <v>1428</v>
      </c>
      <c r="B1457" s="26" t="s">
        <v>1430</v>
      </c>
      <c r="C1457" s="26" t="s">
        <v>1429</v>
      </c>
      <c r="D1457" s="26" t="s">
        <v>1680</v>
      </c>
      <c r="E1457">
        <v>0.2</v>
      </c>
      <c r="F1457">
        <v>0.4</v>
      </c>
      <c r="G1457">
        <v>0.3</v>
      </c>
      <c r="H1457">
        <v>0</v>
      </c>
      <c r="I1457">
        <v>0</v>
      </c>
      <c r="J1457">
        <v>0.4</v>
      </c>
      <c r="K1457" s="36"/>
    </row>
    <row r="1458" spans="1:11">
      <c r="A1458" s="26" t="s">
        <v>1428</v>
      </c>
      <c r="B1458" s="26" t="s">
        <v>1430</v>
      </c>
      <c r="C1458" s="26" t="s">
        <v>1429</v>
      </c>
      <c r="D1458" s="26" t="s">
        <v>1676</v>
      </c>
      <c r="E1458">
        <v>0.9</v>
      </c>
      <c r="F1458">
        <v>2.1</v>
      </c>
      <c r="G1458">
        <v>1.2</v>
      </c>
      <c r="H1458">
        <v>0</v>
      </c>
      <c r="I1458">
        <v>0</v>
      </c>
      <c r="J1458">
        <v>1.7</v>
      </c>
      <c r="K1458" s="36"/>
    </row>
    <row r="1459" spans="1:11">
      <c r="A1459" s="26" t="s">
        <v>1428</v>
      </c>
      <c r="B1459" s="26" t="s">
        <v>1430</v>
      </c>
      <c r="C1459" s="26" t="s">
        <v>1429</v>
      </c>
      <c r="D1459" s="26" t="s">
        <v>1681</v>
      </c>
      <c r="E1459" s="34">
        <v>1</v>
      </c>
      <c r="F1459" s="34">
        <v>2.2000000000000002</v>
      </c>
      <c r="G1459" s="34">
        <v>1.3</v>
      </c>
      <c r="H1459" s="34">
        <v>0</v>
      </c>
      <c r="I1459" s="34">
        <v>0</v>
      </c>
      <c r="J1459" s="34">
        <v>1.8</v>
      </c>
      <c r="K1459" s="36"/>
    </row>
    <row r="1460" spans="1:11">
      <c r="A1460" s="26"/>
      <c r="B1460" s="26"/>
      <c r="C1460" s="26"/>
      <c r="D1460" s="26"/>
      <c r="E1460">
        <f t="shared" ref="E1460:J1460" si="78">SUM(E1455:E1459)</f>
        <v>2.2000000000000002</v>
      </c>
      <c r="F1460">
        <f t="shared" si="78"/>
        <v>4.6000000000000005</v>
      </c>
      <c r="G1460">
        <f t="shared" si="78"/>
        <v>2.8</v>
      </c>
      <c r="H1460">
        <f t="shared" si="78"/>
        <v>0</v>
      </c>
      <c r="I1460">
        <f t="shared" si="78"/>
        <v>0</v>
      </c>
      <c r="J1460">
        <f t="shared" si="78"/>
        <v>3.9000000000000004</v>
      </c>
      <c r="K1460" s="36">
        <f>SUM(E1460:J1460)</f>
        <v>13.500000000000002</v>
      </c>
    </row>
    <row r="1461" spans="1:11">
      <c r="A1461" s="26"/>
      <c r="B1461" s="26"/>
      <c r="C1461" s="26"/>
      <c r="D1461" s="26"/>
      <c r="K1461" s="36"/>
    </row>
    <row r="1462" spans="1:11">
      <c r="A1462" s="26" t="s">
        <v>1611</v>
      </c>
      <c r="B1462" s="26" t="s">
        <v>680</v>
      </c>
      <c r="C1462" s="26" t="s">
        <v>1612</v>
      </c>
      <c r="D1462" s="26" t="s">
        <v>1663</v>
      </c>
      <c r="E1462">
        <v>0</v>
      </c>
      <c r="F1462">
        <v>0</v>
      </c>
      <c r="G1462">
        <v>1.5</v>
      </c>
      <c r="H1462">
        <v>1</v>
      </c>
      <c r="I1462">
        <v>0</v>
      </c>
      <c r="J1462">
        <v>0</v>
      </c>
      <c r="K1462" s="36"/>
    </row>
    <row r="1463" spans="1:11">
      <c r="A1463" s="26" t="s">
        <v>1611</v>
      </c>
      <c r="B1463" s="26" t="s">
        <v>681</v>
      </c>
      <c r="C1463" s="26" t="s">
        <v>1612</v>
      </c>
      <c r="D1463" s="26" t="s">
        <v>1676</v>
      </c>
      <c r="E1463">
        <v>0</v>
      </c>
      <c r="F1463">
        <v>0</v>
      </c>
      <c r="G1463">
        <v>1</v>
      </c>
      <c r="H1463">
        <v>1.7</v>
      </c>
      <c r="I1463">
        <v>-0.4</v>
      </c>
      <c r="J1463">
        <v>1.2</v>
      </c>
      <c r="K1463" s="36"/>
    </row>
    <row r="1464" spans="1:11">
      <c r="A1464" s="26" t="s">
        <v>1611</v>
      </c>
      <c r="B1464" s="26" t="s">
        <v>681</v>
      </c>
      <c r="C1464" s="26" t="s">
        <v>1612</v>
      </c>
      <c r="D1464" s="26" t="s">
        <v>1680</v>
      </c>
      <c r="E1464">
        <v>0</v>
      </c>
      <c r="F1464">
        <v>0</v>
      </c>
      <c r="G1464">
        <v>1.3</v>
      </c>
      <c r="H1464">
        <v>2.7</v>
      </c>
      <c r="I1464">
        <v>-0.7</v>
      </c>
      <c r="J1464">
        <v>2.9</v>
      </c>
      <c r="K1464" s="36"/>
    </row>
    <row r="1465" spans="1:11">
      <c r="A1465" s="26" t="s">
        <v>1611</v>
      </c>
      <c r="B1465" s="26" t="s">
        <v>680</v>
      </c>
      <c r="C1465" s="26" t="s">
        <v>1612</v>
      </c>
      <c r="D1465" s="26" t="s">
        <v>1676</v>
      </c>
      <c r="E1465">
        <v>0</v>
      </c>
      <c r="F1465">
        <v>0</v>
      </c>
      <c r="G1465">
        <v>2.5</v>
      </c>
      <c r="H1465">
        <v>4.4000000000000004</v>
      </c>
      <c r="I1465">
        <v>-1.1000000000000001</v>
      </c>
      <c r="J1465">
        <v>3.1</v>
      </c>
      <c r="K1465" s="36"/>
    </row>
    <row r="1466" spans="1:11">
      <c r="A1466" s="26" t="s">
        <v>1611</v>
      </c>
      <c r="B1466" s="26" t="s">
        <v>681</v>
      </c>
      <c r="C1466" s="26" t="s">
        <v>1612</v>
      </c>
      <c r="D1466" s="26" t="s">
        <v>1681</v>
      </c>
      <c r="E1466">
        <v>0</v>
      </c>
      <c r="F1466">
        <v>0</v>
      </c>
      <c r="G1466">
        <v>2</v>
      </c>
      <c r="H1466">
        <v>4.3</v>
      </c>
      <c r="I1466">
        <v>-1.1000000000000001</v>
      </c>
      <c r="J1466">
        <v>3.8</v>
      </c>
      <c r="K1466" s="36"/>
    </row>
    <row r="1467" spans="1:11">
      <c r="A1467" s="26" t="s">
        <v>1611</v>
      </c>
      <c r="B1467" s="26" t="s">
        <v>680</v>
      </c>
      <c r="C1467" s="26" t="s">
        <v>1612</v>
      </c>
      <c r="D1467" s="26" t="s">
        <v>1678</v>
      </c>
      <c r="E1467">
        <v>0</v>
      </c>
      <c r="F1467">
        <v>0</v>
      </c>
      <c r="G1467">
        <v>2.6</v>
      </c>
      <c r="H1467">
        <v>20.8</v>
      </c>
      <c r="I1467">
        <v>-5.2</v>
      </c>
      <c r="J1467">
        <v>0.5</v>
      </c>
      <c r="K1467" s="36"/>
    </row>
    <row r="1468" spans="1:11">
      <c r="A1468" s="26" t="s">
        <v>1611</v>
      </c>
      <c r="B1468" s="26" t="s">
        <v>680</v>
      </c>
      <c r="C1468" s="26" t="s">
        <v>1612</v>
      </c>
      <c r="D1468" s="26" t="s">
        <v>1680</v>
      </c>
      <c r="E1468">
        <v>0</v>
      </c>
      <c r="F1468">
        <v>0</v>
      </c>
      <c r="G1468">
        <v>6.3</v>
      </c>
      <c r="H1468">
        <v>8.6999999999999993</v>
      </c>
      <c r="I1468">
        <v>-1.8</v>
      </c>
      <c r="J1468">
        <v>7.5</v>
      </c>
      <c r="K1468" s="36"/>
    </row>
    <row r="1469" spans="1:11">
      <c r="A1469" s="26" t="s">
        <v>1611</v>
      </c>
      <c r="B1469" s="26" t="s">
        <v>680</v>
      </c>
      <c r="C1469" s="26" t="s">
        <v>1612</v>
      </c>
      <c r="D1469" s="26" t="s">
        <v>1679</v>
      </c>
      <c r="E1469">
        <v>0</v>
      </c>
      <c r="F1469">
        <v>0</v>
      </c>
      <c r="G1469">
        <v>18.100000000000001</v>
      </c>
      <c r="H1469">
        <v>12.3</v>
      </c>
      <c r="I1469">
        <v>0</v>
      </c>
      <c r="J1469">
        <v>0</v>
      </c>
      <c r="K1469" s="36"/>
    </row>
    <row r="1470" spans="1:11">
      <c r="A1470" s="26" t="s">
        <v>1611</v>
      </c>
      <c r="B1470" s="26" t="s">
        <v>680</v>
      </c>
      <c r="C1470" s="26" t="s">
        <v>1612</v>
      </c>
      <c r="D1470" s="26" t="s">
        <v>1681</v>
      </c>
      <c r="E1470" s="34">
        <v>0</v>
      </c>
      <c r="F1470" s="34">
        <v>0</v>
      </c>
      <c r="G1470" s="34">
        <v>12.8</v>
      </c>
      <c r="H1470" s="34">
        <v>15</v>
      </c>
      <c r="I1470" s="34">
        <v>-2.8</v>
      </c>
      <c r="J1470" s="34">
        <v>10</v>
      </c>
      <c r="K1470" s="36"/>
    </row>
    <row r="1471" spans="1:11">
      <c r="A1471" s="26"/>
      <c r="B1471" s="26"/>
      <c r="C1471" s="26"/>
      <c r="D1471" s="26"/>
      <c r="E1471">
        <f t="shared" ref="E1471:J1471" si="79">SUM(E1462:E1470)</f>
        <v>0</v>
      </c>
      <c r="F1471">
        <f t="shared" si="79"/>
        <v>0</v>
      </c>
      <c r="G1471">
        <f t="shared" si="79"/>
        <v>48.099999999999994</v>
      </c>
      <c r="H1471">
        <f t="shared" si="79"/>
        <v>70.900000000000006</v>
      </c>
      <c r="I1471">
        <f t="shared" si="79"/>
        <v>-13.100000000000001</v>
      </c>
      <c r="J1471">
        <f t="shared" si="79"/>
        <v>29</v>
      </c>
      <c r="K1471" s="36">
        <f>SUM(E1471:J1471)</f>
        <v>134.9</v>
      </c>
    </row>
    <row r="1472" spans="1:11">
      <c r="A1472" s="26"/>
      <c r="B1472" s="26"/>
      <c r="C1472" s="26"/>
      <c r="D1472" s="26"/>
      <c r="K1472" s="36"/>
    </row>
    <row r="1473" spans="1:11">
      <c r="A1473" s="26"/>
      <c r="B1473" s="26"/>
      <c r="C1473" s="26"/>
      <c r="D1473" s="26"/>
      <c r="K1473" s="36"/>
    </row>
    <row r="1474" spans="1:11">
      <c r="A1474" s="26" t="s">
        <v>1434</v>
      </c>
      <c r="B1474" s="26" t="s">
        <v>1436</v>
      </c>
      <c r="C1474" s="26" t="s">
        <v>1435</v>
      </c>
      <c r="D1474" s="26" t="s">
        <v>1680</v>
      </c>
      <c r="E1474">
        <v>0</v>
      </c>
      <c r="F1474">
        <v>0.1</v>
      </c>
      <c r="G1474">
        <v>0</v>
      </c>
      <c r="H1474">
        <v>0</v>
      </c>
      <c r="I1474">
        <v>0</v>
      </c>
      <c r="J1474">
        <v>0</v>
      </c>
      <c r="K1474" s="36"/>
    </row>
    <row r="1475" spans="1:11">
      <c r="A1475" s="26" t="s">
        <v>1434</v>
      </c>
      <c r="B1475" s="26" t="s">
        <v>1436</v>
      </c>
      <c r="C1475" s="26" t="s">
        <v>1435</v>
      </c>
      <c r="D1475" s="26" t="s">
        <v>1681</v>
      </c>
      <c r="E1475">
        <v>0</v>
      </c>
      <c r="F1475">
        <v>0.1</v>
      </c>
      <c r="G1475">
        <v>0</v>
      </c>
      <c r="H1475">
        <v>0</v>
      </c>
      <c r="I1475">
        <v>0</v>
      </c>
      <c r="J1475">
        <v>0</v>
      </c>
      <c r="K1475" s="36"/>
    </row>
    <row r="1476" spans="1:11">
      <c r="A1476" s="26" t="s">
        <v>1434</v>
      </c>
      <c r="B1476" s="26" t="s">
        <v>1436</v>
      </c>
      <c r="C1476" s="26" t="s">
        <v>1435</v>
      </c>
      <c r="D1476" s="26" t="s">
        <v>1678</v>
      </c>
      <c r="E1476" s="34">
        <v>10.4</v>
      </c>
      <c r="F1476" s="34">
        <v>0.9</v>
      </c>
      <c r="G1476" s="34">
        <v>0</v>
      </c>
      <c r="H1476" s="34">
        <v>0</v>
      </c>
      <c r="I1476" s="34">
        <v>0</v>
      </c>
      <c r="J1476" s="34">
        <v>0</v>
      </c>
      <c r="K1476" s="36"/>
    </row>
    <row r="1477" spans="1:11">
      <c r="A1477" s="26"/>
      <c r="B1477" s="26"/>
      <c r="C1477" s="26"/>
      <c r="D1477" s="26"/>
      <c r="E1477">
        <f t="shared" ref="E1477:J1477" si="80">SUM(E1474:E1476)</f>
        <v>10.4</v>
      </c>
      <c r="F1477">
        <f t="shared" si="80"/>
        <v>1.1000000000000001</v>
      </c>
      <c r="G1477">
        <f t="shared" si="80"/>
        <v>0</v>
      </c>
      <c r="H1477">
        <f t="shared" si="80"/>
        <v>0</v>
      </c>
      <c r="I1477">
        <f t="shared" si="80"/>
        <v>0</v>
      </c>
      <c r="J1477">
        <f t="shared" si="80"/>
        <v>0</v>
      </c>
      <c r="K1477" s="36">
        <f>SUM(E1477:J1477)</f>
        <v>11.5</v>
      </c>
    </row>
    <row r="1478" spans="1:11">
      <c r="A1478" s="26"/>
      <c r="B1478" s="26"/>
      <c r="C1478" s="26"/>
      <c r="D1478" s="26"/>
      <c r="K1478" s="36"/>
    </row>
    <row r="1479" spans="1:11">
      <c r="A1479" s="26"/>
      <c r="B1479" s="26"/>
      <c r="C1479" s="26"/>
      <c r="D1479" s="26"/>
      <c r="K1479" s="36"/>
    </row>
    <row r="1480" spans="1:11">
      <c r="A1480" s="26"/>
      <c r="B1480" s="26"/>
      <c r="C1480" s="26"/>
      <c r="D1480" s="26"/>
      <c r="K1480" s="36"/>
    </row>
    <row r="1481" spans="1:11">
      <c r="A1481" s="26"/>
      <c r="B1481" s="26"/>
      <c r="C1481" s="26"/>
      <c r="D1481" s="26"/>
      <c r="K1481" s="36"/>
    </row>
    <row r="1482" spans="1:11">
      <c r="A1482" s="26" t="s">
        <v>1621</v>
      </c>
      <c r="B1482" s="26" t="s">
        <v>687</v>
      </c>
      <c r="C1482" s="26" t="s">
        <v>1622</v>
      </c>
      <c r="D1482" s="26" t="s">
        <v>1680</v>
      </c>
      <c r="E1482">
        <v>0</v>
      </c>
      <c r="F1482">
        <v>0.1</v>
      </c>
      <c r="G1482">
        <v>0.1</v>
      </c>
      <c r="H1482">
        <v>0.3</v>
      </c>
      <c r="I1482">
        <v>0</v>
      </c>
      <c r="J1482">
        <v>0</v>
      </c>
      <c r="K1482" s="36"/>
    </row>
    <row r="1483" spans="1:11">
      <c r="A1483" s="26" t="s">
        <v>1621</v>
      </c>
      <c r="B1483" s="26" t="s">
        <v>687</v>
      </c>
      <c r="C1483" s="26" t="s">
        <v>1622</v>
      </c>
      <c r="D1483" s="26" t="s">
        <v>1676</v>
      </c>
      <c r="E1483">
        <v>0.1</v>
      </c>
      <c r="F1483">
        <v>0.3</v>
      </c>
      <c r="G1483">
        <v>0.3</v>
      </c>
      <c r="H1483">
        <v>0.3</v>
      </c>
      <c r="I1483">
        <v>0.3</v>
      </c>
      <c r="J1483">
        <v>0</v>
      </c>
      <c r="K1483" s="36"/>
    </row>
    <row r="1484" spans="1:11">
      <c r="A1484" s="26" t="s">
        <v>1621</v>
      </c>
      <c r="B1484" s="26" t="s">
        <v>687</v>
      </c>
      <c r="C1484" s="26" t="s">
        <v>1622</v>
      </c>
      <c r="D1484" s="26" t="s">
        <v>1681</v>
      </c>
      <c r="E1484">
        <v>0.1</v>
      </c>
      <c r="F1484">
        <v>0.3</v>
      </c>
      <c r="G1484">
        <v>0.3</v>
      </c>
      <c r="H1484">
        <v>0.6</v>
      </c>
      <c r="I1484">
        <v>0.3</v>
      </c>
      <c r="J1484">
        <v>0</v>
      </c>
      <c r="K1484" s="36"/>
    </row>
    <row r="1485" spans="1:11">
      <c r="A1485" s="26" t="s">
        <v>1621</v>
      </c>
      <c r="B1485" s="26" t="s">
        <v>687</v>
      </c>
      <c r="C1485" s="26" t="s">
        <v>1622</v>
      </c>
      <c r="D1485" s="26" t="s">
        <v>1678</v>
      </c>
      <c r="E1485" s="34">
        <v>0</v>
      </c>
      <c r="F1485" s="34">
        <v>0</v>
      </c>
      <c r="G1485" s="34">
        <v>23.8</v>
      </c>
      <c r="H1485" s="34">
        <v>0</v>
      </c>
      <c r="I1485" s="34">
        <v>0</v>
      </c>
      <c r="J1485" s="34">
        <v>0.4</v>
      </c>
      <c r="K1485" s="36"/>
    </row>
    <row r="1486" spans="1:11">
      <c r="A1486" s="26"/>
      <c r="B1486" s="26"/>
      <c r="C1486" s="26"/>
      <c r="D1486" s="26"/>
      <c r="E1486">
        <f t="shared" ref="E1486:J1486" si="81">SUM(E1482:E1485)</f>
        <v>0.2</v>
      </c>
      <c r="F1486">
        <f t="shared" si="81"/>
        <v>0.7</v>
      </c>
      <c r="G1486">
        <f t="shared" si="81"/>
        <v>24.5</v>
      </c>
      <c r="H1486">
        <f t="shared" si="81"/>
        <v>1.2</v>
      </c>
      <c r="I1486">
        <f t="shared" si="81"/>
        <v>0.6</v>
      </c>
      <c r="J1486">
        <f t="shared" si="81"/>
        <v>0.4</v>
      </c>
      <c r="K1486" s="36">
        <f>SUM(E1486:J1486)</f>
        <v>27.599999999999998</v>
      </c>
    </row>
    <row r="1487" spans="1:11">
      <c r="A1487" s="26"/>
      <c r="B1487" s="26"/>
      <c r="C1487" s="26"/>
      <c r="D1487" s="26"/>
      <c r="K1487" s="36"/>
    </row>
    <row r="1488" spans="1:11">
      <c r="A1488" s="26"/>
      <c r="B1488" s="26"/>
      <c r="C1488" s="26"/>
      <c r="D1488" s="26"/>
      <c r="K1488" s="36"/>
    </row>
    <row r="1489" spans="1:11">
      <c r="A1489" s="26" t="s">
        <v>1625</v>
      </c>
      <c r="B1489" s="26" t="s">
        <v>689</v>
      </c>
      <c r="C1489" s="26" t="s">
        <v>1626</v>
      </c>
      <c r="D1489" s="26" t="s">
        <v>1680</v>
      </c>
      <c r="E1489">
        <v>0</v>
      </c>
      <c r="F1489">
        <v>0</v>
      </c>
      <c r="G1489">
        <v>0</v>
      </c>
      <c r="H1489">
        <v>0</v>
      </c>
      <c r="I1489">
        <v>5</v>
      </c>
      <c r="J1489">
        <v>-1.3</v>
      </c>
      <c r="K1489" s="36"/>
    </row>
    <row r="1490" spans="1:11">
      <c r="A1490" s="26" t="s">
        <v>1625</v>
      </c>
      <c r="B1490" s="26" t="s">
        <v>689</v>
      </c>
      <c r="C1490" s="26" t="s">
        <v>1626</v>
      </c>
      <c r="D1490" s="26" t="s">
        <v>1676</v>
      </c>
      <c r="E1490">
        <v>1.9</v>
      </c>
      <c r="F1490">
        <v>0.6</v>
      </c>
      <c r="G1490">
        <v>0.2</v>
      </c>
      <c r="H1490">
        <v>0</v>
      </c>
      <c r="I1490">
        <v>4.5999999999999996</v>
      </c>
      <c r="J1490">
        <v>-0.4</v>
      </c>
      <c r="K1490" s="36"/>
    </row>
    <row r="1491" spans="1:11">
      <c r="A1491" s="26" t="s">
        <v>1625</v>
      </c>
      <c r="B1491" s="26" t="s">
        <v>689</v>
      </c>
      <c r="C1491" s="26" t="s">
        <v>1626</v>
      </c>
      <c r="D1491" s="26" t="s">
        <v>1681</v>
      </c>
      <c r="E1491">
        <v>1.5</v>
      </c>
      <c r="F1491">
        <v>0.5</v>
      </c>
      <c r="G1491">
        <v>0.2</v>
      </c>
      <c r="H1491">
        <v>0</v>
      </c>
      <c r="I1491">
        <v>9.6</v>
      </c>
      <c r="J1491">
        <v>-2</v>
      </c>
      <c r="K1491" s="36"/>
    </row>
    <row r="1492" spans="1:11">
      <c r="A1492" s="26" t="s">
        <v>1625</v>
      </c>
      <c r="B1492" s="26" t="s">
        <v>689</v>
      </c>
      <c r="C1492" s="26" t="s">
        <v>1626</v>
      </c>
      <c r="D1492" s="26" t="s">
        <v>1678</v>
      </c>
      <c r="E1492" s="34">
        <v>0</v>
      </c>
      <c r="F1492" s="34">
        <v>0</v>
      </c>
      <c r="G1492" s="34">
        <v>0</v>
      </c>
      <c r="H1492" s="34">
        <v>0</v>
      </c>
      <c r="I1492" s="34">
        <v>140.9</v>
      </c>
      <c r="J1492" s="34">
        <v>0</v>
      </c>
      <c r="K1492" s="36"/>
    </row>
    <row r="1493" spans="1:11">
      <c r="A1493" s="26"/>
      <c r="B1493" s="26"/>
      <c r="C1493" s="26"/>
      <c r="D1493" s="26"/>
      <c r="E1493">
        <f t="shared" ref="E1493:J1493" si="82">SUM(E1489:E1492)</f>
        <v>3.4</v>
      </c>
      <c r="F1493">
        <f t="shared" si="82"/>
        <v>1.1000000000000001</v>
      </c>
      <c r="G1493">
        <f t="shared" si="82"/>
        <v>0.4</v>
      </c>
      <c r="H1493">
        <f t="shared" si="82"/>
        <v>0</v>
      </c>
      <c r="I1493">
        <f t="shared" si="82"/>
        <v>160.1</v>
      </c>
      <c r="J1493">
        <f t="shared" si="82"/>
        <v>-3.7</v>
      </c>
      <c r="K1493" s="36">
        <f>SUM(E1493:J1493)</f>
        <v>161.30000000000001</v>
      </c>
    </row>
    <row r="1494" spans="1:11">
      <c r="A1494" s="26"/>
      <c r="B1494" s="26"/>
      <c r="C1494" s="26"/>
      <c r="D1494" s="26"/>
      <c r="K1494" s="36"/>
    </row>
    <row r="1495" spans="1:11">
      <c r="A1495" s="26"/>
      <c r="B1495" s="26"/>
      <c r="C1495" s="26"/>
      <c r="D1495" s="26"/>
      <c r="K1495" s="36"/>
    </row>
    <row r="1496" spans="1:11">
      <c r="A1496" s="26"/>
      <c r="B1496" s="26"/>
      <c r="C1496" s="26"/>
      <c r="D1496" s="26"/>
      <c r="K1496" s="36"/>
    </row>
    <row r="1497" spans="1:11">
      <c r="A1497" s="26"/>
      <c r="B1497" s="26"/>
      <c r="C1497" s="26"/>
      <c r="D1497" s="26"/>
      <c r="K1497" s="36"/>
    </row>
    <row r="1498" spans="1:11">
      <c r="A1498" s="26" t="s">
        <v>1631</v>
      </c>
      <c r="B1498" s="26" t="s">
        <v>692</v>
      </c>
      <c r="C1498" s="26" t="s">
        <v>1632</v>
      </c>
      <c r="D1498" s="26" t="s">
        <v>1663</v>
      </c>
      <c r="E1498">
        <v>0</v>
      </c>
      <c r="F1498">
        <v>0</v>
      </c>
      <c r="G1498">
        <v>0</v>
      </c>
      <c r="H1498">
        <v>0.3</v>
      </c>
      <c r="I1498">
        <v>0.4</v>
      </c>
      <c r="J1498">
        <v>0.2</v>
      </c>
      <c r="K1498" s="36"/>
    </row>
    <row r="1499" spans="1:11">
      <c r="A1499" s="26" t="s">
        <v>1631</v>
      </c>
      <c r="B1499" s="26" t="s">
        <v>692</v>
      </c>
      <c r="C1499" s="26" t="s">
        <v>1632</v>
      </c>
      <c r="D1499" s="26" t="s">
        <v>1680</v>
      </c>
      <c r="E1499">
        <v>0.2</v>
      </c>
      <c r="F1499">
        <v>0.6</v>
      </c>
      <c r="G1499">
        <v>1.3</v>
      </c>
      <c r="H1499">
        <v>0.7</v>
      </c>
      <c r="I1499">
        <v>0.8</v>
      </c>
      <c r="J1499">
        <v>1.2</v>
      </c>
      <c r="K1499" s="36"/>
    </row>
    <row r="1500" spans="1:11">
      <c r="A1500" s="26" t="s">
        <v>1631</v>
      </c>
      <c r="B1500" s="26" t="s">
        <v>692</v>
      </c>
      <c r="C1500" s="26" t="s">
        <v>1632</v>
      </c>
      <c r="D1500" s="26" t="s">
        <v>1676</v>
      </c>
      <c r="E1500">
        <v>0.8</v>
      </c>
      <c r="F1500">
        <v>2.8</v>
      </c>
      <c r="G1500">
        <v>6.2</v>
      </c>
      <c r="H1500">
        <v>3.9</v>
      </c>
      <c r="I1500">
        <v>6.5</v>
      </c>
      <c r="J1500">
        <v>3.9</v>
      </c>
      <c r="K1500" s="36"/>
    </row>
    <row r="1501" spans="1:11">
      <c r="A1501" s="26" t="s">
        <v>1631</v>
      </c>
      <c r="B1501" s="26" t="s">
        <v>692</v>
      </c>
      <c r="C1501" s="26" t="s">
        <v>1632</v>
      </c>
      <c r="D1501" s="26" t="s">
        <v>1681</v>
      </c>
      <c r="E1501">
        <v>1</v>
      </c>
      <c r="F1501">
        <v>3</v>
      </c>
      <c r="G1501">
        <v>6.4</v>
      </c>
      <c r="H1501">
        <v>4.2</v>
      </c>
      <c r="I1501">
        <v>6.4</v>
      </c>
      <c r="J1501">
        <v>4.7</v>
      </c>
      <c r="K1501" s="36"/>
    </row>
    <row r="1502" spans="1:11">
      <c r="A1502" s="26" t="s">
        <v>1631</v>
      </c>
      <c r="B1502" s="26" t="s">
        <v>692</v>
      </c>
      <c r="C1502" s="26" t="s">
        <v>1632</v>
      </c>
      <c r="D1502" s="26" t="s">
        <v>1678</v>
      </c>
      <c r="E1502" s="34">
        <v>7.7</v>
      </c>
      <c r="F1502" s="34">
        <v>1.9</v>
      </c>
      <c r="G1502" s="34">
        <v>7.1</v>
      </c>
      <c r="H1502" s="34">
        <v>3.3</v>
      </c>
      <c r="I1502" s="34">
        <v>8.1</v>
      </c>
      <c r="J1502" s="34">
        <v>0.8</v>
      </c>
      <c r="K1502" s="36"/>
    </row>
    <row r="1503" spans="1:11">
      <c r="A1503" s="26"/>
      <c r="B1503" s="26"/>
      <c r="C1503" s="26"/>
      <c r="D1503" s="26"/>
      <c r="E1503">
        <f t="shared" ref="E1503:J1503" si="83">SUM(E1498:E1502)</f>
        <v>9.6999999999999993</v>
      </c>
      <c r="F1503">
        <f t="shared" si="83"/>
        <v>8.3000000000000007</v>
      </c>
      <c r="G1503">
        <f t="shared" si="83"/>
        <v>21</v>
      </c>
      <c r="H1503">
        <f t="shared" si="83"/>
        <v>12.400000000000002</v>
      </c>
      <c r="I1503">
        <f t="shared" si="83"/>
        <v>22.200000000000003</v>
      </c>
      <c r="J1503">
        <f t="shared" si="83"/>
        <v>10.8</v>
      </c>
      <c r="K1503" s="36">
        <f>SUM(E1503:J1503)</f>
        <v>84.4</v>
      </c>
    </row>
    <row r="1504" spans="1:11">
      <c r="A1504" s="26"/>
      <c r="B1504" s="26"/>
      <c r="C1504" s="26"/>
      <c r="D1504" s="26"/>
      <c r="K1504" s="36"/>
    </row>
    <row r="1505" spans="1:11">
      <c r="A1505" s="26" t="s">
        <v>1440</v>
      </c>
      <c r="B1505" s="26" t="s">
        <v>1442</v>
      </c>
      <c r="C1505" s="26" t="s">
        <v>1441</v>
      </c>
      <c r="D1505" s="26" t="s">
        <v>1676</v>
      </c>
      <c r="E1505">
        <v>0.3</v>
      </c>
      <c r="F1505">
        <v>0</v>
      </c>
      <c r="G1505">
        <v>0</v>
      </c>
      <c r="H1505">
        <v>0</v>
      </c>
      <c r="I1505">
        <v>0</v>
      </c>
      <c r="J1505">
        <v>0</v>
      </c>
      <c r="K1505" s="36"/>
    </row>
    <row r="1506" spans="1:11">
      <c r="A1506" s="26" t="s">
        <v>1440</v>
      </c>
      <c r="B1506" s="26" t="s">
        <v>1442</v>
      </c>
      <c r="C1506" s="26" t="s">
        <v>1441</v>
      </c>
      <c r="D1506" s="26" t="s">
        <v>1680</v>
      </c>
      <c r="E1506">
        <v>0.4</v>
      </c>
      <c r="F1506">
        <v>0.6</v>
      </c>
      <c r="G1506">
        <v>0</v>
      </c>
      <c r="H1506">
        <v>0</v>
      </c>
      <c r="I1506">
        <v>0</v>
      </c>
      <c r="J1506">
        <v>0</v>
      </c>
      <c r="K1506" s="36"/>
    </row>
    <row r="1507" spans="1:11">
      <c r="A1507" s="26" t="s">
        <v>1440</v>
      </c>
      <c r="B1507" s="26" t="s">
        <v>1442</v>
      </c>
      <c r="C1507" s="26" t="s">
        <v>1441</v>
      </c>
      <c r="D1507" s="26" t="s">
        <v>1681</v>
      </c>
      <c r="E1507">
        <v>0.7</v>
      </c>
      <c r="F1507">
        <v>0.7</v>
      </c>
      <c r="G1507">
        <v>0</v>
      </c>
      <c r="H1507">
        <v>0</v>
      </c>
      <c r="I1507">
        <v>0</v>
      </c>
      <c r="J1507">
        <v>0</v>
      </c>
      <c r="K1507" s="36"/>
    </row>
    <row r="1508" spans="1:11">
      <c r="A1508" s="26" t="s">
        <v>1440</v>
      </c>
      <c r="B1508" s="26" t="s">
        <v>1442</v>
      </c>
      <c r="C1508" s="26" t="s">
        <v>1441</v>
      </c>
      <c r="D1508" s="26" t="s">
        <v>1678</v>
      </c>
      <c r="E1508" s="34">
        <v>0</v>
      </c>
      <c r="F1508" s="34">
        <v>62</v>
      </c>
      <c r="G1508" s="34">
        <v>0</v>
      </c>
      <c r="H1508" s="34">
        <v>0</v>
      </c>
      <c r="I1508" s="34">
        <v>0</v>
      </c>
      <c r="J1508" s="34">
        <v>0</v>
      </c>
      <c r="K1508" s="36"/>
    </row>
    <row r="1509" spans="1:11">
      <c r="A1509" s="26"/>
      <c r="B1509" s="26"/>
      <c r="C1509" s="26"/>
      <c r="D1509" s="26"/>
      <c r="E1509">
        <f t="shared" ref="E1509:J1509" si="84">SUM(E1505:E1508)</f>
        <v>1.4</v>
      </c>
      <c r="F1509">
        <f t="shared" si="84"/>
        <v>63.3</v>
      </c>
      <c r="G1509">
        <f t="shared" si="84"/>
        <v>0</v>
      </c>
      <c r="H1509">
        <f t="shared" si="84"/>
        <v>0</v>
      </c>
      <c r="I1509">
        <f t="shared" si="84"/>
        <v>0</v>
      </c>
      <c r="J1509">
        <f t="shared" si="84"/>
        <v>0</v>
      </c>
      <c r="K1509" s="36">
        <f>SUM(E1509:J1509)</f>
        <v>64.7</v>
      </c>
    </row>
    <row r="1510" spans="1:11">
      <c r="A1510" s="26"/>
      <c r="B1510" s="26"/>
      <c r="C1510" s="26"/>
      <c r="D1510" s="26"/>
      <c r="K1510" s="36"/>
    </row>
    <row r="1511" spans="1:11">
      <c r="A1511" s="26" t="s">
        <v>1633</v>
      </c>
      <c r="B1511" s="26" t="s">
        <v>693</v>
      </c>
      <c r="C1511" s="26" t="s">
        <v>1634</v>
      </c>
      <c r="D1511" s="26" t="s">
        <v>1680</v>
      </c>
      <c r="E1511">
        <v>0</v>
      </c>
      <c r="F1511">
        <v>0</v>
      </c>
      <c r="G1511">
        <v>0.1</v>
      </c>
      <c r="H1511">
        <v>0</v>
      </c>
      <c r="I1511">
        <v>0</v>
      </c>
      <c r="J1511">
        <v>0</v>
      </c>
      <c r="K1511" s="36"/>
    </row>
    <row r="1512" spans="1:11">
      <c r="A1512" s="26" t="s">
        <v>1633</v>
      </c>
      <c r="B1512" s="26" t="s">
        <v>693</v>
      </c>
      <c r="C1512" s="26" t="s">
        <v>1634</v>
      </c>
      <c r="D1512" s="26" t="s">
        <v>1676</v>
      </c>
      <c r="E1512">
        <v>0</v>
      </c>
      <c r="F1512">
        <v>0</v>
      </c>
      <c r="G1512">
        <v>0.5</v>
      </c>
      <c r="H1512">
        <v>0</v>
      </c>
      <c r="I1512">
        <v>0</v>
      </c>
      <c r="J1512">
        <v>0</v>
      </c>
      <c r="K1512" s="36"/>
    </row>
    <row r="1513" spans="1:11">
      <c r="A1513" s="26" t="s">
        <v>1633</v>
      </c>
      <c r="B1513" s="26" t="s">
        <v>694</v>
      </c>
      <c r="C1513" s="26" t="s">
        <v>1634</v>
      </c>
      <c r="D1513" s="26" t="s">
        <v>1680</v>
      </c>
      <c r="E1513">
        <v>0.1</v>
      </c>
      <c r="F1513">
        <v>0</v>
      </c>
      <c r="G1513">
        <v>-0.1</v>
      </c>
      <c r="H1513">
        <v>0.1</v>
      </c>
      <c r="I1513">
        <v>0</v>
      </c>
      <c r="J1513">
        <v>0.5</v>
      </c>
      <c r="K1513" s="36"/>
    </row>
    <row r="1514" spans="1:11">
      <c r="A1514" s="26" t="s">
        <v>1633</v>
      </c>
      <c r="B1514" s="26" t="s">
        <v>693</v>
      </c>
      <c r="C1514" s="26" t="s">
        <v>1634</v>
      </c>
      <c r="D1514" s="26" t="s">
        <v>1681</v>
      </c>
      <c r="E1514">
        <v>0</v>
      </c>
      <c r="F1514">
        <v>0</v>
      </c>
      <c r="G1514">
        <v>0.6</v>
      </c>
      <c r="H1514">
        <v>0</v>
      </c>
      <c r="I1514">
        <v>0</v>
      </c>
      <c r="J1514">
        <v>0</v>
      </c>
      <c r="K1514" s="36"/>
    </row>
    <row r="1515" spans="1:11">
      <c r="A1515" s="26" t="s">
        <v>1633</v>
      </c>
      <c r="B1515" s="26" t="s">
        <v>694</v>
      </c>
      <c r="C1515" s="26" t="s">
        <v>1634</v>
      </c>
      <c r="D1515" s="26" t="s">
        <v>1676</v>
      </c>
      <c r="E1515">
        <v>0.5</v>
      </c>
      <c r="F1515">
        <v>0</v>
      </c>
      <c r="G1515">
        <v>-0.5</v>
      </c>
      <c r="H1515">
        <v>0.5</v>
      </c>
      <c r="I1515">
        <v>0</v>
      </c>
      <c r="J1515">
        <v>1.4</v>
      </c>
      <c r="K1515" s="36"/>
    </row>
    <row r="1516" spans="1:11">
      <c r="A1516" s="26" t="s">
        <v>1633</v>
      </c>
      <c r="B1516" s="26" t="s">
        <v>694</v>
      </c>
      <c r="C1516" s="26" t="s">
        <v>1634</v>
      </c>
      <c r="D1516" s="26" t="s">
        <v>1681</v>
      </c>
      <c r="E1516" s="34">
        <v>0.6</v>
      </c>
      <c r="F1516" s="34">
        <v>0</v>
      </c>
      <c r="G1516" s="34">
        <v>-0.6</v>
      </c>
      <c r="H1516" s="34">
        <v>0.6</v>
      </c>
      <c r="I1516" s="34">
        <v>0</v>
      </c>
      <c r="J1516" s="34">
        <v>1.8</v>
      </c>
      <c r="K1516" s="36"/>
    </row>
    <row r="1517" spans="1:11">
      <c r="A1517" s="26"/>
      <c r="B1517" s="26"/>
      <c r="C1517" s="26"/>
      <c r="D1517" s="26"/>
      <c r="E1517">
        <f t="shared" ref="E1517:J1517" si="85">SUM(E1511:E1516)</f>
        <v>1.2</v>
      </c>
      <c r="F1517">
        <f t="shared" si="85"/>
        <v>0</v>
      </c>
      <c r="G1517">
        <f t="shared" si="85"/>
        <v>0</v>
      </c>
      <c r="H1517">
        <f t="shared" si="85"/>
        <v>1.2</v>
      </c>
      <c r="I1517">
        <f t="shared" si="85"/>
        <v>0</v>
      </c>
      <c r="J1517">
        <f t="shared" si="85"/>
        <v>3.7</v>
      </c>
      <c r="K1517" s="36">
        <f>SUM(E1517:J1517)</f>
        <v>6.1</v>
      </c>
    </row>
    <row r="1518" spans="1:11">
      <c r="A1518" s="26"/>
      <c r="B1518" s="26"/>
      <c r="C1518" s="26"/>
      <c r="D1518" s="26"/>
      <c r="K1518" s="36"/>
    </row>
    <row r="1519" spans="1:11">
      <c r="A1519" s="26"/>
      <c r="B1519" s="26"/>
      <c r="C1519" s="26"/>
      <c r="D1519" s="26"/>
      <c r="K1519" s="36"/>
    </row>
    <row r="1520" spans="1:11">
      <c r="A1520" s="26" t="s">
        <v>1443</v>
      </c>
      <c r="B1520" s="26" t="s">
        <v>1445</v>
      </c>
      <c r="C1520" s="26" t="s">
        <v>1444</v>
      </c>
      <c r="D1520" s="26" t="s">
        <v>1678</v>
      </c>
      <c r="E1520">
        <v>0</v>
      </c>
      <c r="F1520">
        <v>0</v>
      </c>
      <c r="G1520">
        <v>-59.7</v>
      </c>
      <c r="H1520">
        <v>0</v>
      </c>
      <c r="I1520">
        <v>0</v>
      </c>
      <c r="J1520">
        <v>0</v>
      </c>
      <c r="K1520" s="36"/>
    </row>
    <row r="1521" spans="1:11">
      <c r="A1521" s="26" t="s">
        <v>1443</v>
      </c>
      <c r="B1521" s="26" t="s">
        <v>1445</v>
      </c>
      <c r="C1521" s="26" t="s">
        <v>1444</v>
      </c>
      <c r="D1521" s="26" t="s">
        <v>1680</v>
      </c>
      <c r="E1521">
        <v>0</v>
      </c>
      <c r="F1521">
        <v>0</v>
      </c>
      <c r="G1521">
        <v>0</v>
      </c>
      <c r="H1521">
        <v>4.3</v>
      </c>
      <c r="I1521">
        <v>0</v>
      </c>
      <c r="J1521">
        <v>0</v>
      </c>
      <c r="K1521" s="36"/>
    </row>
    <row r="1522" spans="1:11">
      <c r="A1522" s="26" t="s">
        <v>1443</v>
      </c>
      <c r="B1522" s="26" t="s">
        <v>1445</v>
      </c>
      <c r="C1522" s="26" t="s">
        <v>1444</v>
      </c>
      <c r="D1522" s="26" t="s">
        <v>1681</v>
      </c>
      <c r="E1522">
        <v>0</v>
      </c>
      <c r="F1522">
        <v>0</v>
      </c>
      <c r="G1522">
        <v>0</v>
      </c>
      <c r="H1522">
        <v>4.5999999999999996</v>
      </c>
      <c r="I1522">
        <v>0</v>
      </c>
      <c r="J1522">
        <v>0</v>
      </c>
      <c r="K1522" s="36"/>
    </row>
    <row r="1523" spans="1:11">
      <c r="A1523" s="26" t="s">
        <v>1443</v>
      </c>
      <c r="B1523" s="26" t="s">
        <v>1445</v>
      </c>
      <c r="C1523" s="26" t="s">
        <v>1444</v>
      </c>
      <c r="D1523" s="26" t="s">
        <v>1663</v>
      </c>
      <c r="E1523" s="34">
        <v>51.3</v>
      </c>
      <c r="F1523" s="34">
        <v>0</v>
      </c>
      <c r="G1523" s="34">
        <v>0</v>
      </c>
      <c r="H1523" s="34">
        <v>0</v>
      </c>
      <c r="I1523" s="34">
        <v>0</v>
      </c>
      <c r="J1523" s="34">
        <v>0</v>
      </c>
      <c r="K1523" s="36"/>
    </row>
    <row r="1524" spans="1:11">
      <c r="A1524" s="26"/>
      <c r="B1524" s="26"/>
      <c r="C1524" s="26"/>
      <c r="D1524" s="26"/>
      <c r="E1524">
        <f t="shared" ref="E1524:J1524" si="86">SUM(E1520:E1523)</f>
        <v>51.3</v>
      </c>
      <c r="F1524">
        <f t="shared" si="86"/>
        <v>0</v>
      </c>
      <c r="G1524">
        <f t="shared" si="86"/>
        <v>-59.7</v>
      </c>
      <c r="H1524">
        <f t="shared" si="86"/>
        <v>8.8999999999999986</v>
      </c>
      <c r="I1524">
        <f t="shared" si="86"/>
        <v>0</v>
      </c>
      <c r="J1524">
        <f t="shared" si="86"/>
        <v>0</v>
      </c>
      <c r="K1524" s="36">
        <f>SUM(E1524:J1524)</f>
        <v>0.49999999999999289</v>
      </c>
    </row>
    <row r="1525" spans="1:11">
      <c r="A1525" s="26"/>
      <c r="B1525" s="26"/>
      <c r="C1525" s="26"/>
      <c r="D1525" s="26"/>
      <c r="K1525" s="36"/>
    </row>
    <row r="1526" spans="1:11">
      <c r="A1526" s="26" t="s">
        <v>1446</v>
      </c>
      <c r="B1526" s="26" t="s">
        <v>696</v>
      </c>
      <c r="C1526" s="26" t="s">
        <v>1637</v>
      </c>
      <c r="D1526" s="26" t="s">
        <v>1680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0.1</v>
      </c>
      <c r="K1526" s="36"/>
    </row>
    <row r="1527" spans="1:11">
      <c r="A1527" s="26" t="s">
        <v>1446</v>
      </c>
      <c r="B1527" s="26" t="s">
        <v>696</v>
      </c>
      <c r="C1527" s="26" t="s">
        <v>1637</v>
      </c>
      <c r="D1527" s="26" t="s">
        <v>1676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0.2</v>
      </c>
      <c r="K1527" s="36"/>
    </row>
    <row r="1528" spans="1:11">
      <c r="A1528" s="26" t="s">
        <v>1446</v>
      </c>
      <c r="B1528" s="26" t="s">
        <v>696</v>
      </c>
      <c r="C1528" s="26" t="s">
        <v>1637</v>
      </c>
      <c r="D1528" s="26" t="s">
        <v>1681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0.2</v>
      </c>
      <c r="K1528" s="36"/>
    </row>
    <row r="1529" spans="1:11">
      <c r="A1529" s="26" t="s">
        <v>1446</v>
      </c>
      <c r="B1529" s="26" t="s">
        <v>1448</v>
      </c>
      <c r="C1529" s="26" t="s">
        <v>1447</v>
      </c>
      <c r="D1529" s="26" t="s">
        <v>1678</v>
      </c>
      <c r="E1529" s="34">
        <v>0</v>
      </c>
      <c r="F1529" s="34">
        <v>0</v>
      </c>
      <c r="G1529" s="34">
        <v>0.8</v>
      </c>
      <c r="H1529" s="34">
        <v>0</v>
      </c>
      <c r="I1529" s="34">
        <v>0</v>
      </c>
      <c r="J1529" s="34">
        <v>6.7</v>
      </c>
      <c r="K1529" s="36"/>
    </row>
    <row r="1530" spans="1:11">
      <c r="A1530" s="26"/>
      <c r="B1530" s="26"/>
      <c r="C1530" s="26"/>
      <c r="D1530" s="26"/>
      <c r="E1530">
        <f t="shared" ref="E1530:J1530" si="87">SUM(E1526:E1529)</f>
        <v>0</v>
      </c>
      <c r="F1530">
        <f t="shared" si="87"/>
        <v>0</v>
      </c>
      <c r="G1530">
        <f t="shared" si="87"/>
        <v>0.8</v>
      </c>
      <c r="H1530">
        <f t="shared" si="87"/>
        <v>0</v>
      </c>
      <c r="I1530">
        <f t="shared" si="87"/>
        <v>0</v>
      </c>
      <c r="J1530">
        <f t="shared" si="87"/>
        <v>7.2</v>
      </c>
      <c r="K1530" s="36">
        <f>SUM(E1530:J1530)</f>
        <v>8</v>
      </c>
    </row>
    <row r="1531" spans="1:11">
      <c r="A1531" s="26"/>
      <c r="B1531" s="26"/>
      <c r="C1531" s="26"/>
      <c r="D1531" s="26"/>
      <c r="K1531" s="36"/>
    </row>
    <row r="1532" spans="1:11">
      <c r="A1532" s="26" t="s">
        <v>1449</v>
      </c>
      <c r="B1532" s="26" t="s">
        <v>1451</v>
      </c>
      <c r="C1532" s="26" t="s">
        <v>1450</v>
      </c>
      <c r="D1532" s="26" t="s">
        <v>1663</v>
      </c>
      <c r="E1532">
        <v>0.1</v>
      </c>
      <c r="F1532">
        <v>0</v>
      </c>
      <c r="G1532">
        <v>0</v>
      </c>
      <c r="H1532">
        <v>0</v>
      </c>
      <c r="I1532">
        <v>0</v>
      </c>
      <c r="J1532">
        <v>0</v>
      </c>
      <c r="K1532" s="36"/>
    </row>
    <row r="1533" spans="1:11">
      <c r="A1533" s="26" t="s">
        <v>1449</v>
      </c>
      <c r="B1533" s="26" t="s">
        <v>1451</v>
      </c>
      <c r="C1533" s="26" t="s">
        <v>1450</v>
      </c>
      <c r="D1533" s="26" t="s">
        <v>1680</v>
      </c>
      <c r="E1533">
        <v>0.7</v>
      </c>
      <c r="F1533">
        <v>0.7</v>
      </c>
      <c r="G1533">
        <v>1.7</v>
      </c>
      <c r="H1533">
        <v>0.3</v>
      </c>
      <c r="I1533">
        <v>0</v>
      </c>
      <c r="J1533">
        <v>0</v>
      </c>
      <c r="K1533" s="36"/>
    </row>
    <row r="1534" spans="1:11">
      <c r="A1534" s="26" t="s">
        <v>1449</v>
      </c>
      <c r="B1534" s="26" t="s">
        <v>1451</v>
      </c>
      <c r="C1534" s="26" t="s">
        <v>1450</v>
      </c>
      <c r="D1534" s="26" t="s">
        <v>1676</v>
      </c>
      <c r="E1534">
        <v>6.9</v>
      </c>
      <c r="F1534">
        <v>3.6</v>
      </c>
      <c r="G1534">
        <v>0.2</v>
      </c>
      <c r="H1534">
        <v>0</v>
      </c>
      <c r="I1534">
        <v>0</v>
      </c>
      <c r="J1534">
        <v>0</v>
      </c>
      <c r="K1534" s="36"/>
    </row>
    <row r="1535" spans="1:11">
      <c r="A1535" s="26" t="s">
        <v>1449</v>
      </c>
      <c r="B1535" s="26" t="s">
        <v>1451</v>
      </c>
      <c r="C1535" s="26" t="s">
        <v>1450</v>
      </c>
      <c r="D1535" s="26" t="s">
        <v>1681</v>
      </c>
      <c r="E1535">
        <v>6.4</v>
      </c>
      <c r="F1535">
        <v>3.7</v>
      </c>
      <c r="G1535">
        <v>2</v>
      </c>
      <c r="H1535">
        <v>0.3</v>
      </c>
      <c r="I1535">
        <v>0</v>
      </c>
      <c r="J1535">
        <v>0</v>
      </c>
      <c r="K1535" s="36"/>
    </row>
    <row r="1536" spans="1:11">
      <c r="A1536" s="26" t="s">
        <v>1449</v>
      </c>
      <c r="B1536" s="26" t="s">
        <v>1451</v>
      </c>
      <c r="C1536" s="26" t="s">
        <v>1450</v>
      </c>
      <c r="D1536" s="26" t="s">
        <v>1678</v>
      </c>
      <c r="E1536" s="34">
        <v>11.7</v>
      </c>
      <c r="F1536" s="34">
        <v>-153</v>
      </c>
      <c r="G1536" s="34">
        <v>189.4</v>
      </c>
      <c r="H1536" s="34">
        <v>1.9</v>
      </c>
      <c r="I1536" s="34">
        <v>0</v>
      </c>
      <c r="J1536" s="34">
        <v>0</v>
      </c>
      <c r="K1536" s="36"/>
    </row>
    <row r="1537" spans="1:11">
      <c r="A1537" s="26"/>
      <c r="B1537" s="26"/>
      <c r="C1537" s="26"/>
      <c r="D1537" s="26"/>
      <c r="E1537">
        <f t="shared" ref="E1537:J1537" si="88">SUM(E1532:E1536)</f>
        <v>25.8</v>
      </c>
      <c r="F1537">
        <f t="shared" si="88"/>
        <v>-145</v>
      </c>
      <c r="G1537">
        <f t="shared" si="88"/>
        <v>193.3</v>
      </c>
      <c r="H1537">
        <f t="shared" si="88"/>
        <v>2.5</v>
      </c>
      <c r="I1537">
        <f t="shared" si="88"/>
        <v>0</v>
      </c>
      <c r="J1537">
        <f t="shared" si="88"/>
        <v>0</v>
      </c>
      <c r="K1537" s="36">
        <f>SUM(E1537:J1537)</f>
        <v>76.600000000000009</v>
      </c>
    </row>
    <row r="1538" spans="1:11">
      <c r="A1538" s="26"/>
      <c r="B1538" s="26"/>
      <c r="C1538" s="26"/>
      <c r="D1538" s="26"/>
      <c r="K1538" s="36"/>
    </row>
    <row r="1539" spans="1:11">
      <c r="A1539" s="26" t="s">
        <v>1452</v>
      </c>
      <c r="B1539" s="26" t="s">
        <v>1454</v>
      </c>
      <c r="C1539" s="26" t="s">
        <v>1453</v>
      </c>
      <c r="D1539" s="26" t="s">
        <v>1678</v>
      </c>
      <c r="E1539">
        <v>-47.8</v>
      </c>
      <c r="F1539">
        <v>79.2</v>
      </c>
      <c r="G1539">
        <v>-43.1</v>
      </c>
      <c r="H1539">
        <v>0</v>
      </c>
      <c r="I1539">
        <v>0</v>
      </c>
      <c r="J1539">
        <v>0</v>
      </c>
      <c r="K1539" s="36"/>
    </row>
    <row r="1540" spans="1:11">
      <c r="A1540" s="26" t="s">
        <v>1452</v>
      </c>
      <c r="B1540" s="26" t="s">
        <v>1454</v>
      </c>
      <c r="C1540" s="26" t="s">
        <v>1453</v>
      </c>
      <c r="D1540" s="26" t="s">
        <v>1680</v>
      </c>
      <c r="E1540">
        <v>0</v>
      </c>
      <c r="F1540">
        <v>0.3</v>
      </c>
      <c r="G1540">
        <v>0.5</v>
      </c>
      <c r="H1540">
        <v>0</v>
      </c>
      <c r="I1540">
        <v>0</v>
      </c>
      <c r="J1540">
        <v>0</v>
      </c>
      <c r="K1540" s="36"/>
    </row>
    <row r="1541" spans="1:11">
      <c r="A1541" s="26" t="s">
        <v>1452</v>
      </c>
      <c r="B1541" s="26" t="s">
        <v>1454</v>
      </c>
      <c r="C1541" s="26" t="s">
        <v>1453</v>
      </c>
      <c r="D1541" s="26" t="s">
        <v>1681</v>
      </c>
      <c r="E1541" s="34">
        <v>0</v>
      </c>
      <c r="F1541" s="34">
        <v>0.3</v>
      </c>
      <c r="G1541" s="34">
        <v>0.5</v>
      </c>
      <c r="H1541" s="34">
        <v>0</v>
      </c>
      <c r="I1541" s="34">
        <v>0</v>
      </c>
      <c r="J1541" s="34">
        <v>0</v>
      </c>
      <c r="K1541" s="36"/>
    </row>
    <row r="1542" spans="1:11">
      <c r="A1542" s="26"/>
      <c r="B1542" s="26"/>
      <c r="C1542" s="26"/>
      <c r="D1542" s="26"/>
      <c r="E1542">
        <f t="shared" ref="E1542:J1542" si="89">SUM(E1539:E1541)</f>
        <v>-47.8</v>
      </c>
      <c r="F1542">
        <f t="shared" si="89"/>
        <v>79.8</v>
      </c>
      <c r="G1542">
        <f t="shared" si="89"/>
        <v>-42.1</v>
      </c>
      <c r="H1542">
        <f t="shared" si="89"/>
        <v>0</v>
      </c>
      <c r="I1542">
        <f t="shared" si="89"/>
        <v>0</v>
      </c>
      <c r="J1542">
        <f t="shared" si="89"/>
        <v>0</v>
      </c>
      <c r="K1542" s="36">
        <f>SUM(E1542:J1542)</f>
        <v>-10.100000000000001</v>
      </c>
    </row>
    <row r="1543" spans="1:11">
      <c r="A1543" s="26"/>
      <c r="B1543" s="26"/>
      <c r="C1543" s="26"/>
      <c r="D1543" s="26"/>
      <c r="K1543" s="36"/>
    </row>
    <row r="1544" spans="1:11">
      <c r="A1544" s="26" t="s">
        <v>1638</v>
      </c>
      <c r="B1544" s="26" t="s">
        <v>697</v>
      </c>
      <c r="C1544" s="26" t="s">
        <v>1639</v>
      </c>
      <c r="D1544" s="26" t="s">
        <v>1663</v>
      </c>
      <c r="E1544">
        <v>0.2</v>
      </c>
      <c r="F1544">
        <v>0</v>
      </c>
      <c r="G1544">
        <v>0</v>
      </c>
      <c r="H1544">
        <v>3</v>
      </c>
      <c r="I1544">
        <v>0.4</v>
      </c>
      <c r="J1544">
        <v>-254.4</v>
      </c>
      <c r="K1544" s="36"/>
    </row>
    <row r="1545" spans="1:11">
      <c r="A1545" s="26" t="s">
        <v>1638</v>
      </c>
      <c r="B1545" s="26" t="s">
        <v>697</v>
      </c>
      <c r="C1545" s="26" t="s">
        <v>1639</v>
      </c>
      <c r="D1545" s="26" t="s">
        <v>1679</v>
      </c>
      <c r="E1545">
        <v>0</v>
      </c>
      <c r="F1545">
        <v>0</v>
      </c>
      <c r="G1545">
        <v>0</v>
      </c>
      <c r="H1545">
        <v>30.9</v>
      </c>
      <c r="I1545">
        <v>4.4000000000000004</v>
      </c>
      <c r="J1545">
        <v>-24.4</v>
      </c>
      <c r="K1545" s="36"/>
    </row>
    <row r="1546" spans="1:11">
      <c r="A1546" s="26" t="s">
        <v>1638</v>
      </c>
      <c r="B1546" s="26" t="s">
        <v>697</v>
      </c>
      <c r="C1546" s="26" t="s">
        <v>1639</v>
      </c>
      <c r="D1546" s="26" t="s">
        <v>1680</v>
      </c>
      <c r="E1546">
        <v>0.6</v>
      </c>
      <c r="F1546">
        <v>0.5</v>
      </c>
      <c r="G1546">
        <v>0.9</v>
      </c>
      <c r="H1546">
        <v>6.9</v>
      </c>
      <c r="I1546">
        <v>10.8</v>
      </c>
      <c r="J1546">
        <v>-2.1</v>
      </c>
      <c r="K1546" s="36"/>
    </row>
    <row r="1547" spans="1:11">
      <c r="A1547" s="26" t="s">
        <v>1638</v>
      </c>
      <c r="B1547" s="26" t="s">
        <v>697</v>
      </c>
      <c r="C1547" s="26" t="s">
        <v>1639</v>
      </c>
      <c r="D1547" s="26" t="s">
        <v>1681</v>
      </c>
      <c r="E1547">
        <v>2.8</v>
      </c>
      <c r="F1547">
        <v>3</v>
      </c>
      <c r="G1547">
        <v>3.1</v>
      </c>
      <c r="H1547">
        <v>30.7</v>
      </c>
      <c r="I1547">
        <v>35.5</v>
      </c>
      <c r="J1547">
        <v>-32.700000000000003</v>
      </c>
      <c r="K1547" s="36"/>
    </row>
    <row r="1548" spans="1:11">
      <c r="A1548" s="26" t="s">
        <v>1638</v>
      </c>
      <c r="B1548" s="26" t="s">
        <v>697</v>
      </c>
      <c r="C1548" s="26" t="s">
        <v>1639</v>
      </c>
      <c r="D1548" s="26" t="s">
        <v>1676</v>
      </c>
      <c r="E1548">
        <v>2.5</v>
      </c>
      <c r="F1548">
        <v>3</v>
      </c>
      <c r="G1548">
        <v>2.6</v>
      </c>
      <c r="H1548">
        <v>21.7</v>
      </c>
      <c r="I1548">
        <v>26.9</v>
      </c>
      <c r="J1548">
        <v>2.8</v>
      </c>
      <c r="K1548" s="36"/>
    </row>
    <row r="1549" spans="1:11">
      <c r="A1549" s="26" t="s">
        <v>1638</v>
      </c>
      <c r="B1549" s="26" t="s">
        <v>697</v>
      </c>
      <c r="C1549" s="26" t="s">
        <v>1639</v>
      </c>
      <c r="D1549" s="26" t="s">
        <v>1678</v>
      </c>
      <c r="E1549" s="34">
        <v>0.7</v>
      </c>
      <c r="F1549" s="34">
        <v>0.4</v>
      </c>
      <c r="G1549" s="34">
        <v>32.299999999999997</v>
      </c>
      <c r="H1549" s="34">
        <v>0.4</v>
      </c>
      <c r="I1549" s="34">
        <v>12.9</v>
      </c>
      <c r="J1549" s="34">
        <v>20.3</v>
      </c>
      <c r="K1549" s="36"/>
    </row>
    <row r="1550" spans="1:11">
      <c r="A1550" s="26"/>
      <c r="B1550" s="26"/>
      <c r="C1550" s="26"/>
      <c r="D1550" s="26"/>
      <c r="E1550">
        <f t="shared" ref="E1550:J1550" si="90">SUM(E1544:E1549)</f>
        <v>6.8</v>
      </c>
      <c r="F1550">
        <f t="shared" si="90"/>
        <v>6.9</v>
      </c>
      <c r="G1550">
        <f t="shared" si="90"/>
        <v>38.9</v>
      </c>
      <c r="H1550">
        <f t="shared" si="90"/>
        <v>93.600000000000009</v>
      </c>
      <c r="I1550">
        <f t="shared" si="90"/>
        <v>90.9</v>
      </c>
      <c r="J1550">
        <f t="shared" si="90"/>
        <v>-290.5</v>
      </c>
      <c r="K1550" s="36">
        <f>SUM(E1550:J1550)</f>
        <v>-53.400000000000006</v>
      </c>
    </row>
    <row r="1551" spans="1:11">
      <c r="A1551" s="26"/>
      <c r="B1551" s="26"/>
      <c r="C1551" s="26"/>
      <c r="D1551" s="26"/>
      <c r="K1551" s="36"/>
    </row>
    <row r="1552" spans="1:11">
      <c r="A1552" s="26" t="s">
        <v>1640</v>
      </c>
      <c r="B1552" s="26" t="s">
        <v>698</v>
      </c>
      <c r="C1552" s="26" t="s">
        <v>1641</v>
      </c>
      <c r="D1552" s="26" t="s">
        <v>1678</v>
      </c>
      <c r="E1552">
        <v>0.1</v>
      </c>
      <c r="F1552">
        <v>0</v>
      </c>
      <c r="G1552">
        <v>0</v>
      </c>
      <c r="H1552">
        <v>0</v>
      </c>
      <c r="I1552">
        <v>0</v>
      </c>
      <c r="J1552">
        <v>0</v>
      </c>
      <c r="K1552" s="36"/>
    </row>
    <row r="1553" spans="1:11">
      <c r="A1553" s="26" t="s">
        <v>1640</v>
      </c>
      <c r="B1553" s="26" t="s">
        <v>698</v>
      </c>
      <c r="C1553" s="26" t="s">
        <v>1641</v>
      </c>
      <c r="D1553" s="26" t="s">
        <v>1680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0.5</v>
      </c>
      <c r="K1553" s="36"/>
    </row>
    <row r="1554" spans="1:11">
      <c r="A1554" s="26" t="s">
        <v>1640</v>
      </c>
      <c r="B1554" s="26" t="s">
        <v>699</v>
      </c>
      <c r="C1554" s="26" t="s">
        <v>1641</v>
      </c>
      <c r="D1554" s="26" t="s">
        <v>1676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1</v>
      </c>
      <c r="K1554" s="36"/>
    </row>
    <row r="1555" spans="1:11">
      <c r="A1555" s="26" t="s">
        <v>1640</v>
      </c>
      <c r="B1555" s="26" t="s">
        <v>699</v>
      </c>
      <c r="C1555" s="26" t="s">
        <v>1641</v>
      </c>
      <c r="D1555" s="26" t="s">
        <v>1680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1</v>
      </c>
      <c r="K1555" s="36"/>
    </row>
    <row r="1556" spans="1:11">
      <c r="A1556" s="26" t="s">
        <v>1640</v>
      </c>
      <c r="B1556" s="26" t="s">
        <v>698</v>
      </c>
      <c r="C1556" s="26" t="s">
        <v>1641</v>
      </c>
      <c r="D1556" s="26" t="s">
        <v>1676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1.5</v>
      </c>
      <c r="K1556" s="36"/>
    </row>
    <row r="1557" spans="1:11">
      <c r="A1557" s="26" t="s">
        <v>1640</v>
      </c>
      <c r="B1557" s="26" t="s">
        <v>698</v>
      </c>
      <c r="C1557" s="26" t="s">
        <v>1641</v>
      </c>
      <c r="D1557" s="26" t="s">
        <v>1681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1.8</v>
      </c>
      <c r="K1557" s="36"/>
    </row>
    <row r="1558" spans="1:11">
      <c r="A1558" s="26" t="s">
        <v>1640</v>
      </c>
      <c r="B1558" s="26" t="s">
        <v>699</v>
      </c>
      <c r="C1558" s="26" t="s">
        <v>1641</v>
      </c>
      <c r="D1558" s="26" t="s">
        <v>1681</v>
      </c>
      <c r="E1558" s="34">
        <v>0</v>
      </c>
      <c r="F1558" s="34">
        <v>0</v>
      </c>
      <c r="G1558" s="34">
        <v>0</v>
      </c>
      <c r="H1558" s="34">
        <v>0</v>
      </c>
      <c r="I1558" s="34">
        <v>0</v>
      </c>
      <c r="J1558" s="34">
        <v>2</v>
      </c>
      <c r="K1558" s="36"/>
    </row>
    <row r="1559" spans="1:11">
      <c r="A1559" s="26"/>
      <c r="B1559" s="26"/>
      <c r="C1559" s="26"/>
      <c r="D1559" s="26"/>
      <c r="E1559">
        <f t="shared" ref="E1559:J1559" si="91">SUM(E1552:E1558)</f>
        <v>0.1</v>
      </c>
      <c r="F1559">
        <f t="shared" si="91"/>
        <v>0</v>
      </c>
      <c r="G1559">
        <f t="shared" si="91"/>
        <v>0</v>
      </c>
      <c r="H1559">
        <f t="shared" si="91"/>
        <v>0</v>
      </c>
      <c r="I1559">
        <f t="shared" si="91"/>
        <v>0</v>
      </c>
      <c r="J1559">
        <f t="shared" si="91"/>
        <v>7.8</v>
      </c>
      <c r="K1559" s="36">
        <f>SUM(E1559:J1559)</f>
        <v>7.8999999999999995</v>
      </c>
    </row>
    <row r="1560" spans="1:11">
      <c r="A1560" s="26"/>
      <c r="B1560" s="26"/>
      <c r="C1560" s="26"/>
      <c r="D1560" s="26"/>
      <c r="K1560" s="36"/>
    </row>
    <row r="1561" spans="1:11">
      <c r="A1561" s="26" t="s">
        <v>1642</v>
      </c>
      <c r="B1561" s="26" t="s">
        <v>700</v>
      </c>
      <c r="C1561" s="26" t="s">
        <v>1643</v>
      </c>
      <c r="D1561" s="26" t="s">
        <v>1663</v>
      </c>
      <c r="E1561">
        <v>0</v>
      </c>
      <c r="F1561">
        <v>-4.5999999999999996</v>
      </c>
      <c r="G1561">
        <v>0</v>
      </c>
      <c r="H1561">
        <v>0</v>
      </c>
      <c r="I1561">
        <v>-129.5</v>
      </c>
      <c r="J1561">
        <v>0</v>
      </c>
      <c r="K1561" s="36"/>
    </row>
    <row r="1562" spans="1:11">
      <c r="A1562" s="26" t="s">
        <v>1642</v>
      </c>
      <c r="B1562" s="26" t="s">
        <v>701</v>
      </c>
      <c r="C1562" s="26" t="s">
        <v>1643</v>
      </c>
      <c r="D1562" s="26" t="s">
        <v>1663</v>
      </c>
      <c r="E1562">
        <v>0</v>
      </c>
      <c r="F1562">
        <v>-44.6</v>
      </c>
      <c r="G1562">
        <v>0</v>
      </c>
      <c r="H1562">
        <v>0</v>
      </c>
      <c r="I1562">
        <v>0</v>
      </c>
      <c r="J1562">
        <v>0</v>
      </c>
      <c r="K1562" s="36"/>
    </row>
    <row r="1563" spans="1:11">
      <c r="A1563" s="26" t="s">
        <v>1642</v>
      </c>
      <c r="B1563" s="26" t="s">
        <v>700</v>
      </c>
      <c r="C1563" s="26" t="s">
        <v>1643</v>
      </c>
      <c r="D1563" s="26" t="s">
        <v>1676</v>
      </c>
      <c r="E1563">
        <v>-0.3</v>
      </c>
      <c r="F1563">
        <v>0</v>
      </c>
      <c r="G1563">
        <v>0</v>
      </c>
      <c r="H1563">
        <v>0</v>
      </c>
      <c r="I1563">
        <v>0</v>
      </c>
      <c r="J1563">
        <v>0</v>
      </c>
      <c r="K1563" s="36"/>
    </row>
    <row r="1564" spans="1:11">
      <c r="A1564" s="26" t="s">
        <v>1642</v>
      </c>
      <c r="B1564" s="26" t="s">
        <v>701</v>
      </c>
      <c r="C1564" s="26" t="s">
        <v>1643</v>
      </c>
      <c r="D1564" s="26" t="s">
        <v>1676</v>
      </c>
      <c r="E1564">
        <v>-0.2</v>
      </c>
      <c r="F1564">
        <v>0</v>
      </c>
      <c r="G1564">
        <v>0</v>
      </c>
      <c r="H1564">
        <v>0</v>
      </c>
      <c r="I1564">
        <v>0</v>
      </c>
      <c r="J1564">
        <v>0</v>
      </c>
      <c r="K1564" s="36"/>
    </row>
    <row r="1565" spans="1:11">
      <c r="A1565" s="26" t="s">
        <v>1642</v>
      </c>
      <c r="B1565" s="26" t="s">
        <v>701</v>
      </c>
      <c r="C1565" s="26" t="s">
        <v>1643</v>
      </c>
      <c r="D1565" s="26" t="s">
        <v>1681</v>
      </c>
      <c r="E1565">
        <v>-0.2</v>
      </c>
      <c r="F1565">
        <v>0</v>
      </c>
      <c r="G1565">
        <v>0</v>
      </c>
      <c r="H1565">
        <v>0</v>
      </c>
      <c r="I1565">
        <v>0</v>
      </c>
      <c r="J1565">
        <v>0</v>
      </c>
      <c r="K1565" s="36"/>
    </row>
    <row r="1566" spans="1:11">
      <c r="A1566" s="26" t="s">
        <v>1642</v>
      </c>
      <c r="B1566" s="26" t="s">
        <v>700</v>
      </c>
      <c r="C1566" s="26" t="s">
        <v>1643</v>
      </c>
      <c r="D1566" s="26" t="s">
        <v>1681</v>
      </c>
      <c r="E1566">
        <v>-0.3</v>
      </c>
      <c r="F1566">
        <v>0</v>
      </c>
      <c r="G1566">
        <v>1.3</v>
      </c>
      <c r="H1566">
        <v>0</v>
      </c>
      <c r="I1566">
        <v>0</v>
      </c>
      <c r="J1566">
        <v>0</v>
      </c>
      <c r="K1566" s="36"/>
    </row>
    <row r="1567" spans="1:11">
      <c r="A1567" s="26" t="s">
        <v>1642</v>
      </c>
      <c r="B1567" s="26" t="s">
        <v>700</v>
      </c>
      <c r="C1567" s="26" t="s">
        <v>1643</v>
      </c>
      <c r="D1567" s="26" t="s">
        <v>1680</v>
      </c>
      <c r="E1567">
        <v>-0.1</v>
      </c>
      <c r="F1567">
        <v>0</v>
      </c>
      <c r="G1567">
        <v>1.2</v>
      </c>
      <c r="H1567">
        <v>0</v>
      </c>
      <c r="I1567">
        <v>0</v>
      </c>
      <c r="J1567">
        <v>0</v>
      </c>
      <c r="K1567" s="36"/>
    </row>
    <row r="1568" spans="1:11">
      <c r="A1568" s="26" t="s">
        <v>1642</v>
      </c>
      <c r="B1568" s="26" t="s">
        <v>700</v>
      </c>
      <c r="C1568" s="26" t="s">
        <v>1643</v>
      </c>
      <c r="D1568" s="26" t="s">
        <v>1678</v>
      </c>
      <c r="E1568" s="34">
        <v>0.2</v>
      </c>
      <c r="F1568" s="34">
        <v>0</v>
      </c>
      <c r="G1568" s="34">
        <v>126.9</v>
      </c>
      <c r="H1568" s="34">
        <v>0</v>
      </c>
      <c r="I1568" s="34">
        <v>0</v>
      </c>
      <c r="J1568" s="34">
        <v>0</v>
      </c>
      <c r="K1568" s="36"/>
    </row>
    <row r="1569" spans="1:11">
      <c r="A1569" s="26"/>
      <c r="B1569" s="26"/>
      <c r="C1569" s="26"/>
      <c r="D1569" s="26"/>
      <c r="E1569">
        <f t="shared" ref="E1569:J1569" si="92">SUM(E1561:E1568)</f>
        <v>-0.90000000000000013</v>
      </c>
      <c r="F1569">
        <f t="shared" si="92"/>
        <v>-49.2</v>
      </c>
      <c r="G1569">
        <f t="shared" si="92"/>
        <v>129.4</v>
      </c>
      <c r="H1569">
        <f t="shared" si="92"/>
        <v>0</v>
      </c>
      <c r="I1569">
        <f t="shared" si="92"/>
        <v>-129.5</v>
      </c>
      <c r="J1569">
        <f t="shared" si="92"/>
        <v>0</v>
      </c>
      <c r="K1569" s="36">
        <f>SUM(E1569:J1569)</f>
        <v>-50.199999999999989</v>
      </c>
    </row>
    <row r="1570" spans="1:11">
      <c r="A1570" s="26"/>
      <c r="B1570" s="26"/>
      <c r="C1570" s="26"/>
      <c r="D1570" s="26"/>
      <c r="K1570" s="36"/>
    </row>
    <row r="1571" spans="1:11">
      <c r="A1571" s="26" t="s">
        <v>1458</v>
      </c>
      <c r="B1571" s="26" t="s">
        <v>1460</v>
      </c>
      <c r="C1571" s="26" t="s">
        <v>1459</v>
      </c>
      <c r="D1571" s="26" t="s">
        <v>1663</v>
      </c>
      <c r="E1571">
        <v>0</v>
      </c>
      <c r="F1571">
        <v>0</v>
      </c>
      <c r="G1571">
        <v>0.5</v>
      </c>
      <c r="H1571">
        <v>0</v>
      </c>
      <c r="I1571">
        <v>0</v>
      </c>
      <c r="J1571">
        <v>0</v>
      </c>
      <c r="K1571" s="36"/>
    </row>
    <row r="1572" spans="1:11">
      <c r="A1572" s="26" t="s">
        <v>1458</v>
      </c>
      <c r="B1572" s="26" t="s">
        <v>1460</v>
      </c>
      <c r="C1572" s="26" t="s">
        <v>1459</v>
      </c>
      <c r="D1572" s="26" t="s">
        <v>1676</v>
      </c>
      <c r="E1572">
        <v>2.4</v>
      </c>
      <c r="F1572">
        <v>0</v>
      </c>
      <c r="G1572">
        <v>0</v>
      </c>
      <c r="H1572">
        <v>0</v>
      </c>
      <c r="I1572">
        <v>0</v>
      </c>
      <c r="J1572">
        <v>0</v>
      </c>
      <c r="K1572" s="36"/>
    </row>
    <row r="1573" spans="1:11">
      <c r="A1573" s="26" t="s">
        <v>1458</v>
      </c>
      <c r="B1573" s="26" t="s">
        <v>1460</v>
      </c>
      <c r="C1573" s="26" t="s">
        <v>1459</v>
      </c>
      <c r="D1573" s="26" t="s">
        <v>1680</v>
      </c>
      <c r="E1573">
        <v>3.6</v>
      </c>
      <c r="F1573">
        <v>0</v>
      </c>
      <c r="G1573">
        <v>0</v>
      </c>
      <c r="H1573">
        <v>0</v>
      </c>
      <c r="I1573">
        <v>0</v>
      </c>
      <c r="J1573">
        <v>0</v>
      </c>
      <c r="K1573" s="36"/>
    </row>
    <row r="1574" spans="1:11">
      <c r="A1574" s="26" t="s">
        <v>1458</v>
      </c>
      <c r="B1574" s="26" t="s">
        <v>1460</v>
      </c>
      <c r="C1574" s="26" t="s">
        <v>1459</v>
      </c>
      <c r="D1574" s="26" t="s">
        <v>1681</v>
      </c>
      <c r="E1574">
        <v>6.1</v>
      </c>
      <c r="F1574">
        <v>0</v>
      </c>
      <c r="G1574">
        <v>0</v>
      </c>
      <c r="H1574">
        <v>0</v>
      </c>
      <c r="I1574">
        <v>0</v>
      </c>
      <c r="J1574">
        <v>0</v>
      </c>
      <c r="K1574" s="36"/>
    </row>
    <row r="1575" spans="1:11">
      <c r="A1575" s="26" t="s">
        <v>1458</v>
      </c>
      <c r="B1575" s="26" t="s">
        <v>1460</v>
      </c>
      <c r="C1575" s="26" t="s">
        <v>1459</v>
      </c>
      <c r="D1575" s="26" t="s">
        <v>1678</v>
      </c>
      <c r="E1575" s="34">
        <v>0</v>
      </c>
      <c r="F1575" s="34">
        <v>0</v>
      </c>
      <c r="G1575" s="34">
        <v>6.4</v>
      </c>
      <c r="H1575" s="34">
        <v>0</v>
      </c>
      <c r="I1575" s="34">
        <v>0</v>
      </c>
      <c r="J1575" s="34">
        <v>0</v>
      </c>
      <c r="K1575" s="36"/>
    </row>
    <row r="1576" spans="1:11">
      <c r="A1576" s="26"/>
      <c r="B1576" s="26"/>
      <c r="C1576" s="26"/>
      <c r="D1576" s="26"/>
      <c r="E1576">
        <f t="shared" ref="E1576:J1576" si="93">SUM(E1571:E1575)</f>
        <v>12.1</v>
      </c>
      <c r="F1576">
        <f t="shared" si="93"/>
        <v>0</v>
      </c>
      <c r="G1576">
        <f t="shared" si="93"/>
        <v>6.9</v>
      </c>
      <c r="H1576">
        <f t="shared" si="93"/>
        <v>0</v>
      </c>
      <c r="I1576">
        <f t="shared" si="93"/>
        <v>0</v>
      </c>
      <c r="J1576">
        <f t="shared" si="93"/>
        <v>0</v>
      </c>
      <c r="K1576" s="36">
        <f>SUM(E1576:J1576)</f>
        <v>19</v>
      </c>
    </row>
    <row r="1577" spans="1:11">
      <c r="A1577" s="26"/>
      <c r="B1577" s="26"/>
      <c r="C1577" s="26"/>
      <c r="D1577" s="26"/>
      <c r="K1577" s="36"/>
    </row>
    <row r="1578" spans="1:11">
      <c r="A1578" s="26" t="s">
        <v>1461</v>
      </c>
      <c r="B1578" s="26" t="s">
        <v>702</v>
      </c>
      <c r="C1578" s="26" t="s">
        <v>1462</v>
      </c>
      <c r="D1578" s="26" t="s">
        <v>1676</v>
      </c>
      <c r="E1578">
        <v>0.9</v>
      </c>
      <c r="F1578">
        <v>0</v>
      </c>
      <c r="G1578">
        <v>0</v>
      </c>
      <c r="H1578">
        <v>0</v>
      </c>
      <c r="I1578">
        <v>0</v>
      </c>
      <c r="J1578">
        <v>0</v>
      </c>
      <c r="K1578" s="36"/>
    </row>
    <row r="1579" spans="1:11">
      <c r="A1579" s="26" t="s">
        <v>1461</v>
      </c>
      <c r="B1579" s="26" t="s">
        <v>702</v>
      </c>
      <c r="C1579" s="26" t="s">
        <v>1462</v>
      </c>
      <c r="D1579" s="26" t="s">
        <v>1680</v>
      </c>
      <c r="E1579">
        <v>1.2</v>
      </c>
      <c r="F1579">
        <v>0</v>
      </c>
      <c r="G1579">
        <v>0</v>
      </c>
      <c r="H1579">
        <v>0</v>
      </c>
      <c r="I1579">
        <v>0</v>
      </c>
      <c r="J1579">
        <v>0</v>
      </c>
      <c r="K1579" s="36"/>
    </row>
    <row r="1580" spans="1:11">
      <c r="A1580" s="26" t="s">
        <v>1461</v>
      </c>
      <c r="B1580" s="26" t="s">
        <v>1463</v>
      </c>
      <c r="C1580" s="26" t="s">
        <v>1462</v>
      </c>
      <c r="D1580" s="26" t="s">
        <v>1678</v>
      </c>
      <c r="E1580">
        <v>-4</v>
      </c>
      <c r="F1580">
        <v>0</v>
      </c>
      <c r="G1580">
        <v>5.5</v>
      </c>
      <c r="H1580">
        <v>0</v>
      </c>
      <c r="I1580">
        <v>0</v>
      </c>
      <c r="J1580">
        <v>0</v>
      </c>
      <c r="K1580" s="36"/>
    </row>
    <row r="1581" spans="1:11">
      <c r="A1581" s="26" t="s">
        <v>1461</v>
      </c>
      <c r="B1581" s="26" t="s">
        <v>702</v>
      </c>
      <c r="C1581" s="26" t="s">
        <v>1462</v>
      </c>
      <c r="D1581" s="26" t="s">
        <v>1681</v>
      </c>
      <c r="E1581">
        <v>2.1</v>
      </c>
      <c r="F1581">
        <v>0</v>
      </c>
      <c r="G1581">
        <v>0</v>
      </c>
      <c r="H1581">
        <v>0</v>
      </c>
      <c r="I1581">
        <v>0</v>
      </c>
      <c r="J1581">
        <v>0</v>
      </c>
      <c r="K1581" s="36"/>
    </row>
    <row r="1582" spans="1:11">
      <c r="A1582" s="26" t="s">
        <v>1461</v>
      </c>
      <c r="B1582" s="26" t="s">
        <v>1463</v>
      </c>
      <c r="C1582" s="26" t="s">
        <v>1462</v>
      </c>
      <c r="D1582" s="26" t="s">
        <v>1680</v>
      </c>
      <c r="E1582">
        <v>5.7</v>
      </c>
      <c r="F1582">
        <v>0</v>
      </c>
      <c r="G1582">
        <v>0.1</v>
      </c>
      <c r="H1582">
        <v>0</v>
      </c>
      <c r="I1582">
        <v>0</v>
      </c>
      <c r="J1582">
        <v>0</v>
      </c>
      <c r="K1582" s="36"/>
    </row>
    <row r="1583" spans="1:11">
      <c r="A1583" s="26" t="s">
        <v>1461</v>
      </c>
      <c r="B1583" s="26" t="s">
        <v>1463</v>
      </c>
      <c r="C1583" s="26" t="s">
        <v>1462</v>
      </c>
      <c r="D1583" s="26" t="s">
        <v>1676</v>
      </c>
      <c r="E1583">
        <v>8.4</v>
      </c>
      <c r="F1583">
        <v>0</v>
      </c>
      <c r="G1583">
        <v>0.4</v>
      </c>
      <c r="H1583">
        <v>0.3</v>
      </c>
      <c r="I1583">
        <v>0</v>
      </c>
      <c r="J1583">
        <v>0</v>
      </c>
      <c r="K1583" s="36"/>
    </row>
    <row r="1584" spans="1:11">
      <c r="A1584" s="26" t="s">
        <v>1461</v>
      </c>
      <c r="B1584" s="26" t="s">
        <v>1463</v>
      </c>
      <c r="C1584" s="26" t="s">
        <v>1462</v>
      </c>
      <c r="D1584" s="26" t="s">
        <v>1681</v>
      </c>
      <c r="E1584" s="34">
        <v>13.5</v>
      </c>
      <c r="F1584" s="34">
        <v>0</v>
      </c>
      <c r="G1584" s="34">
        <v>0.4</v>
      </c>
      <c r="H1584" s="34">
        <v>0.2</v>
      </c>
      <c r="I1584" s="34">
        <v>0</v>
      </c>
      <c r="J1584" s="34">
        <v>0</v>
      </c>
      <c r="K1584" s="36"/>
    </row>
    <row r="1585" spans="1:11">
      <c r="A1585" s="26"/>
      <c r="B1585" s="26"/>
      <c r="C1585" s="26"/>
      <c r="D1585" s="26"/>
      <c r="E1585">
        <f t="shared" ref="E1585:J1585" si="94">SUM(E1578:E1584)</f>
        <v>27.8</v>
      </c>
      <c r="F1585">
        <f t="shared" si="94"/>
        <v>0</v>
      </c>
      <c r="G1585">
        <f t="shared" si="94"/>
        <v>6.4</v>
      </c>
      <c r="H1585">
        <f t="shared" si="94"/>
        <v>0.5</v>
      </c>
      <c r="I1585">
        <f t="shared" si="94"/>
        <v>0</v>
      </c>
      <c r="J1585">
        <f t="shared" si="94"/>
        <v>0</v>
      </c>
      <c r="K1585" s="36">
        <f>SUM(E1585:J1585)</f>
        <v>34.700000000000003</v>
      </c>
    </row>
    <row r="1586" spans="1:11">
      <c r="A1586" s="26"/>
      <c r="B1586" s="26"/>
      <c r="C1586" s="26"/>
      <c r="D1586" s="26"/>
      <c r="K1586" s="36"/>
    </row>
    <row r="1587" spans="1:11">
      <c r="A1587" s="26" t="s">
        <v>1644</v>
      </c>
      <c r="B1587" s="26" t="s">
        <v>703</v>
      </c>
      <c r="C1587" s="26" t="s">
        <v>1645</v>
      </c>
      <c r="D1587" s="26" t="s">
        <v>1680</v>
      </c>
      <c r="E1587">
        <v>0.3</v>
      </c>
      <c r="F1587">
        <v>0</v>
      </c>
      <c r="G1587">
        <v>0</v>
      </c>
      <c r="H1587">
        <v>0</v>
      </c>
      <c r="I1587">
        <v>0</v>
      </c>
      <c r="J1587">
        <v>0.4</v>
      </c>
      <c r="K1587" s="36"/>
    </row>
    <row r="1588" spans="1:11">
      <c r="A1588" s="26" t="s">
        <v>1644</v>
      </c>
      <c r="B1588" s="26" t="s">
        <v>703</v>
      </c>
      <c r="C1588" s="26" t="s">
        <v>1645</v>
      </c>
      <c r="D1588" s="26" t="s">
        <v>1676</v>
      </c>
      <c r="E1588">
        <v>0.2</v>
      </c>
      <c r="F1588">
        <v>0.3</v>
      </c>
      <c r="G1588">
        <v>0.5</v>
      </c>
      <c r="H1588">
        <v>0.4</v>
      </c>
      <c r="I1588">
        <v>0.9</v>
      </c>
      <c r="J1588">
        <v>0.8</v>
      </c>
      <c r="K1588" s="36"/>
    </row>
    <row r="1589" spans="1:11">
      <c r="A1589" s="26" t="s">
        <v>1644</v>
      </c>
      <c r="B1589" s="26" t="s">
        <v>703</v>
      </c>
      <c r="C1589" s="26" t="s">
        <v>1645</v>
      </c>
      <c r="D1589" s="26" t="s">
        <v>1681</v>
      </c>
      <c r="E1589">
        <v>0.6</v>
      </c>
      <c r="F1589">
        <v>0.2</v>
      </c>
      <c r="G1589">
        <v>0.4</v>
      </c>
      <c r="H1589">
        <v>0.4</v>
      </c>
      <c r="I1589">
        <v>0.7</v>
      </c>
      <c r="J1589">
        <v>1</v>
      </c>
      <c r="K1589" s="36"/>
    </row>
    <row r="1590" spans="1:11">
      <c r="A1590" s="26" t="s">
        <v>1644</v>
      </c>
      <c r="B1590" s="26" t="s">
        <v>703</v>
      </c>
      <c r="C1590" s="26" t="s">
        <v>1645</v>
      </c>
      <c r="D1590" s="26" t="s">
        <v>1678</v>
      </c>
      <c r="E1590" s="34">
        <v>0</v>
      </c>
      <c r="F1590" s="34">
        <v>0</v>
      </c>
      <c r="G1590" s="34">
        <v>97.3</v>
      </c>
      <c r="H1590" s="34">
        <v>-97.3</v>
      </c>
      <c r="I1590" s="34">
        <v>0</v>
      </c>
      <c r="J1590" s="34">
        <v>139.1</v>
      </c>
      <c r="K1590" s="36"/>
    </row>
    <row r="1591" spans="1:11">
      <c r="A1591" s="26"/>
      <c r="B1591" s="26"/>
      <c r="C1591" s="26"/>
      <c r="D1591" s="26"/>
      <c r="E1591">
        <f t="shared" ref="E1591:J1591" si="95">SUM(E1587:E1590)</f>
        <v>1.1000000000000001</v>
      </c>
      <c r="F1591">
        <f t="shared" si="95"/>
        <v>0.5</v>
      </c>
      <c r="G1591">
        <f t="shared" si="95"/>
        <v>98.2</v>
      </c>
      <c r="H1591">
        <f t="shared" si="95"/>
        <v>-96.5</v>
      </c>
      <c r="I1591">
        <f t="shared" si="95"/>
        <v>1.6</v>
      </c>
      <c r="J1591">
        <f t="shared" si="95"/>
        <v>141.29999999999998</v>
      </c>
      <c r="K1591" s="36">
        <f>SUM(E1591:J1591)</f>
        <v>146.19999999999999</v>
      </c>
    </row>
    <row r="1592" spans="1:11">
      <c r="A1592" s="26"/>
      <c r="B1592" s="26"/>
      <c r="C1592" s="26"/>
      <c r="D1592" s="26"/>
      <c r="K1592" s="36"/>
    </row>
    <row r="1593" spans="1:11">
      <c r="A1593" s="26" t="s">
        <v>1464</v>
      </c>
      <c r="B1593" s="26" t="s">
        <v>1466</v>
      </c>
      <c r="C1593" s="26" t="s">
        <v>1465</v>
      </c>
      <c r="D1593" s="26" t="s">
        <v>1663</v>
      </c>
      <c r="E1593">
        <v>0</v>
      </c>
      <c r="F1593">
        <v>0</v>
      </c>
      <c r="G1593">
        <v>0</v>
      </c>
      <c r="H1593">
        <v>0.3</v>
      </c>
      <c r="I1593">
        <v>0.2</v>
      </c>
      <c r="J1593">
        <v>0.1</v>
      </c>
      <c r="K1593" s="36"/>
    </row>
    <row r="1594" spans="1:11">
      <c r="A1594" s="26" t="s">
        <v>1464</v>
      </c>
      <c r="B1594" s="26" t="s">
        <v>1466</v>
      </c>
      <c r="C1594" s="26" t="s">
        <v>1465</v>
      </c>
      <c r="D1594" s="26" t="s">
        <v>1679</v>
      </c>
      <c r="E1594">
        <v>0</v>
      </c>
      <c r="F1594">
        <v>0</v>
      </c>
      <c r="G1594">
        <v>0</v>
      </c>
      <c r="H1594">
        <v>3.3</v>
      </c>
      <c r="I1594">
        <v>1.9</v>
      </c>
      <c r="J1594">
        <v>-0.1</v>
      </c>
      <c r="K1594" s="36"/>
    </row>
    <row r="1595" spans="1:11">
      <c r="A1595" s="26" t="s">
        <v>1464</v>
      </c>
      <c r="B1595" s="26" t="s">
        <v>1466</v>
      </c>
      <c r="C1595" s="26" t="s">
        <v>1465</v>
      </c>
      <c r="D1595" s="26" t="s">
        <v>1680</v>
      </c>
      <c r="E1595">
        <v>0.1</v>
      </c>
      <c r="F1595">
        <v>0.1</v>
      </c>
      <c r="G1595">
        <v>0.2</v>
      </c>
      <c r="H1595">
        <v>0.8</v>
      </c>
      <c r="I1595">
        <v>2.2999999999999998</v>
      </c>
      <c r="J1595">
        <v>3.9</v>
      </c>
      <c r="K1595" s="36"/>
    </row>
    <row r="1596" spans="1:11">
      <c r="A1596" s="26" t="s">
        <v>1464</v>
      </c>
      <c r="B1596" s="26" t="s">
        <v>704</v>
      </c>
      <c r="C1596" s="26" t="s">
        <v>1465</v>
      </c>
      <c r="D1596" s="26" t="s">
        <v>1678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12.2</v>
      </c>
      <c r="K1596" s="36"/>
    </row>
    <row r="1597" spans="1:11">
      <c r="A1597" s="26" t="s">
        <v>1464</v>
      </c>
      <c r="B1597" s="26" t="s">
        <v>1466</v>
      </c>
      <c r="C1597" s="26" t="s">
        <v>1465</v>
      </c>
      <c r="D1597" s="26" t="s">
        <v>1676</v>
      </c>
      <c r="E1597">
        <v>0.4</v>
      </c>
      <c r="F1597">
        <v>0.3</v>
      </c>
      <c r="G1597">
        <v>0.8</v>
      </c>
      <c r="H1597">
        <v>2.8</v>
      </c>
      <c r="I1597">
        <v>5.4</v>
      </c>
      <c r="J1597">
        <v>7.9</v>
      </c>
      <c r="K1597" s="36"/>
    </row>
    <row r="1598" spans="1:11">
      <c r="A1598" s="26" t="s">
        <v>1464</v>
      </c>
      <c r="B1598" s="26" t="s">
        <v>1466</v>
      </c>
      <c r="C1598" s="26" t="s">
        <v>1465</v>
      </c>
      <c r="D1598" s="26" t="s">
        <v>1681</v>
      </c>
      <c r="E1598">
        <v>0.5</v>
      </c>
      <c r="F1598">
        <v>0.3</v>
      </c>
      <c r="G1598">
        <v>0.8</v>
      </c>
      <c r="H1598">
        <v>3.7</v>
      </c>
      <c r="I1598">
        <v>7.3</v>
      </c>
      <c r="J1598">
        <v>11.1</v>
      </c>
      <c r="K1598" s="36"/>
    </row>
    <row r="1599" spans="1:11">
      <c r="A1599" s="26" t="s">
        <v>1464</v>
      </c>
      <c r="B1599" s="26" t="s">
        <v>1466</v>
      </c>
      <c r="C1599" s="26" t="s">
        <v>1465</v>
      </c>
      <c r="D1599" s="26" t="s">
        <v>1678</v>
      </c>
      <c r="E1599" s="34">
        <v>0.1</v>
      </c>
      <c r="F1599" s="34">
        <v>0</v>
      </c>
      <c r="G1599" s="34">
        <v>1.5</v>
      </c>
      <c r="H1599" s="34">
        <v>39.700000000000003</v>
      </c>
      <c r="I1599" s="34">
        <v>199.4</v>
      </c>
      <c r="J1599" s="34">
        <v>77.400000000000006</v>
      </c>
      <c r="K1599" s="36"/>
    </row>
    <row r="1600" spans="1:11">
      <c r="A1600" s="26"/>
      <c r="B1600" s="26"/>
      <c r="C1600" s="26"/>
      <c r="D1600" s="26"/>
      <c r="E1600">
        <f t="shared" ref="E1600:J1600" si="96">SUM(E1593:E1599)</f>
        <v>1.1000000000000001</v>
      </c>
      <c r="F1600">
        <f t="shared" si="96"/>
        <v>0.7</v>
      </c>
      <c r="G1600">
        <f t="shared" si="96"/>
        <v>3.3</v>
      </c>
      <c r="H1600">
        <f t="shared" si="96"/>
        <v>50.6</v>
      </c>
      <c r="I1600">
        <f t="shared" si="96"/>
        <v>216.5</v>
      </c>
      <c r="J1600">
        <f t="shared" si="96"/>
        <v>112.5</v>
      </c>
      <c r="K1600" s="36">
        <f>SUM(E1600:J1600)</f>
        <v>384.7</v>
      </c>
    </row>
    <row r="1601" spans="1:11">
      <c r="A1601" s="26"/>
      <c r="B1601" s="26"/>
      <c r="C1601" s="26"/>
      <c r="D1601" s="26"/>
      <c r="K1601" s="36"/>
    </row>
    <row r="1602" spans="1:11">
      <c r="A1602" s="26" t="s">
        <v>1646</v>
      </c>
      <c r="B1602" s="26" t="s">
        <v>705</v>
      </c>
      <c r="C1602" s="26" t="s">
        <v>1647</v>
      </c>
      <c r="D1602" s="26" t="s">
        <v>1680</v>
      </c>
      <c r="E1602">
        <v>0</v>
      </c>
      <c r="F1602">
        <v>0</v>
      </c>
      <c r="G1602">
        <v>0.2</v>
      </c>
      <c r="H1602">
        <v>0.5</v>
      </c>
      <c r="I1602">
        <v>1.7</v>
      </c>
      <c r="J1602">
        <v>0.5</v>
      </c>
      <c r="K1602" s="36"/>
    </row>
    <row r="1603" spans="1:11">
      <c r="A1603" s="26" t="s">
        <v>1646</v>
      </c>
      <c r="B1603" s="26" t="s">
        <v>705</v>
      </c>
      <c r="C1603" s="26" t="s">
        <v>1647</v>
      </c>
      <c r="D1603" s="26" t="s">
        <v>1676</v>
      </c>
      <c r="E1603">
        <v>0</v>
      </c>
      <c r="F1603">
        <v>0</v>
      </c>
      <c r="G1603">
        <v>1</v>
      </c>
      <c r="H1603">
        <v>2.7</v>
      </c>
      <c r="I1603">
        <v>0.7</v>
      </c>
      <c r="J1603">
        <v>1.4</v>
      </c>
      <c r="K1603" s="36"/>
    </row>
    <row r="1604" spans="1:11">
      <c r="A1604" s="26" t="s">
        <v>1646</v>
      </c>
      <c r="B1604" s="26" t="s">
        <v>705</v>
      </c>
      <c r="C1604" s="26" t="s">
        <v>1647</v>
      </c>
      <c r="D1604" s="26" t="s">
        <v>1681</v>
      </c>
      <c r="E1604">
        <v>0</v>
      </c>
      <c r="F1604">
        <v>0</v>
      </c>
      <c r="G1604">
        <v>1</v>
      </c>
      <c r="H1604">
        <v>2.9</v>
      </c>
      <c r="I1604">
        <v>2.8</v>
      </c>
      <c r="J1604">
        <v>1.7</v>
      </c>
      <c r="K1604" s="36"/>
    </row>
    <row r="1605" spans="1:11">
      <c r="A1605" s="26" t="s">
        <v>1646</v>
      </c>
      <c r="B1605" s="26" t="s">
        <v>705</v>
      </c>
      <c r="C1605" s="26" t="s">
        <v>1647</v>
      </c>
      <c r="D1605" s="26" t="s">
        <v>1678</v>
      </c>
      <c r="E1605" s="34">
        <v>0</v>
      </c>
      <c r="F1605" s="34">
        <v>0</v>
      </c>
      <c r="G1605" s="34">
        <v>0</v>
      </c>
      <c r="H1605" s="34">
        <v>0</v>
      </c>
      <c r="I1605" s="34">
        <v>17.5</v>
      </c>
      <c r="J1605" s="34">
        <v>0</v>
      </c>
      <c r="K1605" s="36"/>
    </row>
    <row r="1606" spans="1:11">
      <c r="A1606" s="26"/>
      <c r="B1606" s="26"/>
      <c r="C1606" s="26"/>
      <c r="D1606" s="26"/>
      <c r="E1606">
        <f t="shared" ref="E1606:J1606" si="97">SUM(E1602:E1605)</f>
        <v>0</v>
      </c>
      <c r="F1606">
        <f t="shared" si="97"/>
        <v>0</v>
      </c>
      <c r="G1606">
        <f t="shared" si="97"/>
        <v>2.2000000000000002</v>
      </c>
      <c r="H1606">
        <f t="shared" si="97"/>
        <v>6.1</v>
      </c>
      <c r="I1606">
        <f t="shared" si="97"/>
        <v>22.7</v>
      </c>
      <c r="J1606">
        <f t="shared" si="97"/>
        <v>3.5999999999999996</v>
      </c>
      <c r="K1606" s="36">
        <f>SUM(E1606:J1606)</f>
        <v>34.6</v>
      </c>
    </row>
    <row r="1607" spans="1:11">
      <c r="A1607" s="26"/>
      <c r="B1607" s="26"/>
      <c r="C1607" s="26"/>
      <c r="D1607" s="26"/>
      <c r="K1607" s="36"/>
    </row>
    <row r="1608" spans="1:11">
      <c r="A1608" s="26" t="s">
        <v>1648</v>
      </c>
      <c r="B1608" s="26" t="s">
        <v>706</v>
      </c>
      <c r="C1608" s="26" t="s">
        <v>1649</v>
      </c>
      <c r="D1608" s="26" t="s">
        <v>1680</v>
      </c>
      <c r="E1608">
        <v>0</v>
      </c>
      <c r="F1608">
        <v>0</v>
      </c>
      <c r="G1608">
        <v>0.1</v>
      </c>
      <c r="H1608">
        <v>0</v>
      </c>
      <c r="I1608">
        <v>0</v>
      </c>
      <c r="J1608">
        <v>0.2</v>
      </c>
      <c r="K1608" s="36"/>
    </row>
    <row r="1609" spans="1:11">
      <c r="A1609" s="26" t="s">
        <v>1648</v>
      </c>
      <c r="B1609" s="26" t="s">
        <v>706</v>
      </c>
      <c r="C1609" s="26" t="s">
        <v>1649</v>
      </c>
      <c r="D1609" s="26" t="s">
        <v>1676</v>
      </c>
      <c r="E1609">
        <v>0</v>
      </c>
      <c r="F1609">
        <v>0</v>
      </c>
      <c r="G1609">
        <v>0.2</v>
      </c>
      <c r="H1609">
        <v>0.6</v>
      </c>
      <c r="I1609">
        <v>0.3</v>
      </c>
      <c r="J1609">
        <v>0</v>
      </c>
      <c r="K1609" s="36"/>
    </row>
    <row r="1610" spans="1:11">
      <c r="A1610" s="26" t="s">
        <v>1648</v>
      </c>
      <c r="B1610" s="26" t="s">
        <v>706</v>
      </c>
      <c r="C1610" s="26" t="s">
        <v>1649</v>
      </c>
      <c r="D1610" s="26" t="s">
        <v>1681</v>
      </c>
      <c r="E1610">
        <v>0</v>
      </c>
      <c r="F1610">
        <v>0</v>
      </c>
      <c r="G1610">
        <v>0.3</v>
      </c>
      <c r="H1610">
        <v>0.5</v>
      </c>
      <c r="I1610">
        <v>0.2</v>
      </c>
      <c r="J1610">
        <v>0.2</v>
      </c>
      <c r="K1610" s="36"/>
    </row>
    <row r="1611" spans="1:11">
      <c r="A1611" s="26" t="s">
        <v>1648</v>
      </c>
      <c r="B1611" s="26" t="s">
        <v>706</v>
      </c>
      <c r="C1611" s="26" t="s">
        <v>1649</v>
      </c>
      <c r="D1611" s="26" t="s">
        <v>1678</v>
      </c>
      <c r="E1611" s="34">
        <v>0</v>
      </c>
      <c r="F1611" s="34">
        <v>0</v>
      </c>
      <c r="G1611" s="34">
        <v>0</v>
      </c>
      <c r="H1611" s="34">
        <v>0</v>
      </c>
      <c r="I1611" s="34">
        <v>0</v>
      </c>
      <c r="J1611" s="34">
        <v>28</v>
      </c>
      <c r="K1611" s="36"/>
    </row>
    <row r="1612" spans="1:11">
      <c r="A1612" s="26"/>
      <c r="B1612" s="26"/>
      <c r="C1612" s="26"/>
      <c r="D1612" s="26"/>
      <c r="E1612">
        <f t="shared" ref="E1612:J1612" si="98">SUM(E1608:E1611)</f>
        <v>0</v>
      </c>
      <c r="F1612">
        <f t="shared" si="98"/>
        <v>0</v>
      </c>
      <c r="G1612">
        <f t="shared" si="98"/>
        <v>0.60000000000000009</v>
      </c>
      <c r="H1612">
        <f t="shared" si="98"/>
        <v>1.1000000000000001</v>
      </c>
      <c r="I1612">
        <f t="shared" si="98"/>
        <v>0.5</v>
      </c>
      <c r="J1612">
        <f t="shared" si="98"/>
        <v>28.4</v>
      </c>
      <c r="K1612" s="36">
        <f>SUM(E1612:J1612)</f>
        <v>30.599999999999998</v>
      </c>
    </row>
    <row r="1613" spans="1:11">
      <c r="A1613" s="26"/>
      <c r="B1613" s="26"/>
      <c r="C1613" s="26"/>
      <c r="D1613" s="26"/>
      <c r="K1613" s="36"/>
    </row>
    <row r="1614" spans="1:11">
      <c r="A1614" s="26" t="s">
        <v>1650</v>
      </c>
      <c r="B1614" s="26" t="s">
        <v>707</v>
      </c>
      <c r="C1614" s="26" t="s">
        <v>1651</v>
      </c>
      <c r="D1614" s="26" t="s">
        <v>1663</v>
      </c>
      <c r="E1614">
        <v>0</v>
      </c>
      <c r="F1614">
        <v>0</v>
      </c>
      <c r="G1614">
        <v>0</v>
      </c>
      <c r="H1614">
        <v>0</v>
      </c>
      <c r="I1614">
        <v>0.1</v>
      </c>
      <c r="J1614">
        <v>0.1</v>
      </c>
      <c r="K1614" s="36"/>
    </row>
    <row r="1615" spans="1:11">
      <c r="A1615" s="26" t="s">
        <v>1650</v>
      </c>
      <c r="B1615" s="26" t="s">
        <v>707</v>
      </c>
      <c r="C1615" s="26" t="s">
        <v>1651</v>
      </c>
      <c r="D1615" s="26" t="s">
        <v>1679</v>
      </c>
      <c r="E1615">
        <v>0</v>
      </c>
      <c r="F1615">
        <v>0</v>
      </c>
      <c r="G1615">
        <v>0</v>
      </c>
      <c r="H1615">
        <v>0</v>
      </c>
      <c r="I1615">
        <v>1.3</v>
      </c>
      <c r="J1615">
        <v>0.6</v>
      </c>
      <c r="K1615" s="36"/>
    </row>
    <row r="1616" spans="1:11">
      <c r="A1616" s="26" t="s">
        <v>1650</v>
      </c>
      <c r="B1616" s="26" t="s">
        <v>707</v>
      </c>
      <c r="C1616" s="26" t="s">
        <v>1651</v>
      </c>
      <c r="D1616" s="26" t="s">
        <v>1680</v>
      </c>
      <c r="E1616">
        <v>0</v>
      </c>
      <c r="F1616">
        <v>0</v>
      </c>
      <c r="G1616">
        <v>0.3</v>
      </c>
      <c r="H1616">
        <v>0.3</v>
      </c>
      <c r="I1616">
        <v>1.2</v>
      </c>
      <c r="J1616">
        <v>2.2000000000000002</v>
      </c>
      <c r="K1616" s="36"/>
    </row>
    <row r="1617" spans="1:11">
      <c r="A1617" s="26" t="s">
        <v>1650</v>
      </c>
      <c r="B1617" s="26" t="s">
        <v>707</v>
      </c>
      <c r="C1617" s="26" t="s">
        <v>1651</v>
      </c>
      <c r="D1617" s="26" t="s">
        <v>1676</v>
      </c>
      <c r="E1617">
        <v>0</v>
      </c>
      <c r="F1617">
        <v>0</v>
      </c>
      <c r="G1617">
        <v>2.9</v>
      </c>
      <c r="H1617">
        <v>0.8</v>
      </c>
      <c r="I1617">
        <v>2.5</v>
      </c>
      <c r="J1617">
        <v>3.4</v>
      </c>
      <c r="K1617" s="36"/>
    </row>
    <row r="1618" spans="1:11">
      <c r="A1618" s="26" t="s">
        <v>1650</v>
      </c>
      <c r="B1618" s="26" t="s">
        <v>707</v>
      </c>
      <c r="C1618" s="26" t="s">
        <v>1651</v>
      </c>
      <c r="D1618" s="26" t="s">
        <v>1681</v>
      </c>
      <c r="E1618">
        <v>0</v>
      </c>
      <c r="F1618">
        <v>0</v>
      </c>
      <c r="G1618">
        <v>2.6</v>
      </c>
      <c r="H1618">
        <v>0.9</v>
      </c>
      <c r="I1618">
        <v>3.4</v>
      </c>
      <c r="J1618">
        <v>5</v>
      </c>
      <c r="K1618" s="36"/>
    </row>
    <row r="1619" spans="1:11">
      <c r="A1619" s="26" t="s">
        <v>1650</v>
      </c>
      <c r="B1619" s="26" t="s">
        <v>707</v>
      </c>
      <c r="C1619" s="26" t="s">
        <v>1651</v>
      </c>
      <c r="D1619" s="26" t="s">
        <v>1678</v>
      </c>
      <c r="E1619" s="34">
        <v>0</v>
      </c>
      <c r="F1619" s="34">
        <v>0</v>
      </c>
      <c r="G1619" s="34">
        <v>0</v>
      </c>
      <c r="H1619" s="34">
        <v>0</v>
      </c>
      <c r="I1619" s="34">
        <v>146.5</v>
      </c>
      <c r="J1619" s="34">
        <v>90.9</v>
      </c>
      <c r="K1619" s="36"/>
    </row>
    <row r="1620" spans="1:11">
      <c r="A1620" s="26"/>
      <c r="B1620" s="26"/>
      <c r="C1620" s="26"/>
      <c r="D1620" s="26"/>
      <c r="E1620">
        <f t="shared" ref="E1620:J1620" si="99">SUM(E1614:E1619)</f>
        <v>0</v>
      </c>
      <c r="F1620">
        <f t="shared" si="99"/>
        <v>0</v>
      </c>
      <c r="G1620">
        <f t="shared" si="99"/>
        <v>5.8</v>
      </c>
      <c r="H1620">
        <f t="shared" si="99"/>
        <v>2</v>
      </c>
      <c r="I1620">
        <f t="shared" si="99"/>
        <v>155</v>
      </c>
      <c r="J1620">
        <f t="shared" si="99"/>
        <v>102.2</v>
      </c>
      <c r="K1620" s="36">
        <f>SUM(E1620:J1620)</f>
        <v>265</v>
      </c>
    </row>
    <row r="1621" spans="1:11">
      <c r="A1621" s="26"/>
      <c r="B1621" s="26"/>
      <c r="C1621" s="26"/>
      <c r="D1621" s="26"/>
      <c r="K1621" s="36"/>
    </row>
    <row r="1622" spans="1:11">
      <c r="A1622" s="26" t="s">
        <v>1652</v>
      </c>
      <c r="B1622" s="26" t="s">
        <v>708</v>
      </c>
      <c r="C1622" s="26" t="s">
        <v>1653</v>
      </c>
      <c r="D1622" s="26" t="s">
        <v>1680</v>
      </c>
      <c r="E1622">
        <v>0</v>
      </c>
      <c r="F1622">
        <v>0</v>
      </c>
      <c r="G1622">
        <v>0</v>
      </c>
      <c r="H1622">
        <v>0.2</v>
      </c>
      <c r="I1622">
        <v>0</v>
      </c>
      <c r="J1622">
        <v>0.2</v>
      </c>
      <c r="K1622" s="36"/>
    </row>
    <row r="1623" spans="1:11">
      <c r="A1623" s="26" t="s">
        <v>1652</v>
      </c>
      <c r="B1623" s="26" t="s">
        <v>708</v>
      </c>
      <c r="C1623" s="26" t="s">
        <v>1653</v>
      </c>
      <c r="D1623" s="26" t="s">
        <v>1681</v>
      </c>
      <c r="E1623">
        <v>0</v>
      </c>
      <c r="F1623">
        <v>0</v>
      </c>
      <c r="G1623">
        <v>0</v>
      </c>
      <c r="H1623">
        <v>0.2</v>
      </c>
      <c r="I1623">
        <v>0</v>
      </c>
      <c r="J1623">
        <v>0.2</v>
      </c>
      <c r="K1623" s="36"/>
    </row>
    <row r="1624" spans="1:11">
      <c r="A1624" s="26" t="s">
        <v>1652</v>
      </c>
      <c r="B1624" s="26" t="s">
        <v>708</v>
      </c>
      <c r="C1624" s="26" t="s">
        <v>1653</v>
      </c>
      <c r="D1624" s="26" t="s">
        <v>1678</v>
      </c>
      <c r="E1624" s="34">
        <v>0</v>
      </c>
      <c r="F1624" s="34">
        <v>0</v>
      </c>
      <c r="G1624" s="34">
        <v>24</v>
      </c>
      <c r="H1624" s="34">
        <v>30</v>
      </c>
      <c r="I1624" s="34">
        <v>30</v>
      </c>
      <c r="J1624" s="34">
        <v>71.2</v>
      </c>
      <c r="K1624" s="36"/>
    </row>
    <row r="1625" spans="1:11">
      <c r="A1625" s="26"/>
      <c r="B1625" s="26"/>
      <c r="C1625" s="26"/>
      <c r="D1625" s="26"/>
      <c r="E1625">
        <f t="shared" ref="E1625:J1625" si="100">SUM(E1622:E1624)</f>
        <v>0</v>
      </c>
      <c r="F1625">
        <f t="shared" si="100"/>
        <v>0</v>
      </c>
      <c r="G1625">
        <f t="shared" si="100"/>
        <v>24</v>
      </c>
      <c r="H1625">
        <f t="shared" si="100"/>
        <v>30.4</v>
      </c>
      <c r="I1625">
        <f t="shared" si="100"/>
        <v>30</v>
      </c>
      <c r="J1625">
        <f t="shared" si="100"/>
        <v>71.600000000000009</v>
      </c>
      <c r="K1625" s="36">
        <f>SUM(E1625:J1625)</f>
        <v>156</v>
      </c>
    </row>
    <row r="1626" spans="1:11">
      <c r="A1626" s="26"/>
      <c r="B1626" s="26"/>
      <c r="C1626" s="26"/>
      <c r="D1626" s="26"/>
      <c r="K1626" s="36"/>
    </row>
    <row r="1627" spans="1:11">
      <c r="A1627" s="26" t="s">
        <v>1654</v>
      </c>
      <c r="B1627" s="26" t="s">
        <v>709</v>
      </c>
      <c r="C1627" s="26" t="s">
        <v>1655</v>
      </c>
      <c r="D1627" s="26" t="s">
        <v>1663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0.2</v>
      </c>
      <c r="K1627" s="36"/>
    </row>
    <row r="1628" spans="1:11">
      <c r="A1628" s="26" t="s">
        <v>1654</v>
      </c>
      <c r="B1628" s="26" t="s">
        <v>709</v>
      </c>
      <c r="C1628" s="26" t="s">
        <v>1655</v>
      </c>
      <c r="D1628" s="26" t="s">
        <v>1680</v>
      </c>
      <c r="E1628">
        <v>0</v>
      </c>
      <c r="F1628">
        <v>0</v>
      </c>
      <c r="G1628">
        <v>0</v>
      </c>
      <c r="H1628">
        <v>0</v>
      </c>
      <c r="I1628">
        <v>0.4</v>
      </c>
      <c r="J1628">
        <v>0.2</v>
      </c>
      <c r="K1628" s="36"/>
    </row>
    <row r="1629" spans="1:11">
      <c r="A1629" s="26" t="s">
        <v>1654</v>
      </c>
      <c r="B1629" s="26" t="s">
        <v>709</v>
      </c>
      <c r="C1629" s="26" t="s">
        <v>1655</v>
      </c>
      <c r="D1629" s="26" t="s">
        <v>1678</v>
      </c>
      <c r="E1629">
        <v>0</v>
      </c>
      <c r="F1629">
        <v>0</v>
      </c>
      <c r="G1629">
        <v>0</v>
      </c>
      <c r="H1629">
        <v>0</v>
      </c>
      <c r="I1629">
        <v>4</v>
      </c>
      <c r="J1629">
        <v>-0.7</v>
      </c>
      <c r="K1629" s="36"/>
    </row>
    <row r="1630" spans="1:11">
      <c r="A1630" s="26" t="s">
        <v>1654</v>
      </c>
      <c r="B1630" s="26" t="s">
        <v>709</v>
      </c>
      <c r="C1630" s="26" t="s">
        <v>1655</v>
      </c>
      <c r="D1630" s="26" t="s">
        <v>1676</v>
      </c>
      <c r="E1630">
        <v>0</v>
      </c>
      <c r="F1630">
        <v>0</v>
      </c>
      <c r="G1630">
        <v>0</v>
      </c>
      <c r="H1630">
        <v>0</v>
      </c>
      <c r="I1630">
        <v>2.6</v>
      </c>
      <c r="J1630">
        <v>1.1000000000000001</v>
      </c>
      <c r="K1630" s="36"/>
    </row>
    <row r="1631" spans="1:11">
      <c r="A1631" s="26" t="s">
        <v>1654</v>
      </c>
      <c r="B1631" s="26" t="s">
        <v>709</v>
      </c>
      <c r="C1631" s="26" t="s">
        <v>1655</v>
      </c>
      <c r="D1631" s="26" t="s">
        <v>1681</v>
      </c>
      <c r="E1631" s="34">
        <v>0</v>
      </c>
      <c r="F1631" s="34">
        <v>0</v>
      </c>
      <c r="G1631" s="34">
        <v>0</v>
      </c>
      <c r="H1631" s="34">
        <v>0</v>
      </c>
      <c r="I1631" s="34">
        <v>2.6</v>
      </c>
      <c r="J1631" s="34">
        <v>1.2</v>
      </c>
      <c r="K1631" s="36"/>
    </row>
    <row r="1632" spans="1:11">
      <c r="A1632" s="26"/>
      <c r="B1632" s="26"/>
      <c r="C1632" s="26"/>
      <c r="D1632" s="26"/>
      <c r="E1632">
        <f t="shared" ref="E1632:J1632" si="101">SUM(E1627:E1631)</f>
        <v>0</v>
      </c>
      <c r="F1632">
        <f t="shared" si="101"/>
        <v>0</v>
      </c>
      <c r="G1632">
        <f t="shared" si="101"/>
        <v>0</v>
      </c>
      <c r="H1632">
        <f t="shared" si="101"/>
        <v>0</v>
      </c>
      <c r="I1632">
        <f t="shared" si="101"/>
        <v>9.6</v>
      </c>
      <c r="J1632">
        <f t="shared" si="101"/>
        <v>2</v>
      </c>
      <c r="K1632" s="36">
        <f>SUM(E1632:J1632)</f>
        <v>11.6</v>
      </c>
    </row>
    <row r="1633" spans="1:11">
      <c r="A1633" s="26"/>
      <c r="B1633" s="26"/>
      <c r="C1633" s="26"/>
      <c r="D1633" s="26"/>
      <c r="K1633" s="36"/>
    </row>
    <row r="1634" spans="1:11">
      <c r="A1634" s="26" t="s">
        <v>1656</v>
      </c>
      <c r="B1634" s="26" t="s">
        <v>710</v>
      </c>
      <c r="C1634" s="26" t="s">
        <v>1657</v>
      </c>
      <c r="D1634" s="26" t="s">
        <v>1678</v>
      </c>
      <c r="E1634">
        <v>0</v>
      </c>
      <c r="F1634">
        <v>0</v>
      </c>
      <c r="G1634">
        <v>0</v>
      </c>
      <c r="H1634">
        <v>22.2</v>
      </c>
      <c r="I1634">
        <v>0</v>
      </c>
      <c r="J1634">
        <v>0</v>
      </c>
      <c r="K1634" s="36">
        <f>SUM(E1634:J1634)</f>
        <v>22.2</v>
      </c>
    </row>
    <row r="1635" spans="1:11">
      <c r="A1635" s="26"/>
      <c r="B1635" s="26"/>
      <c r="C1635" s="26"/>
      <c r="D1635" s="26"/>
      <c r="K1635" s="36"/>
    </row>
    <row r="1636" spans="1:11">
      <c r="A1636" s="26"/>
      <c r="B1636" s="26"/>
      <c r="C1636" s="26"/>
      <c r="D1636" s="26"/>
      <c r="K1636" s="36"/>
    </row>
    <row r="1637" spans="1:11">
      <c r="A1637" s="26" t="s">
        <v>1658</v>
      </c>
      <c r="B1637" s="26" t="s">
        <v>711</v>
      </c>
      <c r="C1637" s="26" t="s">
        <v>1659</v>
      </c>
      <c r="D1637" s="26" t="s">
        <v>1678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39.299999999999997</v>
      </c>
      <c r="K1637" s="36">
        <f>SUM(E1637:J1637)</f>
        <v>39.299999999999997</v>
      </c>
    </row>
    <row r="1638" spans="1:11">
      <c r="A1638" s="26"/>
      <c r="B1638" s="26"/>
      <c r="C1638" s="26"/>
      <c r="D1638" s="26"/>
      <c r="K1638" s="36"/>
    </row>
    <row r="1639" spans="1:11">
      <c r="A1639" s="26"/>
      <c r="B1639" s="26"/>
      <c r="C1639" s="26"/>
      <c r="D1639" s="26"/>
      <c r="K1639" s="36"/>
    </row>
    <row r="1640" spans="1:11">
      <c r="A1640" s="26" t="s">
        <v>1660</v>
      </c>
      <c r="B1640" s="26" t="s">
        <v>712</v>
      </c>
      <c r="C1640" s="26" t="s">
        <v>1661</v>
      </c>
      <c r="D1640" s="26" t="s">
        <v>1681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0.3</v>
      </c>
      <c r="K1640" s="36"/>
    </row>
    <row r="1641" spans="1:11">
      <c r="A1641" s="26" t="s">
        <v>1660</v>
      </c>
      <c r="B1641" s="26" t="s">
        <v>713</v>
      </c>
      <c r="C1641" s="26" t="s">
        <v>1661</v>
      </c>
      <c r="D1641" s="26" t="s">
        <v>1663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2.6</v>
      </c>
      <c r="K1641" s="36"/>
    </row>
    <row r="1642" spans="1:11">
      <c r="A1642" s="26" t="s">
        <v>1660</v>
      </c>
      <c r="B1642" s="26" t="s">
        <v>712</v>
      </c>
      <c r="C1642" s="26" t="s">
        <v>1661</v>
      </c>
      <c r="D1642" s="26" t="s">
        <v>1676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2.9</v>
      </c>
      <c r="K1642" s="36"/>
    </row>
    <row r="1643" spans="1:11">
      <c r="A1643" s="26" t="s">
        <v>1660</v>
      </c>
      <c r="B1643" s="26" t="s">
        <v>712</v>
      </c>
      <c r="C1643" s="26" t="s">
        <v>1661</v>
      </c>
      <c r="D1643" s="26" t="s">
        <v>1678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23.2</v>
      </c>
      <c r="K1643" s="36"/>
    </row>
    <row r="1644" spans="1:11">
      <c r="A1644" s="26" t="s">
        <v>1660</v>
      </c>
      <c r="B1644" s="26" t="s">
        <v>713</v>
      </c>
      <c r="C1644" s="26" t="s">
        <v>1661</v>
      </c>
      <c r="D1644" s="26" t="s">
        <v>1680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23.8</v>
      </c>
      <c r="K1644" s="36"/>
    </row>
    <row r="1645" spans="1:11">
      <c r="A1645" s="26" t="s">
        <v>1660</v>
      </c>
      <c r="B1645" s="26" t="s">
        <v>713</v>
      </c>
      <c r="C1645" s="26" t="s">
        <v>1661</v>
      </c>
      <c r="D1645" s="26" t="s">
        <v>1678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43.9</v>
      </c>
      <c r="K1645" s="36"/>
    </row>
    <row r="1646" spans="1:11">
      <c r="A1646" s="26" t="s">
        <v>1660</v>
      </c>
      <c r="B1646" s="26" t="s">
        <v>713</v>
      </c>
      <c r="C1646" s="26" t="s">
        <v>1661</v>
      </c>
      <c r="D1646" s="26" t="s">
        <v>1681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51.8</v>
      </c>
      <c r="K1646" s="36"/>
    </row>
    <row r="1647" spans="1:11">
      <c r="A1647" s="26" t="s">
        <v>1660</v>
      </c>
      <c r="B1647" s="26" t="s">
        <v>713</v>
      </c>
      <c r="C1647" s="26" t="s">
        <v>1661</v>
      </c>
      <c r="D1647" s="26" t="s">
        <v>1676</v>
      </c>
      <c r="E1647" s="34">
        <v>0</v>
      </c>
      <c r="F1647" s="34">
        <v>0</v>
      </c>
      <c r="G1647" s="34">
        <v>0</v>
      </c>
      <c r="H1647" s="34">
        <v>0</v>
      </c>
      <c r="I1647" s="34">
        <v>0</v>
      </c>
      <c r="J1647" s="34">
        <v>119.8</v>
      </c>
      <c r="K1647" s="36"/>
    </row>
    <row r="1648" spans="1:11">
      <c r="E1648">
        <f t="shared" ref="E1648:J1648" si="102">SUM(E1640:E1647)</f>
        <v>0</v>
      </c>
      <c r="F1648">
        <f t="shared" si="102"/>
        <v>0</v>
      </c>
      <c r="G1648">
        <f t="shared" si="102"/>
        <v>0</v>
      </c>
      <c r="H1648">
        <f t="shared" si="102"/>
        <v>0</v>
      </c>
      <c r="I1648">
        <f t="shared" si="102"/>
        <v>0</v>
      </c>
      <c r="J1648">
        <f t="shared" si="102"/>
        <v>268.3</v>
      </c>
      <c r="K1648" s="36">
        <f>SUM(E1648:J1648)</f>
        <v>268.3</v>
      </c>
    </row>
    <row r="1649" spans="1:11">
      <c r="K1649" s="36"/>
    </row>
    <row r="1650" spans="1:11">
      <c r="A1650" s="26" t="s">
        <v>1437</v>
      </c>
      <c r="B1650" s="26" t="s">
        <v>1439</v>
      </c>
      <c r="C1650" s="26" t="s">
        <v>1438</v>
      </c>
      <c r="D1650" s="26" t="s">
        <v>1678</v>
      </c>
      <c r="E1650">
        <v>-13.1</v>
      </c>
      <c r="F1650">
        <v>2.7</v>
      </c>
      <c r="G1650">
        <v>0</v>
      </c>
      <c r="H1650">
        <v>0</v>
      </c>
      <c r="I1650">
        <v>0</v>
      </c>
      <c r="J1650">
        <v>0</v>
      </c>
      <c r="K1650" s="36"/>
    </row>
    <row r="1651" spans="1:11">
      <c r="A1651" s="26" t="s">
        <v>1437</v>
      </c>
      <c r="B1651" s="26" t="s">
        <v>1439</v>
      </c>
      <c r="C1651" s="26" t="s">
        <v>1438</v>
      </c>
      <c r="D1651" s="26" t="s">
        <v>1681</v>
      </c>
      <c r="E1651">
        <v>-2.2999999999999998</v>
      </c>
      <c r="F1651">
        <v>0</v>
      </c>
      <c r="G1651">
        <v>0</v>
      </c>
      <c r="H1651">
        <v>0</v>
      </c>
      <c r="I1651">
        <v>0</v>
      </c>
      <c r="J1651">
        <v>0</v>
      </c>
      <c r="K1651" s="36"/>
    </row>
    <row r="1652" spans="1:11">
      <c r="A1652" s="26" t="s">
        <v>1437</v>
      </c>
      <c r="B1652" s="26" t="s">
        <v>1439</v>
      </c>
      <c r="C1652" s="26" t="s">
        <v>1438</v>
      </c>
      <c r="D1652" s="26" t="s">
        <v>1680</v>
      </c>
      <c r="E1652" s="34">
        <v>-1.9</v>
      </c>
      <c r="F1652" s="34">
        <v>0</v>
      </c>
      <c r="G1652" s="34">
        <v>0</v>
      </c>
      <c r="H1652" s="34">
        <v>0</v>
      </c>
      <c r="I1652" s="34">
        <v>0</v>
      </c>
      <c r="J1652" s="34">
        <v>0</v>
      </c>
      <c r="K1652" s="36"/>
    </row>
    <row r="1653" spans="1:11">
      <c r="A1653" s="26"/>
      <c r="B1653" s="26"/>
      <c r="C1653" s="26"/>
      <c r="D1653" s="26"/>
      <c r="E1653">
        <f t="shared" ref="E1653:J1653" si="103">SUM(E1650:E1652)</f>
        <v>-17.299999999999997</v>
      </c>
      <c r="F1653">
        <f t="shared" si="103"/>
        <v>2.7</v>
      </c>
      <c r="G1653">
        <f t="shared" si="103"/>
        <v>0</v>
      </c>
      <c r="H1653">
        <f t="shared" si="103"/>
        <v>0</v>
      </c>
      <c r="I1653">
        <f t="shared" si="103"/>
        <v>0</v>
      </c>
      <c r="J1653">
        <f t="shared" si="103"/>
        <v>0</v>
      </c>
      <c r="K1653" s="36">
        <f>SUM(E1653:J1653)</f>
        <v>-14.599999999999998</v>
      </c>
    </row>
    <row r="1654" spans="1:11">
      <c r="K1654" s="36"/>
    </row>
    <row r="1655" spans="1:11">
      <c r="A1655" s="26" t="s">
        <v>1635</v>
      </c>
      <c r="B1655" s="26" t="s">
        <v>695</v>
      </c>
      <c r="C1655" s="26" t="s">
        <v>1636</v>
      </c>
      <c r="D1655" s="26" t="s">
        <v>1678</v>
      </c>
      <c r="E1655">
        <v>2.2999999999999998</v>
      </c>
      <c r="F1655">
        <v>0.2</v>
      </c>
      <c r="G1655">
        <v>3</v>
      </c>
      <c r="H1655">
        <v>0</v>
      </c>
      <c r="I1655">
        <v>0.5</v>
      </c>
      <c r="J1655">
        <v>0.4</v>
      </c>
      <c r="K1655" s="36">
        <f>SUM(E1655:J1655)</f>
        <v>6.4</v>
      </c>
    </row>
    <row r="1656" spans="1:11">
      <c r="K1656" s="7"/>
    </row>
    <row r="1657" spans="1:11" ht="15.75">
      <c r="A1657" s="35" t="s">
        <v>1468</v>
      </c>
      <c r="K1657" s="7"/>
    </row>
    <row r="1659" spans="1:11">
      <c r="A1659" s="26" t="s">
        <v>1615</v>
      </c>
      <c r="B1659" s="26" t="s">
        <v>684</v>
      </c>
      <c r="C1659" s="26" t="s">
        <v>1616</v>
      </c>
      <c r="D1659" s="26" t="s">
        <v>1680</v>
      </c>
      <c r="E1659" s="31">
        <v>0.9</v>
      </c>
      <c r="F1659" s="31">
        <v>0.7</v>
      </c>
      <c r="G1659" s="31">
        <v>2.7</v>
      </c>
      <c r="H1659" s="31">
        <v>21</v>
      </c>
      <c r="I1659" s="31">
        <v>12.7</v>
      </c>
      <c r="J1659" s="31">
        <v>4.8</v>
      </c>
    </row>
    <row r="1660" spans="1:11">
      <c r="A1660" s="26" t="s">
        <v>1615</v>
      </c>
      <c r="B1660" s="26" t="s">
        <v>684</v>
      </c>
      <c r="C1660" s="26" t="s">
        <v>1616</v>
      </c>
      <c r="D1660" s="26" t="s">
        <v>1681</v>
      </c>
      <c r="E1660" s="31">
        <v>3.6</v>
      </c>
      <c r="F1660" s="31">
        <v>3.5</v>
      </c>
      <c r="G1660" s="31">
        <v>6.9</v>
      </c>
      <c r="H1660" s="31">
        <v>31</v>
      </c>
      <c r="I1660" s="31">
        <v>22</v>
      </c>
      <c r="J1660" s="31">
        <v>11.9</v>
      </c>
    </row>
    <row r="1661" spans="1:11">
      <c r="A1661" s="26" t="s">
        <v>1615</v>
      </c>
      <c r="B1661" s="26" t="s">
        <v>684</v>
      </c>
      <c r="C1661" s="26" t="s">
        <v>1616</v>
      </c>
      <c r="D1661" s="26" t="s">
        <v>1678</v>
      </c>
      <c r="E1661" s="31">
        <v>22.5</v>
      </c>
      <c r="F1661" s="31">
        <v>1.8</v>
      </c>
      <c r="G1661" s="31">
        <v>126.1</v>
      </c>
      <c r="H1661" s="31">
        <v>143.30000000000001</v>
      </c>
      <c r="I1661" s="31">
        <v>331.4</v>
      </c>
      <c r="J1661" s="31">
        <v>298.60000000000002</v>
      </c>
    </row>
    <row r="1662" spans="1:11">
      <c r="A1662" s="26" t="s">
        <v>1615</v>
      </c>
      <c r="B1662" s="26" t="s">
        <v>684</v>
      </c>
      <c r="C1662" s="26" t="s">
        <v>1616</v>
      </c>
      <c r="D1662" s="26" t="s">
        <v>1663</v>
      </c>
      <c r="E1662" s="31">
        <v>0</v>
      </c>
      <c r="F1662" s="31">
        <v>0</v>
      </c>
      <c r="G1662" s="31">
        <v>0</v>
      </c>
      <c r="H1662" s="31">
        <v>0.2</v>
      </c>
      <c r="I1662" s="31">
        <v>0.1</v>
      </c>
      <c r="J1662" s="31">
        <v>0.3</v>
      </c>
    </row>
    <row r="1663" spans="1:11">
      <c r="A1663" s="26" t="s">
        <v>1615</v>
      </c>
      <c r="B1663" s="26" t="s">
        <v>684</v>
      </c>
      <c r="C1663" s="26" t="s">
        <v>1616</v>
      </c>
      <c r="D1663" s="26" t="s">
        <v>1676</v>
      </c>
      <c r="E1663" s="37">
        <v>3.1</v>
      </c>
      <c r="F1663" s="37">
        <v>3.3</v>
      </c>
      <c r="G1663" s="37">
        <v>4.9000000000000004</v>
      </c>
      <c r="H1663" s="37">
        <v>6.4</v>
      </c>
      <c r="I1663" s="37">
        <v>6.7</v>
      </c>
      <c r="J1663" s="37">
        <v>7.7</v>
      </c>
    </row>
    <row r="1664" spans="1:11">
      <c r="A1664" s="26"/>
      <c r="B1664" s="26"/>
      <c r="C1664" s="26"/>
      <c r="D1664" s="26"/>
      <c r="E1664">
        <f t="shared" ref="E1664:J1664" si="104">SUM(E1659:E1663)</f>
        <v>30.1</v>
      </c>
      <c r="F1664">
        <f t="shared" si="104"/>
        <v>9.3000000000000007</v>
      </c>
      <c r="G1664">
        <f t="shared" si="104"/>
        <v>140.6</v>
      </c>
      <c r="H1664">
        <f t="shared" si="104"/>
        <v>201.9</v>
      </c>
      <c r="I1664">
        <f t="shared" si="104"/>
        <v>372.9</v>
      </c>
      <c r="J1664">
        <f t="shared" si="104"/>
        <v>323.3</v>
      </c>
      <c r="K1664" s="36">
        <f>SUM(E1664:J1664)</f>
        <v>1078.0999999999999</v>
      </c>
    </row>
    <row r="1666" spans="1:11">
      <c r="A1666" s="26" t="s">
        <v>1431</v>
      </c>
      <c r="B1666" s="26" t="s">
        <v>1433</v>
      </c>
      <c r="C1666" s="26" t="s">
        <v>1432</v>
      </c>
      <c r="D1666" s="26" t="s">
        <v>1680</v>
      </c>
      <c r="E1666" s="31">
        <v>8.8000000000000007</v>
      </c>
      <c r="F1666" s="31">
        <v>1.9</v>
      </c>
      <c r="G1666" s="31">
        <v>-6.6</v>
      </c>
      <c r="H1666" s="31">
        <v>2</v>
      </c>
      <c r="I1666" s="31">
        <v>1</v>
      </c>
      <c r="J1666" s="31">
        <v>1.2</v>
      </c>
    </row>
    <row r="1667" spans="1:11">
      <c r="A1667" s="26" t="s">
        <v>1431</v>
      </c>
      <c r="B1667" s="26" t="s">
        <v>1433</v>
      </c>
      <c r="C1667" s="26" t="s">
        <v>1432</v>
      </c>
      <c r="D1667" s="26" t="s">
        <v>1681</v>
      </c>
      <c r="E1667" s="31">
        <v>22.2</v>
      </c>
      <c r="F1667" s="31">
        <v>9.1</v>
      </c>
      <c r="G1667" s="31">
        <v>-20.2</v>
      </c>
      <c r="H1667" s="31">
        <v>5.8</v>
      </c>
      <c r="I1667" s="31">
        <v>4.0999999999999996</v>
      </c>
      <c r="J1667" s="31">
        <v>48.6</v>
      </c>
    </row>
    <row r="1668" spans="1:11">
      <c r="A1668" s="26" t="s">
        <v>1431</v>
      </c>
      <c r="B1668" s="26" t="s">
        <v>682</v>
      </c>
      <c r="C1668" s="26" t="s">
        <v>1432</v>
      </c>
      <c r="D1668" s="26" t="s">
        <v>1678</v>
      </c>
      <c r="E1668" s="31">
        <v>10</v>
      </c>
      <c r="F1668" s="31">
        <v>0</v>
      </c>
      <c r="G1668" s="31">
        <v>0</v>
      </c>
      <c r="H1668" s="31">
        <v>0</v>
      </c>
      <c r="I1668" s="31">
        <v>0</v>
      </c>
      <c r="J1668" s="31">
        <v>0</v>
      </c>
    </row>
    <row r="1669" spans="1:11">
      <c r="A1669" s="26" t="s">
        <v>1431</v>
      </c>
      <c r="B1669" s="26" t="s">
        <v>1433</v>
      </c>
      <c r="C1669" s="26" t="s">
        <v>1432</v>
      </c>
      <c r="D1669" s="26" t="s">
        <v>1678</v>
      </c>
      <c r="E1669" s="31">
        <v>790.1</v>
      </c>
      <c r="F1669" s="31">
        <v>-500</v>
      </c>
      <c r="G1669" s="31">
        <v>678</v>
      </c>
      <c r="H1669" s="31">
        <v>82.4</v>
      </c>
      <c r="I1669" s="31">
        <v>290.60000000000002</v>
      </c>
      <c r="J1669" s="31">
        <v>-87.7</v>
      </c>
    </row>
    <row r="1670" spans="1:11">
      <c r="A1670" s="26" t="s">
        <v>1431</v>
      </c>
      <c r="B1670" s="26" t="s">
        <v>1433</v>
      </c>
      <c r="C1670" s="26" t="s">
        <v>1432</v>
      </c>
      <c r="D1670" s="26" t="s">
        <v>1663</v>
      </c>
      <c r="E1670" s="31">
        <v>0.2</v>
      </c>
      <c r="F1670" s="31">
        <v>0.3</v>
      </c>
      <c r="G1670" s="31">
        <v>-0.7</v>
      </c>
      <c r="H1670" s="31">
        <v>0.2</v>
      </c>
      <c r="I1670" s="31">
        <v>0.2</v>
      </c>
      <c r="J1670" s="31">
        <v>0.1</v>
      </c>
    </row>
    <row r="1671" spans="1:11">
      <c r="A1671" s="26" t="s">
        <v>1431</v>
      </c>
      <c r="B1671" s="26" t="s">
        <v>1433</v>
      </c>
      <c r="C1671" s="26" t="s">
        <v>1432</v>
      </c>
      <c r="D1671" s="26" t="s">
        <v>1679</v>
      </c>
      <c r="E1671" s="31">
        <v>0</v>
      </c>
      <c r="F1671" s="31">
        <v>0</v>
      </c>
      <c r="G1671" s="31">
        <v>-68.900000000000006</v>
      </c>
      <c r="H1671" s="31">
        <v>-0.1</v>
      </c>
      <c r="I1671" s="31">
        <v>0.4</v>
      </c>
      <c r="J1671" s="31">
        <v>0</v>
      </c>
    </row>
    <row r="1672" spans="1:11">
      <c r="A1672" s="26" t="s">
        <v>1431</v>
      </c>
      <c r="B1672" s="26" t="s">
        <v>1433</v>
      </c>
      <c r="C1672" s="26" t="s">
        <v>1432</v>
      </c>
      <c r="D1672" s="26" t="s">
        <v>1676</v>
      </c>
      <c r="E1672" s="37">
        <v>14.7</v>
      </c>
      <c r="F1672" s="37">
        <v>8.5</v>
      </c>
      <c r="G1672" s="37">
        <v>4.3</v>
      </c>
      <c r="H1672" s="37">
        <v>4.0999999999999996</v>
      </c>
      <c r="I1672" s="37">
        <v>3.4</v>
      </c>
      <c r="J1672" s="37">
        <v>1.5</v>
      </c>
    </row>
    <row r="1673" spans="1:11">
      <c r="A1673" s="26"/>
      <c r="B1673" s="26"/>
      <c r="C1673" s="26"/>
      <c r="D1673" s="26"/>
      <c r="E1673">
        <f t="shared" ref="E1673:J1673" si="105">SUM(E1666:E1672)</f>
        <v>846.00000000000011</v>
      </c>
      <c r="F1673">
        <f t="shared" si="105"/>
        <v>-480.2</v>
      </c>
      <c r="G1673">
        <f t="shared" si="105"/>
        <v>585.9</v>
      </c>
      <c r="H1673">
        <f t="shared" si="105"/>
        <v>94.4</v>
      </c>
      <c r="I1673">
        <f t="shared" si="105"/>
        <v>299.7</v>
      </c>
      <c r="J1673">
        <f t="shared" si="105"/>
        <v>-36.299999999999997</v>
      </c>
      <c r="K1673" s="36">
        <f>SUM(E1673:J1673)</f>
        <v>1309.5000000000002</v>
      </c>
    </row>
    <row r="1675" spans="1:11">
      <c r="A1675" s="26" t="s">
        <v>1587</v>
      </c>
      <c r="B1675" s="26" t="s">
        <v>655</v>
      </c>
      <c r="C1675" s="26" t="s">
        <v>1588</v>
      </c>
      <c r="D1675" s="26" t="s">
        <v>1680</v>
      </c>
      <c r="E1675" s="31">
        <v>0</v>
      </c>
      <c r="F1675" s="31">
        <v>0</v>
      </c>
      <c r="G1675" s="31">
        <v>1</v>
      </c>
      <c r="H1675" s="31">
        <v>-0.4</v>
      </c>
      <c r="I1675" s="31">
        <v>0</v>
      </c>
      <c r="J1675" s="31">
        <v>0</v>
      </c>
    </row>
    <row r="1676" spans="1:11">
      <c r="A1676" s="26" t="s">
        <v>1587</v>
      </c>
      <c r="B1676" s="26" t="s">
        <v>1111</v>
      </c>
      <c r="C1676" s="26" t="s">
        <v>1588</v>
      </c>
      <c r="D1676" s="26" t="s">
        <v>1680</v>
      </c>
      <c r="E1676" s="31">
        <v>4.2</v>
      </c>
      <c r="F1676" s="31">
        <v>4.0999999999999996</v>
      </c>
      <c r="G1676" s="31">
        <v>7.1</v>
      </c>
      <c r="H1676" s="31">
        <v>34.6</v>
      </c>
      <c r="I1676" s="31">
        <v>7.4</v>
      </c>
      <c r="J1676" s="31">
        <v>3.4</v>
      </c>
    </row>
    <row r="1677" spans="1:11">
      <c r="A1677" s="26" t="s">
        <v>1587</v>
      </c>
      <c r="B1677" s="26" t="s">
        <v>655</v>
      </c>
      <c r="C1677" s="26" t="s">
        <v>1588</v>
      </c>
      <c r="D1677" s="26" t="s">
        <v>1681</v>
      </c>
      <c r="E1677" s="31">
        <v>0</v>
      </c>
      <c r="F1677" s="31">
        <v>0</v>
      </c>
      <c r="G1677" s="31">
        <v>1.8</v>
      </c>
      <c r="H1677" s="31">
        <v>-0.8</v>
      </c>
      <c r="I1677" s="31">
        <v>0</v>
      </c>
      <c r="J1677" s="31">
        <v>0</v>
      </c>
    </row>
    <row r="1678" spans="1:11">
      <c r="A1678" s="26" t="s">
        <v>1587</v>
      </c>
      <c r="B1678" s="26" t="s">
        <v>1111</v>
      </c>
      <c r="C1678" s="26" t="s">
        <v>1588</v>
      </c>
      <c r="D1678" s="26" t="s">
        <v>1681</v>
      </c>
      <c r="E1678" s="31">
        <v>10.199999999999999</v>
      </c>
      <c r="F1678" s="31">
        <v>11.3</v>
      </c>
      <c r="G1678" s="31">
        <v>17.3</v>
      </c>
      <c r="H1678" s="31">
        <v>80.900000000000006</v>
      </c>
      <c r="I1678" s="31">
        <v>16.600000000000001</v>
      </c>
      <c r="J1678" s="31">
        <v>6.7</v>
      </c>
    </row>
    <row r="1679" spans="1:11">
      <c r="A1679" s="26" t="s">
        <v>1587</v>
      </c>
      <c r="B1679" s="26" t="s">
        <v>655</v>
      </c>
      <c r="C1679" s="26" t="s">
        <v>1588</v>
      </c>
      <c r="D1679" s="26" t="s">
        <v>1678</v>
      </c>
      <c r="E1679" s="31">
        <v>0</v>
      </c>
      <c r="F1679" s="31">
        <v>0</v>
      </c>
      <c r="G1679" s="31">
        <v>0</v>
      </c>
      <c r="H1679" s="31">
        <v>0.1</v>
      </c>
      <c r="I1679" s="31">
        <v>0</v>
      </c>
      <c r="J1679" s="31">
        <v>0</v>
      </c>
    </row>
    <row r="1680" spans="1:11">
      <c r="A1680" s="26" t="s">
        <v>1587</v>
      </c>
      <c r="B1680" s="26" t="s">
        <v>1111</v>
      </c>
      <c r="C1680" s="26" t="s">
        <v>1588</v>
      </c>
      <c r="D1680" s="26" t="s">
        <v>1678</v>
      </c>
      <c r="E1680" s="31">
        <v>0</v>
      </c>
      <c r="F1680" s="31">
        <v>2.1</v>
      </c>
      <c r="G1680" s="31">
        <v>31.1</v>
      </c>
      <c r="H1680" s="31">
        <v>433.2</v>
      </c>
      <c r="I1680" s="31">
        <v>63</v>
      </c>
      <c r="J1680" s="31">
        <v>3</v>
      </c>
    </row>
    <row r="1681" spans="1:11">
      <c r="A1681" s="26" t="s">
        <v>1587</v>
      </c>
      <c r="B1681" s="26" t="s">
        <v>1111</v>
      </c>
      <c r="C1681" s="26" t="s">
        <v>1588</v>
      </c>
      <c r="D1681" s="26" t="s">
        <v>1663</v>
      </c>
      <c r="E1681" s="31">
        <v>0.4</v>
      </c>
      <c r="F1681" s="31">
        <v>0.2</v>
      </c>
      <c r="G1681" s="31">
        <v>2.2999999999999998</v>
      </c>
      <c r="H1681" s="31">
        <v>22.3</v>
      </c>
      <c r="I1681" s="31">
        <v>0</v>
      </c>
      <c r="J1681" s="31">
        <v>0.2</v>
      </c>
    </row>
    <row r="1682" spans="1:11">
      <c r="A1682" s="26" t="s">
        <v>1587</v>
      </c>
      <c r="B1682" s="26" t="s">
        <v>1111</v>
      </c>
      <c r="C1682" s="26" t="s">
        <v>1588</v>
      </c>
      <c r="D1682" s="26" t="s">
        <v>1679</v>
      </c>
      <c r="E1682" s="31">
        <v>4.2</v>
      </c>
      <c r="F1682" s="31">
        <v>0</v>
      </c>
      <c r="G1682" s="31">
        <v>26.9</v>
      </c>
      <c r="H1682" s="31">
        <v>265.89999999999998</v>
      </c>
      <c r="I1682" s="31">
        <v>-0.4</v>
      </c>
      <c r="J1682" s="31">
        <v>0</v>
      </c>
    </row>
    <row r="1683" spans="1:11">
      <c r="A1683" s="26" t="s">
        <v>1587</v>
      </c>
      <c r="B1683" s="26" t="s">
        <v>655</v>
      </c>
      <c r="C1683" s="26" t="s">
        <v>1588</v>
      </c>
      <c r="D1683" s="26" t="s">
        <v>1676</v>
      </c>
      <c r="E1683" s="31">
        <v>0</v>
      </c>
      <c r="F1683" s="31">
        <v>0</v>
      </c>
      <c r="G1683" s="31">
        <v>0.9</v>
      </c>
      <c r="H1683" s="31">
        <v>-0.4</v>
      </c>
      <c r="I1683" s="31">
        <v>0</v>
      </c>
      <c r="J1683" s="31">
        <v>0</v>
      </c>
    </row>
    <row r="1684" spans="1:11">
      <c r="A1684" s="26" t="s">
        <v>1587</v>
      </c>
      <c r="B1684" s="26" t="s">
        <v>1111</v>
      </c>
      <c r="C1684" s="26" t="s">
        <v>1588</v>
      </c>
      <c r="D1684" s="26" t="s">
        <v>1676</v>
      </c>
      <c r="E1684" s="37">
        <v>5.6</v>
      </c>
      <c r="F1684" s="37">
        <v>8.6</v>
      </c>
      <c r="G1684" s="37">
        <v>4.3</v>
      </c>
      <c r="H1684" s="37">
        <v>2.7</v>
      </c>
      <c r="I1684" s="37">
        <v>10.5</v>
      </c>
      <c r="J1684" s="37">
        <v>3.9</v>
      </c>
    </row>
    <row r="1685" spans="1:11">
      <c r="A1685" s="26"/>
      <c r="B1685" s="26"/>
      <c r="C1685" s="26"/>
      <c r="D1685" s="26"/>
      <c r="E1685">
        <f t="shared" ref="E1685:J1685" si="106">SUM(E1675:E1684)</f>
        <v>24.6</v>
      </c>
      <c r="F1685">
        <f t="shared" si="106"/>
        <v>26.299999999999997</v>
      </c>
      <c r="G1685">
        <f t="shared" si="106"/>
        <v>92.7</v>
      </c>
      <c r="H1685">
        <f t="shared" si="106"/>
        <v>838.1</v>
      </c>
      <c r="I1685">
        <f t="shared" si="106"/>
        <v>97.1</v>
      </c>
      <c r="J1685">
        <f t="shared" si="106"/>
        <v>17.2</v>
      </c>
      <c r="K1685" s="36">
        <f>SUM(E1685:J1685)</f>
        <v>1096</v>
      </c>
    </row>
    <row r="1687" spans="1:11">
      <c r="A1687" s="26" t="s">
        <v>1361</v>
      </c>
      <c r="B1687" s="26" t="s">
        <v>1363</v>
      </c>
      <c r="C1687" s="26" t="s">
        <v>1362</v>
      </c>
      <c r="D1687" s="26" t="s">
        <v>1680</v>
      </c>
      <c r="E1687" s="31">
        <v>2.7</v>
      </c>
      <c r="F1687" s="31">
        <v>2.5</v>
      </c>
      <c r="G1687" s="31">
        <v>3.2</v>
      </c>
      <c r="H1687" s="31">
        <v>1.1000000000000001</v>
      </c>
      <c r="I1687" s="31">
        <v>3.3</v>
      </c>
      <c r="J1687" s="31">
        <v>10</v>
      </c>
    </row>
    <row r="1688" spans="1:11">
      <c r="A1688" s="26" t="s">
        <v>1361</v>
      </c>
      <c r="B1688" s="26" t="s">
        <v>1363</v>
      </c>
      <c r="C1688" s="26" t="s">
        <v>1362</v>
      </c>
      <c r="D1688" s="26" t="s">
        <v>1681</v>
      </c>
      <c r="E1688" s="31">
        <v>13.8</v>
      </c>
      <c r="F1688" s="31">
        <v>8.9</v>
      </c>
      <c r="G1688" s="31">
        <v>11</v>
      </c>
      <c r="H1688" s="31">
        <v>6.4</v>
      </c>
      <c r="I1688" s="31">
        <v>5.7</v>
      </c>
      <c r="J1688" s="31">
        <v>17.399999999999999</v>
      </c>
    </row>
    <row r="1689" spans="1:11">
      <c r="A1689" s="26" t="s">
        <v>1361</v>
      </c>
      <c r="B1689" s="26" t="s">
        <v>1363</v>
      </c>
      <c r="C1689" s="26" t="s">
        <v>1362</v>
      </c>
      <c r="D1689" s="26" t="s">
        <v>1678</v>
      </c>
      <c r="E1689" s="31">
        <v>102.4</v>
      </c>
      <c r="F1689" s="31">
        <v>67.400000000000006</v>
      </c>
      <c r="G1689" s="31">
        <v>3.9</v>
      </c>
      <c r="H1689" s="31">
        <v>141</v>
      </c>
      <c r="I1689" s="31">
        <v>237.6</v>
      </c>
      <c r="J1689" s="31">
        <v>1278.2</v>
      </c>
    </row>
    <row r="1690" spans="1:11">
      <c r="A1690" s="26" t="s">
        <v>1361</v>
      </c>
      <c r="B1690" s="26" t="s">
        <v>1363</v>
      </c>
      <c r="C1690" s="26" t="s">
        <v>1362</v>
      </c>
      <c r="D1690" s="26" t="s">
        <v>1663</v>
      </c>
      <c r="E1690" s="31">
        <v>0</v>
      </c>
      <c r="F1690" s="31">
        <v>0</v>
      </c>
      <c r="G1690" s="31">
        <v>0</v>
      </c>
      <c r="H1690" s="31">
        <v>0.1</v>
      </c>
      <c r="I1690" s="31">
        <v>0</v>
      </c>
      <c r="J1690" s="31">
        <v>0.1</v>
      </c>
    </row>
    <row r="1691" spans="1:11">
      <c r="A1691" s="26" t="s">
        <v>1361</v>
      </c>
      <c r="B1691" s="26" t="s">
        <v>1363</v>
      </c>
      <c r="C1691" s="26" t="s">
        <v>1362</v>
      </c>
      <c r="D1691" s="26" t="s">
        <v>1676</v>
      </c>
      <c r="E1691" s="37">
        <v>12.5</v>
      </c>
      <c r="F1691" s="37">
        <v>7.5</v>
      </c>
      <c r="G1691" s="37">
        <v>9.3000000000000007</v>
      </c>
      <c r="H1691" s="37">
        <v>6</v>
      </c>
      <c r="I1691" s="37">
        <v>2.7</v>
      </c>
      <c r="J1691" s="37">
        <v>7.8</v>
      </c>
    </row>
    <row r="1692" spans="1:11">
      <c r="A1692" s="26"/>
      <c r="B1692" s="26"/>
      <c r="C1692" s="26"/>
      <c r="D1692" s="26"/>
      <c r="E1692">
        <f t="shared" ref="E1692:J1692" si="107">SUM(E1687:E1691)</f>
        <v>131.4</v>
      </c>
      <c r="F1692">
        <f t="shared" si="107"/>
        <v>86.300000000000011</v>
      </c>
      <c r="G1692">
        <f t="shared" si="107"/>
        <v>27.4</v>
      </c>
      <c r="H1692">
        <f t="shared" si="107"/>
        <v>154.6</v>
      </c>
      <c r="I1692">
        <f t="shared" si="107"/>
        <v>249.29999999999998</v>
      </c>
      <c r="J1692">
        <f t="shared" si="107"/>
        <v>1313.5</v>
      </c>
      <c r="K1692" s="36">
        <f>SUM(E1692:J1692)</f>
        <v>1962.5</v>
      </c>
    </row>
    <row r="1694" spans="1:11">
      <c r="A1694" s="26" t="s">
        <v>1325</v>
      </c>
      <c r="B1694" s="26" t="s">
        <v>1327</v>
      </c>
      <c r="C1694" s="26" t="s">
        <v>1326</v>
      </c>
      <c r="D1694" s="26" t="s">
        <v>1680</v>
      </c>
      <c r="E1694">
        <v>0</v>
      </c>
      <c r="F1694">
        <v>0</v>
      </c>
      <c r="G1694">
        <v>0</v>
      </c>
      <c r="H1694">
        <v>0</v>
      </c>
      <c r="I1694">
        <v>1.6</v>
      </c>
      <c r="J1694">
        <v>10.199999999999999</v>
      </c>
    </row>
    <row r="1695" spans="1:11">
      <c r="A1695" s="26" t="s">
        <v>1325</v>
      </c>
      <c r="B1695" s="26" t="s">
        <v>1327</v>
      </c>
      <c r="C1695" s="26" t="s">
        <v>1326</v>
      </c>
      <c r="D1695" s="26" t="s">
        <v>1681</v>
      </c>
      <c r="E1695" s="14">
        <v>0</v>
      </c>
      <c r="F1695" s="14">
        <v>0</v>
      </c>
      <c r="G1695" s="14">
        <v>0</v>
      </c>
      <c r="H1695" s="14">
        <v>0</v>
      </c>
      <c r="I1695" s="14">
        <v>1.8</v>
      </c>
      <c r="J1695" s="14">
        <v>10.8</v>
      </c>
    </row>
    <row r="1696" spans="1:11">
      <c r="A1696" s="26" t="s">
        <v>1325</v>
      </c>
      <c r="B1696" s="26" t="s">
        <v>1327</v>
      </c>
      <c r="C1696" s="26" t="s">
        <v>1326</v>
      </c>
      <c r="D1696" s="26" t="s">
        <v>1678</v>
      </c>
      <c r="E1696" s="31">
        <v>1.1000000000000001</v>
      </c>
      <c r="F1696" s="31">
        <v>0.3</v>
      </c>
      <c r="G1696" s="31">
        <v>5.0999999999999996</v>
      </c>
      <c r="H1696" s="31">
        <v>0.4</v>
      </c>
      <c r="I1696" s="31">
        <v>197.2</v>
      </c>
      <c r="J1696" s="31">
        <v>1692.3</v>
      </c>
    </row>
    <row r="1697" spans="1:11">
      <c r="A1697" s="26" t="s">
        <v>1325</v>
      </c>
      <c r="B1697" s="26" t="s">
        <v>1327</v>
      </c>
      <c r="C1697" s="26" t="s">
        <v>1326</v>
      </c>
      <c r="D1697" s="26" t="s">
        <v>1676</v>
      </c>
      <c r="E1697" s="37">
        <v>0</v>
      </c>
      <c r="F1697" s="37">
        <v>0</v>
      </c>
      <c r="G1697" s="37">
        <v>0</v>
      </c>
      <c r="H1697" s="37">
        <v>0</v>
      </c>
      <c r="I1697" s="37">
        <v>0.1</v>
      </c>
      <c r="J1697" s="37">
        <v>0</v>
      </c>
    </row>
    <row r="1698" spans="1:11">
      <c r="A1698" s="26"/>
      <c r="B1698" s="26"/>
      <c r="C1698" s="26"/>
      <c r="D1698" s="26"/>
      <c r="E1698">
        <f t="shared" ref="E1698:J1698" si="108">SUM(E1694:E1697)</f>
        <v>1.1000000000000001</v>
      </c>
      <c r="F1698">
        <f t="shared" si="108"/>
        <v>0.3</v>
      </c>
      <c r="G1698">
        <f t="shared" si="108"/>
        <v>5.0999999999999996</v>
      </c>
      <c r="H1698">
        <f t="shared" si="108"/>
        <v>0.4</v>
      </c>
      <c r="I1698">
        <f t="shared" si="108"/>
        <v>200.7</v>
      </c>
      <c r="J1698">
        <f t="shared" si="108"/>
        <v>1713.3</v>
      </c>
      <c r="K1698" s="36">
        <f>SUM(E1698:J1698)</f>
        <v>1920.8999999999999</v>
      </c>
    </row>
    <row r="1700" spans="1:11">
      <c r="A1700" s="26" t="s">
        <v>1319</v>
      </c>
      <c r="B1700" s="26" t="s">
        <v>1321</v>
      </c>
      <c r="C1700" s="26" t="s">
        <v>1320</v>
      </c>
      <c r="D1700" s="26" t="s">
        <v>1680</v>
      </c>
      <c r="E1700" s="31">
        <v>39.6</v>
      </c>
      <c r="F1700" s="31">
        <v>29.4</v>
      </c>
      <c r="G1700" s="31">
        <v>13.9</v>
      </c>
      <c r="H1700" s="31">
        <v>13.5</v>
      </c>
      <c r="I1700" s="31">
        <v>-6.6</v>
      </c>
      <c r="J1700" s="31">
        <v>3.8</v>
      </c>
    </row>
    <row r="1701" spans="1:11">
      <c r="A1701" s="26" t="s">
        <v>1319</v>
      </c>
      <c r="B1701" s="26" t="s">
        <v>1321</v>
      </c>
      <c r="C1701" s="26" t="s">
        <v>1320</v>
      </c>
      <c r="D1701" s="26" t="s">
        <v>1681</v>
      </c>
      <c r="E1701" s="31">
        <v>68.900000000000006</v>
      </c>
      <c r="F1701" s="31">
        <v>67.2</v>
      </c>
      <c r="G1701" s="31">
        <v>32.799999999999997</v>
      </c>
      <c r="H1701" s="31">
        <v>32.6</v>
      </c>
      <c r="I1701" s="31">
        <v>-13.3</v>
      </c>
      <c r="J1701" s="31">
        <v>140</v>
      </c>
    </row>
    <row r="1702" spans="1:11">
      <c r="A1702" s="26" t="s">
        <v>1319</v>
      </c>
      <c r="B1702" s="26" t="s">
        <v>634</v>
      </c>
      <c r="C1702" s="26" t="s">
        <v>1320</v>
      </c>
      <c r="D1702" s="26" t="s">
        <v>1678</v>
      </c>
      <c r="E1702" s="31">
        <v>7.8</v>
      </c>
      <c r="F1702" s="31">
        <v>66.2</v>
      </c>
      <c r="G1702" s="31">
        <v>0</v>
      </c>
      <c r="H1702" s="31">
        <v>0</v>
      </c>
      <c r="I1702" s="31">
        <v>0</v>
      </c>
      <c r="J1702" s="31">
        <v>0</v>
      </c>
    </row>
    <row r="1703" spans="1:11">
      <c r="A1703" s="26" t="s">
        <v>1319</v>
      </c>
      <c r="B1703" s="26" t="s">
        <v>1321</v>
      </c>
      <c r="C1703" s="26" t="s">
        <v>1320</v>
      </c>
      <c r="D1703" s="26" t="s">
        <v>1678</v>
      </c>
      <c r="E1703" s="31">
        <v>1541.4</v>
      </c>
      <c r="F1703" s="31">
        <v>5</v>
      </c>
      <c r="G1703" s="31">
        <v>190.5</v>
      </c>
      <c r="H1703" s="31">
        <v>117.1</v>
      </c>
      <c r="I1703" s="31">
        <v>-6.4</v>
      </c>
      <c r="J1703" s="31">
        <v>181.4</v>
      </c>
    </row>
    <row r="1704" spans="1:11">
      <c r="A1704" s="26" t="s">
        <v>1319</v>
      </c>
      <c r="B1704" s="26" t="s">
        <v>1321</v>
      </c>
      <c r="C1704" s="26" t="s">
        <v>1320</v>
      </c>
      <c r="D1704" s="26" t="s">
        <v>1663</v>
      </c>
      <c r="E1704" s="31">
        <v>1.1000000000000001</v>
      </c>
      <c r="F1704" s="31">
        <v>0.9</v>
      </c>
      <c r="G1704" s="31">
        <v>0.4</v>
      </c>
      <c r="H1704" s="31">
        <v>-0.4</v>
      </c>
      <c r="I1704" s="31">
        <v>0.2</v>
      </c>
      <c r="J1704" s="31">
        <v>0.3</v>
      </c>
    </row>
    <row r="1705" spans="1:11">
      <c r="A1705" s="26" t="s">
        <v>1319</v>
      </c>
      <c r="B1705" s="26" t="s">
        <v>1321</v>
      </c>
      <c r="C1705" s="26" t="s">
        <v>1320</v>
      </c>
      <c r="D1705" s="26" t="s">
        <v>1679</v>
      </c>
      <c r="E1705" s="31">
        <v>0.8</v>
      </c>
      <c r="F1705" s="31">
        <v>-0.7</v>
      </c>
      <c r="G1705" s="31">
        <v>0</v>
      </c>
      <c r="H1705" s="31">
        <v>0.2</v>
      </c>
      <c r="I1705" s="31">
        <v>-1.8</v>
      </c>
      <c r="J1705" s="31">
        <v>0</v>
      </c>
    </row>
    <row r="1706" spans="1:11">
      <c r="A1706" s="26" t="s">
        <v>1319</v>
      </c>
      <c r="B1706" s="26" t="s">
        <v>1321</v>
      </c>
      <c r="C1706" s="26" t="s">
        <v>1320</v>
      </c>
      <c r="D1706" s="26" t="s">
        <v>1676</v>
      </c>
      <c r="E1706" s="37">
        <v>29.1</v>
      </c>
      <c r="F1706" s="37">
        <v>40.4</v>
      </c>
      <c r="G1706" s="37">
        <v>22.2</v>
      </c>
      <c r="H1706" s="37">
        <v>20.2</v>
      </c>
      <c r="I1706" s="37">
        <v>-5.5</v>
      </c>
      <c r="J1706" s="37">
        <v>4.4000000000000004</v>
      </c>
    </row>
    <row r="1707" spans="1:11">
      <c r="A1707" s="26"/>
      <c r="B1707" s="26"/>
      <c r="C1707" s="26"/>
      <c r="D1707" s="26"/>
      <c r="E1707">
        <f t="shared" ref="E1707:J1707" si="109">SUM(E1700:E1706)</f>
        <v>1688.6999999999998</v>
      </c>
      <c r="F1707">
        <f t="shared" si="109"/>
        <v>208.40000000000003</v>
      </c>
      <c r="G1707">
        <f t="shared" si="109"/>
        <v>259.8</v>
      </c>
      <c r="H1707">
        <f t="shared" si="109"/>
        <v>183.19999999999996</v>
      </c>
      <c r="I1707">
        <f t="shared" si="109"/>
        <v>-33.4</v>
      </c>
      <c r="J1707">
        <f t="shared" si="109"/>
        <v>329.90000000000003</v>
      </c>
      <c r="K1707" s="36">
        <f>SUM(E1707:J1707)</f>
        <v>2636.6</v>
      </c>
    </row>
    <row r="1708" spans="1:11">
      <c r="A1708" s="26"/>
      <c r="B1708" s="26"/>
      <c r="C1708" s="26"/>
      <c r="D1708" s="26"/>
    </row>
    <row r="1709" spans="1:11">
      <c r="A1709" s="26" t="s">
        <v>1322</v>
      </c>
      <c r="B1709" s="26" t="s">
        <v>635</v>
      </c>
      <c r="C1709" s="26" t="s">
        <v>1323</v>
      </c>
      <c r="D1709" s="26" t="s">
        <v>1680</v>
      </c>
      <c r="E1709" s="31">
        <v>0</v>
      </c>
      <c r="F1709" s="31">
        <v>0</v>
      </c>
      <c r="G1709" s="31">
        <v>0</v>
      </c>
      <c r="H1709" s="31">
        <v>0.2</v>
      </c>
      <c r="I1709" s="31">
        <v>-0.1</v>
      </c>
      <c r="J1709" s="31">
        <v>0</v>
      </c>
    </row>
    <row r="1710" spans="1:11">
      <c r="A1710" s="26" t="s">
        <v>1322</v>
      </c>
      <c r="B1710" s="26" t="s">
        <v>1324</v>
      </c>
      <c r="C1710" s="26" t="s">
        <v>1323</v>
      </c>
      <c r="D1710" s="26" t="s">
        <v>1680</v>
      </c>
      <c r="E1710" s="31">
        <v>3.5</v>
      </c>
      <c r="F1710" s="31">
        <v>0</v>
      </c>
      <c r="G1710" s="31">
        <v>0.2</v>
      </c>
      <c r="H1710" s="31">
        <v>6</v>
      </c>
      <c r="I1710" s="31">
        <v>-0.8</v>
      </c>
      <c r="J1710" s="31">
        <v>0</v>
      </c>
    </row>
    <row r="1711" spans="1:11">
      <c r="A1711" s="26" t="s">
        <v>1322</v>
      </c>
      <c r="B1711" s="26" t="s">
        <v>635</v>
      </c>
      <c r="C1711" s="26" t="s">
        <v>1323</v>
      </c>
      <c r="D1711" s="26" t="s">
        <v>1681</v>
      </c>
      <c r="E1711" s="31">
        <v>0</v>
      </c>
      <c r="F1711" s="31">
        <v>0</v>
      </c>
      <c r="G1711" s="31">
        <v>0</v>
      </c>
      <c r="H1711" s="31">
        <v>0.4</v>
      </c>
      <c r="I1711" s="31">
        <v>-0.1</v>
      </c>
      <c r="J1711" s="31">
        <v>0</v>
      </c>
    </row>
    <row r="1712" spans="1:11">
      <c r="A1712" s="26" t="s">
        <v>1322</v>
      </c>
      <c r="B1712" s="26" t="s">
        <v>1324</v>
      </c>
      <c r="C1712" s="26" t="s">
        <v>1323</v>
      </c>
      <c r="D1712" s="26" t="s">
        <v>1681</v>
      </c>
      <c r="E1712" s="31">
        <v>8.4</v>
      </c>
      <c r="F1712" s="31">
        <v>0</v>
      </c>
      <c r="G1712" s="31">
        <v>0.2</v>
      </c>
      <c r="H1712" s="31">
        <v>13.8</v>
      </c>
      <c r="I1712" s="31">
        <v>-0.4</v>
      </c>
      <c r="J1712" s="31">
        <v>0</v>
      </c>
    </row>
    <row r="1713" spans="1:11">
      <c r="A1713" s="26" t="s">
        <v>1322</v>
      </c>
      <c r="B1713" s="26" t="s">
        <v>635</v>
      </c>
      <c r="C1713" s="26" t="s">
        <v>1323</v>
      </c>
      <c r="D1713" s="26" t="s">
        <v>1678</v>
      </c>
      <c r="E1713" s="31">
        <v>9.1999999999999993</v>
      </c>
      <c r="F1713" s="31">
        <v>0</v>
      </c>
      <c r="G1713" s="31">
        <v>0</v>
      </c>
      <c r="H1713" s="31">
        <v>0</v>
      </c>
      <c r="I1713" s="31">
        <v>0</v>
      </c>
      <c r="J1713" s="31">
        <v>0</v>
      </c>
    </row>
    <row r="1714" spans="1:11">
      <c r="A1714" s="26" t="s">
        <v>1322</v>
      </c>
      <c r="B1714" s="26" t="s">
        <v>1324</v>
      </c>
      <c r="C1714" s="26" t="s">
        <v>1323</v>
      </c>
      <c r="D1714" s="26" t="s">
        <v>1678</v>
      </c>
      <c r="E1714" s="31">
        <v>23.6</v>
      </c>
      <c r="F1714" s="31">
        <v>0</v>
      </c>
      <c r="G1714" s="31">
        <v>19.5</v>
      </c>
      <c r="H1714" s="31">
        <v>51.2</v>
      </c>
      <c r="I1714" s="31">
        <v>3.5</v>
      </c>
      <c r="J1714" s="31">
        <v>0</v>
      </c>
    </row>
    <row r="1715" spans="1:11">
      <c r="A1715" s="26" t="s">
        <v>1322</v>
      </c>
      <c r="B1715" s="26" t="s">
        <v>1324</v>
      </c>
      <c r="C1715" s="26" t="s">
        <v>1323</v>
      </c>
      <c r="D1715" s="26" t="s">
        <v>1663</v>
      </c>
      <c r="E1715" s="31">
        <v>0.4</v>
      </c>
      <c r="F1715" s="31">
        <v>0.2</v>
      </c>
      <c r="G1715" s="31">
        <v>0</v>
      </c>
      <c r="H1715" s="31">
        <v>0.1</v>
      </c>
      <c r="I1715" s="31">
        <v>0</v>
      </c>
      <c r="J1715" s="31">
        <v>0</v>
      </c>
    </row>
    <row r="1716" spans="1:11">
      <c r="A1716" s="26" t="s">
        <v>1322</v>
      </c>
      <c r="B1716" s="26" t="s">
        <v>1324</v>
      </c>
      <c r="C1716" s="26" t="s">
        <v>1323</v>
      </c>
      <c r="D1716" s="26" t="s">
        <v>1679</v>
      </c>
      <c r="E1716" s="31">
        <v>0</v>
      </c>
      <c r="F1716" s="31">
        <v>0</v>
      </c>
      <c r="G1716" s="31">
        <v>0</v>
      </c>
      <c r="H1716" s="31">
        <v>1.1000000000000001</v>
      </c>
      <c r="I1716" s="31">
        <v>0</v>
      </c>
      <c r="J1716" s="31">
        <v>0</v>
      </c>
    </row>
    <row r="1717" spans="1:11">
      <c r="A1717" s="26" t="s">
        <v>1322</v>
      </c>
      <c r="B1717" s="26" t="s">
        <v>635</v>
      </c>
      <c r="C1717" s="26" t="s">
        <v>1323</v>
      </c>
      <c r="D1717" s="26" t="s">
        <v>1676</v>
      </c>
      <c r="E1717" s="31">
        <v>0</v>
      </c>
      <c r="F1717" s="31">
        <v>0</v>
      </c>
      <c r="G1717" s="31">
        <v>0</v>
      </c>
      <c r="H1717" s="31">
        <v>0.1</v>
      </c>
      <c r="I1717" s="31">
        <v>0</v>
      </c>
      <c r="J1717" s="31">
        <v>0</v>
      </c>
    </row>
    <row r="1718" spans="1:11">
      <c r="A1718" s="26" t="s">
        <v>1322</v>
      </c>
      <c r="B1718" s="26" t="s">
        <v>1324</v>
      </c>
      <c r="C1718" s="26" t="s">
        <v>1323</v>
      </c>
      <c r="D1718" s="26" t="s">
        <v>1676</v>
      </c>
      <c r="E1718" s="37">
        <v>5.5</v>
      </c>
      <c r="F1718" s="37">
        <v>0</v>
      </c>
      <c r="G1718" s="37">
        <v>0</v>
      </c>
      <c r="H1718" s="37">
        <v>8.3000000000000007</v>
      </c>
      <c r="I1718" s="37">
        <v>0.5</v>
      </c>
      <c r="J1718" s="37">
        <v>0</v>
      </c>
    </row>
    <row r="1719" spans="1:11">
      <c r="A1719" s="26"/>
      <c r="B1719" s="26"/>
      <c r="C1719" s="26"/>
      <c r="D1719" s="26"/>
      <c r="E1719">
        <f t="shared" ref="E1719:J1719" si="110">SUM(E1709:E1718)</f>
        <v>50.6</v>
      </c>
      <c r="F1719">
        <f t="shared" si="110"/>
        <v>0.2</v>
      </c>
      <c r="G1719">
        <f t="shared" si="110"/>
        <v>19.899999999999999</v>
      </c>
      <c r="H1719">
        <f t="shared" si="110"/>
        <v>81.199999999999989</v>
      </c>
      <c r="I1719">
        <f t="shared" si="110"/>
        <v>2.6</v>
      </c>
      <c r="J1719">
        <f t="shared" si="110"/>
        <v>0</v>
      </c>
      <c r="K1719" s="36">
        <f>SUM(E1719:J1719)</f>
        <v>154.49999999999997</v>
      </c>
    </row>
    <row r="1721" spans="1:11">
      <c r="A1721" s="26" t="s">
        <v>1289</v>
      </c>
      <c r="B1721" s="26" t="s">
        <v>1291</v>
      </c>
      <c r="C1721" s="26" t="s">
        <v>1290</v>
      </c>
      <c r="D1721" s="26" t="s">
        <v>1680</v>
      </c>
      <c r="E1721" s="31">
        <v>0</v>
      </c>
      <c r="F1721" s="31">
        <v>0</v>
      </c>
      <c r="G1721" s="31">
        <v>10.7</v>
      </c>
      <c r="H1721" s="31">
        <v>0.1</v>
      </c>
      <c r="I1721" s="31">
        <v>0</v>
      </c>
      <c r="J1721" s="31">
        <v>0</v>
      </c>
    </row>
    <row r="1722" spans="1:11">
      <c r="A1722" s="26" t="s">
        <v>1289</v>
      </c>
      <c r="B1722" s="26" t="s">
        <v>1291</v>
      </c>
      <c r="C1722" s="26" t="s">
        <v>1290</v>
      </c>
      <c r="D1722" s="26" t="s">
        <v>1681</v>
      </c>
      <c r="E1722" s="31">
        <v>0</v>
      </c>
      <c r="F1722" s="31">
        <v>0</v>
      </c>
      <c r="G1722" s="31">
        <v>0.1</v>
      </c>
      <c r="H1722" s="31">
        <v>0.1</v>
      </c>
      <c r="I1722" s="31">
        <v>0</v>
      </c>
      <c r="J1722" s="31">
        <v>0</v>
      </c>
    </row>
    <row r="1723" spans="1:11">
      <c r="A1723" s="26" t="s">
        <v>1289</v>
      </c>
      <c r="B1723" s="26" t="s">
        <v>1291</v>
      </c>
      <c r="C1723" s="26" t="s">
        <v>1290</v>
      </c>
      <c r="D1723" s="26" t="s">
        <v>1678</v>
      </c>
      <c r="E1723" s="31">
        <v>7.2</v>
      </c>
      <c r="F1723" s="31">
        <v>2.8</v>
      </c>
      <c r="G1723" s="31">
        <v>826.9</v>
      </c>
      <c r="H1723" s="31">
        <v>3.5</v>
      </c>
      <c r="I1723" s="31">
        <v>3</v>
      </c>
      <c r="J1723" s="31">
        <v>0.2</v>
      </c>
    </row>
    <row r="1724" spans="1:11">
      <c r="A1724" s="26" t="s">
        <v>1289</v>
      </c>
      <c r="B1724" s="26" t="s">
        <v>1291</v>
      </c>
      <c r="C1724" s="26" t="s">
        <v>1290</v>
      </c>
      <c r="D1724" s="26" t="s">
        <v>1663</v>
      </c>
      <c r="E1724" s="37">
        <v>0</v>
      </c>
      <c r="F1724" s="37">
        <v>0</v>
      </c>
      <c r="G1724" s="37">
        <v>5.8</v>
      </c>
      <c r="H1724" s="37">
        <v>0</v>
      </c>
      <c r="I1724" s="37">
        <v>0</v>
      </c>
      <c r="J1724" s="37">
        <v>0</v>
      </c>
    </row>
    <row r="1725" spans="1:11">
      <c r="A1725" s="26"/>
      <c r="B1725" s="26"/>
      <c r="C1725" s="26"/>
      <c r="D1725" s="26"/>
      <c r="E1725">
        <f t="shared" ref="E1725:J1725" si="111">SUM(E1721:E1724)</f>
        <v>7.2</v>
      </c>
      <c r="F1725">
        <f t="shared" si="111"/>
        <v>2.8</v>
      </c>
      <c r="G1725">
        <f t="shared" si="111"/>
        <v>843.49999999999989</v>
      </c>
      <c r="H1725">
        <f t="shared" si="111"/>
        <v>3.7</v>
      </c>
      <c r="I1725">
        <f t="shared" si="111"/>
        <v>3</v>
      </c>
      <c r="J1725">
        <f t="shared" si="111"/>
        <v>0.2</v>
      </c>
      <c r="K1725" s="36">
        <f>SUM(E1725:J1725)</f>
        <v>860.4</v>
      </c>
    </row>
    <row r="1726" spans="1:11">
      <c r="A1726" s="26"/>
      <c r="B1726" s="26"/>
      <c r="C1726" s="26"/>
      <c r="D1726" s="26"/>
    </row>
    <row r="1727" spans="1:11">
      <c r="A1727" s="26" t="s">
        <v>1521</v>
      </c>
      <c r="B1727" s="26" t="s">
        <v>1862</v>
      </c>
      <c r="C1727" s="26" t="s">
        <v>1522</v>
      </c>
      <c r="D1727" s="26" t="s">
        <v>1680</v>
      </c>
      <c r="E1727" s="31">
        <v>0</v>
      </c>
      <c r="F1727" s="31">
        <v>7.5</v>
      </c>
      <c r="G1727" s="31">
        <v>-10.6</v>
      </c>
      <c r="H1727" s="31">
        <v>0</v>
      </c>
      <c r="I1727" s="31">
        <v>0.1</v>
      </c>
      <c r="J1727" s="31">
        <v>0</v>
      </c>
    </row>
    <row r="1728" spans="1:11">
      <c r="A1728" s="26" t="s">
        <v>1521</v>
      </c>
      <c r="B1728" s="26" t="s">
        <v>1862</v>
      </c>
      <c r="C1728" s="26" t="s">
        <v>1522</v>
      </c>
      <c r="D1728" s="26" t="s">
        <v>1681</v>
      </c>
      <c r="E1728" s="31">
        <v>0</v>
      </c>
      <c r="F1728" s="31">
        <v>8.4</v>
      </c>
      <c r="G1728" s="31">
        <v>0.1</v>
      </c>
      <c r="H1728" s="31">
        <v>0</v>
      </c>
      <c r="I1728" s="31">
        <v>0.1</v>
      </c>
      <c r="J1728" s="31">
        <v>0</v>
      </c>
    </row>
    <row r="1729" spans="1:11">
      <c r="A1729" s="26" t="s">
        <v>1521</v>
      </c>
      <c r="B1729" s="26" t="s">
        <v>1862</v>
      </c>
      <c r="C1729" s="26" t="s">
        <v>1522</v>
      </c>
      <c r="D1729" s="26" t="s">
        <v>1678</v>
      </c>
      <c r="E1729" s="31">
        <v>0</v>
      </c>
      <c r="F1729" s="31">
        <v>714.4</v>
      </c>
      <c r="G1729" s="31">
        <v>-807.5</v>
      </c>
      <c r="H1729" s="31">
        <v>0</v>
      </c>
      <c r="I1729" s="31">
        <v>8.6</v>
      </c>
      <c r="J1729" s="31">
        <v>0</v>
      </c>
    </row>
    <row r="1730" spans="1:11">
      <c r="A1730" s="26" t="s">
        <v>1521</v>
      </c>
      <c r="B1730" s="26" t="s">
        <v>1862</v>
      </c>
      <c r="C1730" s="26" t="s">
        <v>1522</v>
      </c>
      <c r="D1730" s="26" t="s">
        <v>1663</v>
      </c>
      <c r="E1730" s="31">
        <v>0</v>
      </c>
      <c r="F1730" s="31">
        <v>0</v>
      </c>
      <c r="G1730" s="31">
        <v>-6.3</v>
      </c>
      <c r="H1730" s="31">
        <v>0</v>
      </c>
      <c r="I1730" s="31">
        <v>0</v>
      </c>
      <c r="J1730" s="31">
        <v>0</v>
      </c>
    </row>
    <row r="1731" spans="1:11">
      <c r="A1731" s="26" t="s">
        <v>1521</v>
      </c>
      <c r="B1731" s="26" t="s">
        <v>1862</v>
      </c>
      <c r="C1731" s="26" t="s">
        <v>1522</v>
      </c>
      <c r="D1731" s="26" t="s">
        <v>1676</v>
      </c>
      <c r="E1731" s="37">
        <v>0</v>
      </c>
      <c r="F1731" s="37">
        <v>0.6</v>
      </c>
      <c r="G1731" s="37">
        <v>0.1</v>
      </c>
      <c r="H1731" s="37">
        <v>0</v>
      </c>
      <c r="I1731" s="37">
        <v>0</v>
      </c>
      <c r="J1731" s="37">
        <v>0</v>
      </c>
    </row>
    <row r="1732" spans="1:11">
      <c r="A1732" s="26"/>
      <c r="B1732" s="26"/>
      <c r="C1732" s="26"/>
      <c r="D1732" s="26"/>
      <c r="E1732">
        <f t="shared" ref="E1732:J1732" si="112">SUM(E1727:E1731)</f>
        <v>0</v>
      </c>
      <c r="F1732">
        <f t="shared" si="112"/>
        <v>730.9</v>
      </c>
      <c r="G1732">
        <f t="shared" si="112"/>
        <v>-824.19999999999993</v>
      </c>
      <c r="H1732">
        <f t="shared" si="112"/>
        <v>0</v>
      </c>
      <c r="I1732">
        <f t="shared" si="112"/>
        <v>8.7999999999999989</v>
      </c>
      <c r="J1732">
        <f t="shared" si="112"/>
        <v>0</v>
      </c>
      <c r="K1732" s="36">
        <f>SUM(E1732:J1732)</f>
        <v>-84.499999999999957</v>
      </c>
    </row>
    <row r="1734" spans="1:11">
      <c r="A1734" s="26" t="s">
        <v>1555</v>
      </c>
      <c r="B1734" s="26" t="s">
        <v>631</v>
      </c>
      <c r="C1734" s="26" t="s">
        <v>1556</v>
      </c>
      <c r="D1734" s="26" t="s">
        <v>1680</v>
      </c>
      <c r="E1734" s="31">
        <v>1.5</v>
      </c>
      <c r="F1734" s="31">
        <v>2.5</v>
      </c>
      <c r="G1734" s="31">
        <v>0.7</v>
      </c>
      <c r="H1734" s="31">
        <v>0.6</v>
      </c>
      <c r="I1734" s="31">
        <v>0.6</v>
      </c>
      <c r="J1734" s="31">
        <v>0.8</v>
      </c>
    </row>
    <row r="1735" spans="1:11">
      <c r="A1735" s="26" t="s">
        <v>1555</v>
      </c>
      <c r="B1735" s="26" t="s">
        <v>631</v>
      </c>
      <c r="C1735" s="26" t="s">
        <v>1556</v>
      </c>
      <c r="D1735" s="26" t="s">
        <v>1681</v>
      </c>
      <c r="E1735" s="31">
        <v>7.4</v>
      </c>
      <c r="F1735" s="31">
        <v>7.6</v>
      </c>
      <c r="G1735" s="31">
        <v>3.5</v>
      </c>
      <c r="H1735" s="31">
        <v>3.5</v>
      </c>
      <c r="I1735" s="31">
        <v>4.0999999999999996</v>
      </c>
      <c r="J1735" s="31">
        <v>3.1</v>
      </c>
    </row>
    <row r="1736" spans="1:11">
      <c r="A1736" s="26" t="s">
        <v>1555</v>
      </c>
      <c r="B1736" s="26" t="s">
        <v>631</v>
      </c>
      <c r="C1736" s="26" t="s">
        <v>1556</v>
      </c>
      <c r="D1736" s="26" t="s">
        <v>1678</v>
      </c>
      <c r="E1736" s="31">
        <v>1.2</v>
      </c>
      <c r="F1736" s="31">
        <v>62.6</v>
      </c>
      <c r="G1736" s="31">
        <v>3.9</v>
      </c>
      <c r="H1736" s="31">
        <v>4.7</v>
      </c>
      <c r="I1736" s="31">
        <v>7.7</v>
      </c>
      <c r="J1736" s="31">
        <v>-32.1</v>
      </c>
    </row>
    <row r="1737" spans="1:11">
      <c r="A1737" s="26" t="s">
        <v>1555</v>
      </c>
      <c r="B1737" s="26" t="s">
        <v>631</v>
      </c>
      <c r="C1737" s="26" t="s">
        <v>1556</v>
      </c>
      <c r="D1737" s="26" t="s">
        <v>1663</v>
      </c>
      <c r="E1737" s="31">
        <v>0.1</v>
      </c>
      <c r="F1737" s="31">
        <v>0</v>
      </c>
      <c r="G1737" s="31">
        <v>0</v>
      </c>
      <c r="H1737" s="31">
        <v>0</v>
      </c>
      <c r="I1737" s="31">
        <v>0</v>
      </c>
      <c r="J1737" s="31">
        <v>-2.5</v>
      </c>
    </row>
    <row r="1738" spans="1:11">
      <c r="A1738" s="26" t="s">
        <v>1555</v>
      </c>
      <c r="B1738" s="26" t="s">
        <v>631</v>
      </c>
      <c r="C1738" s="26" t="s">
        <v>1556</v>
      </c>
      <c r="D1738" s="26" t="s">
        <v>1676</v>
      </c>
      <c r="E1738" s="37">
        <v>6.7</v>
      </c>
      <c r="F1738" s="37">
        <v>6</v>
      </c>
      <c r="G1738" s="37">
        <v>3.3</v>
      </c>
      <c r="H1738" s="37">
        <v>3.2</v>
      </c>
      <c r="I1738" s="37">
        <v>4.0999999999999996</v>
      </c>
      <c r="J1738" s="37">
        <v>2.5</v>
      </c>
    </row>
    <row r="1739" spans="1:11">
      <c r="A1739" s="26"/>
      <c r="B1739" s="26"/>
      <c r="C1739" s="26"/>
      <c r="D1739" s="26"/>
      <c r="E1739">
        <f t="shared" ref="E1739:J1739" si="113">SUM(E1734:E1738)</f>
        <v>16.899999999999999</v>
      </c>
      <c r="F1739">
        <f t="shared" si="113"/>
        <v>78.7</v>
      </c>
      <c r="G1739">
        <f t="shared" si="113"/>
        <v>11.399999999999999</v>
      </c>
      <c r="H1739">
        <f t="shared" si="113"/>
        <v>12</v>
      </c>
      <c r="I1739">
        <f t="shared" si="113"/>
        <v>16.5</v>
      </c>
      <c r="J1739">
        <f t="shared" si="113"/>
        <v>-28.200000000000003</v>
      </c>
      <c r="K1739" s="36">
        <f>SUM(E1739:J1739)</f>
        <v>107.3</v>
      </c>
    </row>
    <row r="1741" spans="1:11">
      <c r="A1741" s="26" t="s">
        <v>1561</v>
      </c>
      <c r="B1741" s="26" t="s">
        <v>638</v>
      </c>
      <c r="C1741" s="26" t="s">
        <v>1562</v>
      </c>
      <c r="D1741" s="26" t="s">
        <v>1680</v>
      </c>
      <c r="E1741" s="31">
        <v>0</v>
      </c>
      <c r="F1741" s="31">
        <v>0</v>
      </c>
      <c r="G1741" s="31">
        <v>0</v>
      </c>
      <c r="H1741" s="31">
        <v>0</v>
      </c>
      <c r="I1741" s="31">
        <v>0</v>
      </c>
      <c r="J1741" s="31">
        <v>0.1</v>
      </c>
    </row>
    <row r="1742" spans="1:11">
      <c r="A1742" s="26" t="s">
        <v>1561</v>
      </c>
      <c r="B1742" s="26" t="s">
        <v>638</v>
      </c>
      <c r="C1742" s="26" t="s">
        <v>1562</v>
      </c>
      <c r="D1742" s="26" t="s">
        <v>1681</v>
      </c>
      <c r="E1742" s="31">
        <v>0</v>
      </c>
      <c r="F1742" s="31">
        <v>0</v>
      </c>
      <c r="G1742" s="31">
        <v>0</v>
      </c>
      <c r="H1742" s="31">
        <v>0</v>
      </c>
      <c r="I1742" s="31">
        <v>0</v>
      </c>
      <c r="J1742" s="31">
        <v>0.3</v>
      </c>
    </row>
    <row r="1743" spans="1:11">
      <c r="A1743" s="26" t="s">
        <v>1561</v>
      </c>
      <c r="B1743" s="26" t="s">
        <v>638</v>
      </c>
      <c r="C1743" s="26" t="s">
        <v>1562</v>
      </c>
      <c r="D1743" s="26" t="s">
        <v>1676</v>
      </c>
      <c r="E1743" s="37">
        <v>0</v>
      </c>
      <c r="F1743" s="37">
        <v>0</v>
      </c>
      <c r="G1743" s="37">
        <v>0</v>
      </c>
      <c r="H1743" s="37">
        <v>0</v>
      </c>
      <c r="I1743" s="37">
        <v>0</v>
      </c>
      <c r="J1743" s="37">
        <v>0.3</v>
      </c>
    </row>
    <row r="1744" spans="1:11">
      <c r="A1744" s="26"/>
      <c r="B1744" s="26"/>
      <c r="C1744" s="26"/>
      <c r="D1744" s="26"/>
      <c r="E1744">
        <f t="shared" ref="E1744:J1744" si="114">SUM(E1741:E1743)</f>
        <v>0</v>
      </c>
      <c r="F1744">
        <f t="shared" si="114"/>
        <v>0</v>
      </c>
      <c r="G1744">
        <f t="shared" si="114"/>
        <v>0</v>
      </c>
      <c r="H1744">
        <f t="shared" si="114"/>
        <v>0</v>
      </c>
      <c r="I1744">
        <f t="shared" si="114"/>
        <v>0</v>
      </c>
      <c r="J1744">
        <f t="shared" si="114"/>
        <v>0.7</v>
      </c>
      <c r="K1744" s="36">
        <f>SUM(E1744:J1744)</f>
        <v>0.7</v>
      </c>
    </row>
    <row r="1746" spans="1:11">
      <c r="A1746" s="26" t="s">
        <v>1575</v>
      </c>
      <c r="B1746" s="26" t="s">
        <v>648</v>
      </c>
      <c r="C1746" s="26" t="s">
        <v>1576</v>
      </c>
      <c r="D1746" s="26" t="s">
        <v>1680</v>
      </c>
      <c r="E1746" s="31">
        <v>0.5</v>
      </c>
      <c r="F1746" s="31">
        <v>1.9</v>
      </c>
      <c r="G1746" s="31">
        <v>3.2</v>
      </c>
      <c r="H1746" s="31">
        <v>0.6</v>
      </c>
      <c r="I1746" s="31">
        <v>0.6</v>
      </c>
      <c r="J1746" s="31">
        <v>1.4</v>
      </c>
    </row>
    <row r="1747" spans="1:11">
      <c r="A1747" s="26" t="s">
        <v>1575</v>
      </c>
      <c r="B1747" s="26" t="s">
        <v>648</v>
      </c>
      <c r="C1747" s="26" t="s">
        <v>1576</v>
      </c>
      <c r="D1747" s="26" t="s">
        <v>1681</v>
      </c>
      <c r="E1747" s="31">
        <v>2.5</v>
      </c>
      <c r="F1747" s="31">
        <v>7.1</v>
      </c>
      <c r="G1747" s="31">
        <v>6.4</v>
      </c>
      <c r="H1747" s="31">
        <v>3.6</v>
      </c>
      <c r="I1747" s="31">
        <v>4.2</v>
      </c>
      <c r="J1747" s="31">
        <v>5.3</v>
      </c>
    </row>
    <row r="1748" spans="1:11">
      <c r="A1748" s="26" t="s">
        <v>1575</v>
      </c>
      <c r="B1748" s="26" t="s">
        <v>648</v>
      </c>
      <c r="C1748" s="26" t="s">
        <v>1576</v>
      </c>
      <c r="D1748" s="26" t="s">
        <v>1678</v>
      </c>
      <c r="E1748" s="31">
        <v>95.8</v>
      </c>
      <c r="F1748" s="31">
        <v>76.5</v>
      </c>
      <c r="G1748" s="31">
        <v>260.60000000000002</v>
      </c>
      <c r="H1748" s="31">
        <v>3</v>
      </c>
      <c r="I1748" s="31">
        <v>5</v>
      </c>
      <c r="J1748" s="31">
        <v>7.7</v>
      </c>
    </row>
    <row r="1749" spans="1:11">
      <c r="A1749" s="26" t="s">
        <v>1575</v>
      </c>
      <c r="B1749" s="26" t="s">
        <v>648</v>
      </c>
      <c r="C1749" s="26" t="s">
        <v>1576</v>
      </c>
      <c r="D1749" s="26" t="s">
        <v>1676</v>
      </c>
      <c r="E1749" s="37">
        <v>2.2999999999999998</v>
      </c>
      <c r="F1749" s="37">
        <v>6.2</v>
      </c>
      <c r="G1749" s="37">
        <v>3.7</v>
      </c>
      <c r="H1749" s="37">
        <v>3.3</v>
      </c>
      <c r="I1749" s="37">
        <v>4.2</v>
      </c>
      <c r="J1749" s="37">
        <v>4.4000000000000004</v>
      </c>
    </row>
    <row r="1750" spans="1:11">
      <c r="A1750" s="26"/>
      <c r="B1750" s="26"/>
      <c r="C1750" s="26"/>
      <c r="D1750" s="26"/>
      <c r="E1750">
        <f t="shared" ref="E1750:J1750" si="115">SUM(E1746:E1749)</f>
        <v>101.1</v>
      </c>
      <c r="F1750">
        <f t="shared" si="115"/>
        <v>91.7</v>
      </c>
      <c r="G1750">
        <f t="shared" si="115"/>
        <v>273.90000000000003</v>
      </c>
      <c r="H1750">
        <f t="shared" si="115"/>
        <v>10.5</v>
      </c>
      <c r="I1750">
        <f t="shared" si="115"/>
        <v>14</v>
      </c>
      <c r="J1750">
        <f t="shared" si="115"/>
        <v>18.799999999999997</v>
      </c>
      <c r="K1750" s="36">
        <f>SUM(E1750:J1750)</f>
        <v>510.00000000000006</v>
      </c>
    </row>
    <row r="1752" spans="1:11">
      <c r="A1752" s="26" t="s">
        <v>1591</v>
      </c>
      <c r="B1752" s="26" t="s">
        <v>660</v>
      </c>
      <c r="C1752" s="26" t="s">
        <v>1592</v>
      </c>
      <c r="D1752" s="26" t="s">
        <v>1680</v>
      </c>
      <c r="E1752" s="31">
        <v>2</v>
      </c>
      <c r="F1752" s="31">
        <v>2.4</v>
      </c>
      <c r="G1752" s="31">
        <v>1.2</v>
      </c>
      <c r="H1752" s="31">
        <v>2.2000000000000002</v>
      </c>
      <c r="I1752" s="31">
        <v>0.6</v>
      </c>
      <c r="J1752" s="31">
        <v>2.2999999999999998</v>
      </c>
    </row>
    <row r="1753" spans="1:11">
      <c r="A1753" s="26" t="s">
        <v>1591</v>
      </c>
      <c r="B1753" s="26" t="s">
        <v>660</v>
      </c>
      <c r="C1753" s="26" t="s">
        <v>1592</v>
      </c>
      <c r="D1753" s="26" t="s">
        <v>1681</v>
      </c>
      <c r="E1753" s="31">
        <v>9.6</v>
      </c>
      <c r="F1753" s="31">
        <v>11.7</v>
      </c>
      <c r="G1753" s="31">
        <v>6</v>
      </c>
      <c r="H1753" s="31">
        <v>11.7</v>
      </c>
      <c r="I1753" s="31">
        <v>4</v>
      </c>
      <c r="J1753" s="31">
        <v>8.9</v>
      </c>
    </row>
    <row r="1754" spans="1:11">
      <c r="A1754" s="26" t="s">
        <v>1591</v>
      </c>
      <c r="B1754" s="26" t="s">
        <v>660</v>
      </c>
      <c r="C1754" s="26" t="s">
        <v>1592</v>
      </c>
      <c r="D1754" s="26" t="s">
        <v>1678</v>
      </c>
      <c r="E1754" s="31">
        <v>7.4</v>
      </c>
      <c r="F1754" s="31">
        <v>0.9</v>
      </c>
      <c r="G1754" s="31">
        <v>1.6</v>
      </c>
      <c r="H1754" s="31">
        <v>20.100000000000001</v>
      </c>
      <c r="I1754" s="31">
        <v>0</v>
      </c>
      <c r="J1754" s="31">
        <v>0</v>
      </c>
    </row>
    <row r="1755" spans="1:11">
      <c r="A1755" s="26" t="s">
        <v>1591</v>
      </c>
      <c r="B1755" s="26" t="s">
        <v>660</v>
      </c>
      <c r="C1755" s="26" t="s">
        <v>1592</v>
      </c>
      <c r="D1755" s="26" t="s">
        <v>1663</v>
      </c>
      <c r="E1755" s="31">
        <v>0</v>
      </c>
      <c r="F1755" s="31">
        <v>0.1</v>
      </c>
      <c r="G1755" s="31">
        <v>0</v>
      </c>
      <c r="H1755" s="31">
        <v>0.1</v>
      </c>
      <c r="I1755" s="31">
        <v>0</v>
      </c>
      <c r="J1755" s="31">
        <v>0.1</v>
      </c>
    </row>
    <row r="1756" spans="1:11">
      <c r="A1756" s="26" t="s">
        <v>1591</v>
      </c>
      <c r="B1756" s="26" t="s">
        <v>660</v>
      </c>
      <c r="C1756" s="26" t="s">
        <v>1592</v>
      </c>
      <c r="D1756" s="26" t="s">
        <v>1676</v>
      </c>
      <c r="E1756" s="37">
        <v>8.6</v>
      </c>
      <c r="F1756" s="37">
        <v>11</v>
      </c>
      <c r="G1756" s="37">
        <v>5.7</v>
      </c>
      <c r="H1756" s="37">
        <v>10.6</v>
      </c>
      <c r="I1756" s="37">
        <v>4</v>
      </c>
      <c r="J1756" s="37">
        <v>7.3</v>
      </c>
    </row>
    <row r="1757" spans="1:11">
      <c r="A1757" s="26"/>
      <c r="B1757" s="26"/>
      <c r="C1757" s="26"/>
      <c r="D1757" s="26"/>
      <c r="E1757">
        <f t="shared" ref="E1757:J1757" si="116">SUM(E1752:E1756)</f>
        <v>27.6</v>
      </c>
      <c r="F1757">
        <f t="shared" si="116"/>
        <v>26.1</v>
      </c>
      <c r="G1757">
        <f t="shared" si="116"/>
        <v>14.5</v>
      </c>
      <c r="H1757">
        <f t="shared" si="116"/>
        <v>44.7</v>
      </c>
      <c r="I1757">
        <f t="shared" si="116"/>
        <v>8.6</v>
      </c>
      <c r="J1757">
        <f t="shared" si="116"/>
        <v>18.599999999999998</v>
      </c>
      <c r="K1757" s="36">
        <f>SUM(E1757:J1757)</f>
        <v>140.1</v>
      </c>
    </row>
    <row r="1758" spans="1:11">
      <c r="A1758" s="26"/>
      <c r="B1758" s="26"/>
      <c r="C1758" s="26"/>
      <c r="D1758" s="26"/>
    </row>
    <row r="1759" spans="1:11">
      <c r="A1759" s="26" t="s">
        <v>1593</v>
      </c>
      <c r="B1759" s="26" t="s">
        <v>661</v>
      </c>
      <c r="C1759" s="26" t="s">
        <v>1594</v>
      </c>
      <c r="D1759" s="26" t="s">
        <v>1680</v>
      </c>
      <c r="E1759" s="31">
        <v>0.3</v>
      </c>
      <c r="F1759" s="31">
        <v>0.4</v>
      </c>
      <c r="G1759" s="31">
        <v>1.1000000000000001</v>
      </c>
      <c r="H1759" s="31">
        <v>1.2</v>
      </c>
      <c r="I1759" s="31">
        <v>0.5</v>
      </c>
      <c r="J1759" s="31">
        <v>1.1000000000000001</v>
      </c>
    </row>
    <row r="1760" spans="1:11">
      <c r="A1760" s="26" t="s">
        <v>1593</v>
      </c>
      <c r="B1760" s="26" t="s">
        <v>661</v>
      </c>
      <c r="C1760" s="26" t="s">
        <v>1594</v>
      </c>
      <c r="D1760" s="26" t="s">
        <v>1681</v>
      </c>
      <c r="E1760" s="31">
        <v>1.6</v>
      </c>
      <c r="F1760" s="31">
        <v>1.5</v>
      </c>
      <c r="G1760" s="31">
        <v>5.6</v>
      </c>
      <c r="H1760" s="31">
        <v>4</v>
      </c>
      <c r="I1760" s="31">
        <v>2.9</v>
      </c>
      <c r="J1760" s="31">
        <v>3.7</v>
      </c>
    </row>
    <row r="1761" spans="1:11">
      <c r="A1761" s="26" t="s">
        <v>1593</v>
      </c>
      <c r="B1761" s="26" t="s">
        <v>661</v>
      </c>
      <c r="C1761" s="26" t="s">
        <v>1594</v>
      </c>
      <c r="D1761" s="26" t="s">
        <v>1678</v>
      </c>
      <c r="E1761" s="31">
        <v>11.3</v>
      </c>
      <c r="F1761" s="31">
        <v>7.5</v>
      </c>
      <c r="G1761" s="31">
        <v>16.899999999999999</v>
      </c>
      <c r="H1761" s="31">
        <v>75.900000000000006</v>
      </c>
      <c r="I1761" s="31">
        <v>23.6</v>
      </c>
      <c r="J1761" s="31">
        <v>14</v>
      </c>
    </row>
    <row r="1762" spans="1:11">
      <c r="A1762" s="26" t="s">
        <v>1593</v>
      </c>
      <c r="B1762" s="26" t="s">
        <v>661</v>
      </c>
      <c r="C1762" s="26" t="s">
        <v>1594</v>
      </c>
      <c r="D1762" s="26" t="s">
        <v>1663</v>
      </c>
      <c r="E1762" s="31">
        <v>135.4</v>
      </c>
      <c r="F1762" s="31">
        <v>0</v>
      </c>
      <c r="G1762" s="31">
        <v>0</v>
      </c>
      <c r="H1762" s="31">
        <v>0.1</v>
      </c>
      <c r="I1762" s="31">
        <v>0</v>
      </c>
      <c r="J1762" s="31">
        <v>0</v>
      </c>
    </row>
    <row r="1763" spans="1:11">
      <c r="A1763" s="26" t="s">
        <v>1593</v>
      </c>
      <c r="B1763" s="26" t="s">
        <v>661</v>
      </c>
      <c r="C1763" s="26" t="s">
        <v>1594</v>
      </c>
      <c r="D1763" s="26" t="s">
        <v>1676</v>
      </c>
      <c r="E1763" s="37">
        <v>1.4</v>
      </c>
      <c r="F1763" s="37">
        <v>1.2</v>
      </c>
      <c r="G1763" s="37">
        <v>5.4</v>
      </c>
      <c r="H1763" s="37">
        <v>3.1</v>
      </c>
      <c r="I1763" s="37">
        <v>2.9</v>
      </c>
      <c r="J1763" s="37">
        <v>2.9</v>
      </c>
    </row>
    <row r="1764" spans="1:11">
      <c r="A1764" s="26"/>
      <c r="B1764" s="26"/>
      <c r="C1764" s="26"/>
      <c r="D1764" s="26"/>
      <c r="E1764">
        <f t="shared" ref="E1764:J1764" si="117">SUM(E1759:E1763)</f>
        <v>150</v>
      </c>
      <c r="F1764">
        <f t="shared" si="117"/>
        <v>10.6</v>
      </c>
      <c r="G1764">
        <f t="shared" si="117"/>
        <v>29</v>
      </c>
      <c r="H1764">
        <f t="shared" si="117"/>
        <v>84.3</v>
      </c>
      <c r="I1764">
        <f t="shared" si="117"/>
        <v>29.9</v>
      </c>
      <c r="J1764">
        <f t="shared" si="117"/>
        <v>21.7</v>
      </c>
      <c r="K1764" s="36">
        <f>SUM(E1764:J1764)</f>
        <v>325.49999999999994</v>
      </c>
    </row>
    <row r="1766" spans="1:11">
      <c r="A1766" s="26" t="s">
        <v>1613</v>
      </c>
      <c r="B1766" s="26" t="s">
        <v>683</v>
      </c>
      <c r="C1766" s="26" t="s">
        <v>1614</v>
      </c>
      <c r="D1766" s="26" t="s">
        <v>1680</v>
      </c>
      <c r="E1766" s="31">
        <v>0</v>
      </c>
      <c r="F1766" s="31">
        <v>0.1</v>
      </c>
      <c r="G1766" s="31">
        <v>0.1</v>
      </c>
      <c r="H1766" s="31">
        <v>0.3</v>
      </c>
      <c r="I1766" s="31">
        <v>0.1</v>
      </c>
      <c r="J1766" s="31">
        <v>0</v>
      </c>
    </row>
    <row r="1767" spans="1:11">
      <c r="A1767" s="26" t="s">
        <v>1613</v>
      </c>
      <c r="B1767" s="26" t="s">
        <v>683</v>
      </c>
      <c r="C1767" s="26" t="s">
        <v>1614</v>
      </c>
      <c r="D1767" s="26" t="s">
        <v>1681</v>
      </c>
      <c r="E1767" s="31">
        <v>0.1</v>
      </c>
      <c r="F1767" s="31">
        <v>0.3</v>
      </c>
      <c r="G1767" s="31">
        <v>0.3</v>
      </c>
      <c r="H1767" s="31">
        <v>0.6</v>
      </c>
      <c r="I1767" s="31">
        <v>0.1</v>
      </c>
      <c r="J1767" s="31">
        <v>0</v>
      </c>
    </row>
    <row r="1768" spans="1:11">
      <c r="A1768" s="26" t="s">
        <v>1613</v>
      </c>
      <c r="B1768" s="26" t="s">
        <v>683</v>
      </c>
      <c r="C1768" s="26" t="s">
        <v>1614</v>
      </c>
      <c r="D1768" s="26" t="s">
        <v>1678</v>
      </c>
      <c r="E1768" s="31">
        <v>0</v>
      </c>
      <c r="F1768" s="31">
        <v>0</v>
      </c>
      <c r="G1768" s="31">
        <v>23.8</v>
      </c>
      <c r="H1768" s="31">
        <v>0</v>
      </c>
      <c r="I1768" s="31">
        <v>5.0999999999999996</v>
      </c>
      <c r="J1768" s="31">
        <v>19.7</v>
      </c>
    </row>
    <row r="1769" spans="1:11">
      <c r="A1769" s="26" t="s">
        <v>1613</v>
      </c>
      <c r="B1769" s="26" t="s">
        <v>683</v>
      </c>
      <c r="C1769" s="26" t="s">
        <v>1614</v>
      </c>
      <c r="D1769" s="26" t="s">
        <v>1676</v>
      </c>
      <c r="E1769" s="37">
        <v>0.1</v>
      </c>
      <c r="F1769" s="37">
        <v>0.3</v>
      </c>
      <c r="G1769" s="37">
        <v>0.3</v>
      </c>
      <c r="H1769" s="37">
        <v>0.3</v>
      </c>
      <c r="I1769" s="37">
        <v>0.1</v>
      </c>
      <c r="J1769" s="37">
        <v>0</v>
      </c>
    </row>
    <row r="1770" spans="1:11">
      <c r="A1770" s="26"/>
      <c r="B1770" s="26"/>
      <c r="C1770" s="26"/>
      <c r="D1770" s="26"/>
      <c r="E1770">
        <f t="shared" ref="E1770:J1770" si="118">SUM(E1766:E1769)</f>
        <v>0.2</v>
      </c>
      <c r="F1770">
        <f t="shared" si="118"/>
        <v>0.7</v>
      </c>
      <c r="G1770">
        <f t="shared" si="118"/>
        <v>24.5</v>
      </c>
      <c r="H1770">
        <f t="shared" si="118"/>
        <v>1.2</v>
      </c>
      <c r="I1770">
        <f t="shared" si="118"/>
        <v>5.3999999999999995</v>
      </c>
      <c r="J1770">
        <f t="shared" si="118"/>
        <v>19.7</v>
      </c>
      <c r="K1770" s="36">
        <f>SUM(E1770:J1770)</f>
        <v>51.699999999999996</v>
      </c>
    </row>
    <row r="1772" spans="1:11">
      <c r="A1772" s="26" t="s">
        <v>1617</v>
      </c>
      <c r="B1772" s="26" t="s">
        <v>685</v>
      </c>
      <c r="C1772" s="26" t="s">
        <v>1618</v>
      </c>
      <c r="D1772" s="26" t="s">
        <v>1680</v>
      </c>
      <c r="E1772" s="31">
        <v>1.7</v>
      </c>
      <c r="F1772" s="31">
        <v>3</v>
      </c>
      <c r="G1772" s="31">
        <v>4.4000000000000004</v>
      </c>
      <c r="H1772" s="31">
        <v>2.9</v>
      </c>
      <c r="I1772" s="31">
        <v>1.5</v>
      </c>
      <c r="J1772" s="31">
        <v>2.5</v>
      </c>
    </row>
    <row r="1773" spans="1:11">
      <c r="A1773" s="26" t="s">
        <v>1617</v>
      </c>
      <c r="B1773" s="26" t="s">
        <v>685</v>
      </c>
      <c r="C1773" s="26" t="s">
        <v>1618</v>
      </c>
      <c r="D1773" s="26" t="s">
        <v>1681</v>
      </c>
      <c r="E1773" s="31">
        <v>8.6999999999999993</v>
      </c>
      <c r="F1773" s="31">
        <v>13.5</v>
      </c>
      <c r="G1773" s="31">
        <v>18.399999999999999</v>
      </c>
      <c r="H1773" s="31">
        <v>16.600000000000001</v>
      </c>
      <c r="I1773" s="31">
        <v>10.6</v>
      </c>
      <c r="J1773" s="31">
        <v>5.7</v>
      </c>
    </row>
    <row r="1774" spans="1:11">
      <c r="A1774" s="26" t="s">
        <v>1617</v>
      </c>
      <c r="B1774" s="26" t="s">
        <v>685</v>
      </c>
      <c r="C1774" s="26" t="s">
        <v>1618</v>
      </c>
      <c r="D1774" s="26" t="s">
        <v>1678</v>
      </c>
      <c r="E1774" s="31">
        <v>0</v>
      </c>
      <c r="F1774" s="31">
        <v>36.299999999999997</v>
      </c>
      <c r="G1774" s="31">
        <v>36.299999999999997</v>
      </c>
      <c r="H1774" s="31">
        <v>250</v>
      </c>
      <c r="I1774" s="31">
        <v>-80.7</v>
      </c>
      <c r="J1774" s="31">
        <v>45.7</v>
      </c>
    </row>
    <row r="1775" spans="1:11">
      <c r="A1775" s="26" t="s">
        <v>1617</v>
      </c>
      <c r="B1775" s="26" t="s">
        <v>685</v>
      </c>
      <c r="C1775" s="26" t="s">
        <v>1618</v>
      </c>
      <c r="D1775" s="26" t="s">
        <v>1663</v>
      </c>
      <c r="E1775" s="31">
        <v>0</v>
      </c>
      <c r="F1775" s="31">
        <v>0</v>
      </c>
      <c r="G1775" s="31">
        <v>0</v>
      </c>
      <c r="H1775" s="31">
        <v>0</v>
      </c>
      <c r="I1775" s="31">
        <v>0</v>
      </c>
      <c r="J1775" s="31">
        <v>0.1</v>
      </c>
    </row>
    <row r="1776" spans="1:11">
      <c r="A1776" s="26" t="s">
        <v>1617</v>
      </c>
      <c r="B1776" s="26" t="s">
        <v>685</v>
      </c>
      <c r="C1776" s="26" t="s">
        <v>1618</v>
      </c>
      <c r="D1776" s="26" t="s">
        <v>1676</v>
      </c>
      <c r="E1776" s="37">
        <v>7.8</v>
      </c>
      <c r="F1776" s="37">
        <v>12.3</v>
      </c>
      <c r="G1776" s="37">
        <v>16.7</v>
      </c>
      <c r="H1776" s="37">
        <v>15.3</v>
      </c>
      <c r="I1776" s="37">
        <v>10.5</v>
      </c>
      <c r="J1776" s="37">
        <v>3.4</v>
      </c>
    </row>
    <row r="1777" spans="1:11">
      <c r="A1777" s="26"/>
      <c r="B1777" s="26"/>
      <c r="C1777" s="26"/>
      <c r="D1777" s="26"/>
      <c r="E1777">
        <f t="shared" ref="E1777:J1777" si="119">SUM(E1772:E1776)</f>
        <v>18.2</v>
      </c>
      <c r="F1777">
        <f t="shared" si="119"/>
        <v>65.099999999999994</v>
      </c>
      <c r="G1777">
        <f t="shared" si="119"/>
        <v>75.8</v>
      </c>
      <c r="H1777">
        <f t="shared" si="119"/>
        <v>284.8</v>
      </c>
      <c r="I1777">
        <f t="shared" si="119"/>
        <v>-58.100000000000009</v>
      </c>
      <c r="J1777">
        <f t="shared" si="119"/>
        <v>57.400000000000006</v>
      </c>
      <c r="K1777" s="36">
        <f>SUM(E1777:J1777)</f>
        <v>443.19999999999993</v>
      </c>
    </row>
    <row r="1778" spans="1:11">
      <c r="A1778" s="26"/>
      <c r="B1778" s="26"/>
      <c r="C1778" s="26"/>
      <c r="D1778" s="26"/>
    </row>
    <row r="1779" spans="1:11">
      <c r="A1779" s="26" t="s">
        <v>1619</v>
      </c>
      <c r="B1779" s="26" t="s">
        <v>686</v>
      </c>
      <c r="C1779" s="26" t="s">
        <v>1620</v>
      </c>
      <c r="D1779" s="26" t="s">
        <v>1680</v>
      </c>
      <c r="E1779" s="31">
        <v>3.2</v>
      </c>
      <c r="F1779" s="31">
        <v>2.7</v>
      </c>
      <c r="G1779" s="31">
        <v>7.4</v>
      </c>
      <c r="H1779" s="31">
        <v>2.6</v>
      </c>
      <c r="I1779" s="31">
        <v>5</v>
      </c>
      <c r="J1779" s="31">
        <v>1.4</v>
      </c>
    </row>
    <row r="1780" spans="1:11">
      <c r="A1780" s="26" t="s">
        <v>1619</v>
      </c>
      <c r="B1780" s="26" t="s">
        <v>686</v>
      </c>
      <c r="C1780" s="26" t="s">
        <v>1620</v>
      </c>
      <c r="D1780" s="26" t="s">
        <v>1681</v>
      </c>
      <c r="E1780" s="31">
        <v>16.100000000000001</v>
      </c>
      <c r="F1780" s="31">
        <v>8.1999999999999993</v>
      </c>
      <c r="G1780" s="31">
        <v>24.1</v>
      </c>
      <c r="H1780" s="31">
        <v>11.4</v>
      </c>
      <c r="I1780" s="31">
        <v>9.1999999999999993</v>
      </c>
      <c r="J1780" s="31">
        <v>26.8</v>
      </c>
    </row>
    <row r="1781" spans="1:11">
      <c r="A1781" s="26" t="s">
        <v>1619</v>
      </c>
      <c r="B1781" s="26" t="s">
        <v>686</v>
      </c>
      <c r="C1781" s="26" t="s">
        <v>1620</v>
      </c>
      <c r="D1781" s="26" t="s">
        <v>1678</v>
      </c>
      <c r="E1781" s="31">
        <v>12.3</v>
      </c>
      <c r="F1781" s="31">
        <v>112.1</v>
      </c>
      <c r="G1781" s="31">
        <v>119.3</v>
      </c>
      <c r="H1781" s="31">
        <v>502.1</v>
      </c>
      <c r="I1781" s="31">
        <v>36.5</v>
      </c>
      <c r="J1781" s="31">
        <v>12.4</v>
      </c>
    </row>
    <row r="1782" spans="1:11">
      <c r="A1782" s="26" t="s">
        <v>1619</v>
      </c>
      <c r="B1782" s="26" t="s">
        <v>686</v>
      </c>
      <c r="C1782" s="26" t="s">
        <v>1620</v>
      </c>
      <c r="D1782" s="26" t="s">
        <v>1663</v>
      </c>
      <c r="E1782" s="31">
        <v>0</v>
      </c>
      <c r="F1782" s="31">
        <v>0</v>
      </c>
      <c r="G1782" s="31">
        <v>0</v>
      </c>
      <c r="H1782" s="31">
        <v>0.1</v>
      </c>
      <c r="I1782" s="31">
        <v>0</v>
      </c>
      <c r="J1782" s="31">
        <v>0.1</v>
      </c>
    </row>
    <row r="1783" spans="1:11">
      <c r="A1783" s="26" t="s">
        <v>1619</v>
      </c>
      <c r="B1783" s="26" t="s">
        <v>686</v>
      </c>
      <c r="C1783" s="26" t="s">
        <v>1620</v>
      </c>
      <c r="D1783" s="26" t="s">
        <v>1676</v>
      </c>
      <c r="E1783" s="37">
        <v>14.5</v>
      </c>
      <c r="F1783" s="37">
        <v>6.5</v>
      </c>
      <c r="G1783" s="37">
        <v>19.899999999999999</v>
      </c>
      <c r="H1783" s="37">
        <v>9.6999999999999993</v>
      </c>
      <c r="I1783" s="37">
        <v>4.5</v>
      </c>
      <c r="J1783" s="37">
        <v>4.3</v>
      </c>
    </row>
    <row r="1784" spans="1:11">
      <c r="A1784" s="26"/>
      <c r="B1784" s="26"/>
      <c r="C1784" s="26"/>
      <c r="D1784" s="26"/>
      <c r="E1784">
        <f t="shared" ref="E1784:J1784" si="120">SUM(E1779:E1783)</f>
        <v>46.1</v>
      </c>
      <c r="F1784">
        <f t="shared" si="120"/>
        <v>129.5</v>
      </c>
      <c r="G1784">
        <f t="shared" si="120"/>
        <v>170.70000000000002</v>
      </c>
      <c r="H1784">
        <f t="shared" si="120"/>
        <v>525.90000000000009</v>
      </c>
      <c r="I1784">
        <f t="shared" si="120"/>
        <v>55.2</v>
      </c>
      <c r="J1784">
        <f t="shared" si="120"/>
        <v>45</v>
      </c>
      <c r="K1784" s="36">
        <f>SUM(E1784:J1784)</f>
        <v>972.40000000000009</v>
      </c>
    </row>
    <row r="1786" spans="1:11">
      <c r="A1786" s="26" t="s">
        <v>1623</v>
      </c>
      <c r="B1786" s="26" t="s">
        <v>688</v>
      </c>
      <c r="C1786" s="26" t="s">
        <v>1624</v>
      </c>
      <c r="D1786" s="26" t="s">
        <v>1680</v>
      </c>
      <c r="E1786" s="31">
        <v>0.1</v>
      </c>
      <c r="F1786" s="31">
        <v>0</v>
      </c>
      <c r="G1786" s="31">
        <v>0</v>
      </c>
      <c r="H1786" s="31">
        <v>0</v>
      </c>
      <c r="I1786" s="31">
        <v>0</v>
      </c>
      <c r="J1786" s="31">
        <v>0</v>
      </c>
    </row>
    <row r="1787" spans="1:11">
      <c r="A1787" s="26" t="s">
        <v>1623</v>
      </c>
      <c r="B1787" s="26" t="s">
        <v>688</v>
      </c>
      <c r="C1787" s="26" t="s">
        <v>1624</v>
      </c>
      <c r="D1787" s="26" t="s">
        <v>1681</v>
      </c>
      <c r="E1787" s="31">
        <v>0.4</v>
      </c>
      <c r="F1787" s="31">
        <v>0.2</v>
      </c>
      <c r="G1787" s="31">
        <v>0.2</v>
      </c>
      <c r="H1787" s="31">
        <v>0</v>
      </c>
      <c r="I1787" s="31">
        <v>0.1</v>
      </c>
      <c r="J1787" s="31">
        <v>0</v>
      </c>
    </row>
    <row r="1788" spans="1:11">
      <c r="A1788" s="26" t="s">
        <v>1623</v>
      </c>
      <c r="B1788" s="26" t="s">
        <v>688</v>
      </c>
      <c r="C1788" s="26" t="s">
        <v>1624</v>
      </c>
      <c r="D1788" s="26" t="s">
        <v>1678</v>
      </c>
      <c r="E1788" s="31">
        <v>0</v>
      </c>
      <c r="F1788" s="31">
        <v>0</v>
      </c>
      <c r="G1788" s="31">
        <v>0</v>
      </c>
      <c r="H1788" s="31">
        <v>0</v>
      </c>
      <c r="I1788" s="31">
        <v>0</v>
      </c>
      <c r="J1788" s="31">
        <v>14.3</v>
      </c>
    </row>
    <row r="1789" spans="1:11">
      <c r="A1789" s="26" t="s">
        <v>1623</v>
      </c>
      <c r="B1789" s="26" t="s">
        <v>688</v>
      </c>
      <c r="C1789" s="26" t="s">
        <v>1624</v>
      </c>
      <c r="D1789" s="26" t="s">
        <v>1676</v>
      </c>
      <c r="E1789" s="37">
        <v>0.4</v>
      </c>
      <c r="F1789" s="37">
        <v>0.2</v>
      </c>
      <c r="G1789" s="37">
        <v>0.2</v>
      </c>
      <c r="H1789" s="37">
        <v>0</v>
      </c>
      <c r="I1789" s="37">
        <v>0.1</v>
      </c>
      <c r="J1789" s="37">
        <v>0</v>
      </c>
    </row>
    <row r="1790" spans="1:11">
      <c r="A1790" s="26"/>
      <c r="B1790" s="26"/>
      <c r="C1790" s="26"/>
      <c r="D1790" s="26"/>
      <c r="E1790">
        <f t="shared" ref="E1790:J1790" si="121">SUM(E1786:E1789)</f>
        <v>0.9</v>
      </c>
      <c r="F1790">
        <f t="shared" si="121"/>
        <v>0.4</v>
      </c>
      <c r="G1790">
        <f t="shared" si="121"/>
        <v>0.4</v>
      </c>
      <c r="H1790">
        <f t="shared" si="121"/>
        <v>0</v>
      </c>
      <c r="I1790">
        <f t="shared" si="121"/>
        <v>0.2</v>
      </c>
      <c r="J1790">
        <f t="shared" si="121"/>
        <v>14.3</v>
      </c>
      <c r="K1790" s="36">
        <f>SUM(E1790:J1790)</f>
        <v>16.2</v>
      </c>
    </row>
    <row r="1793" spans="1:11">
      <c r="A1793" s="26" t="s">
        <v>1627</v>
      </c>
      <c r="B1793" s="26" t="s">
        <v>690</v>
      </c>
      <c r="C1793" s="26" t="s">
        <v>1628</v>
      </c>
      <c r="D1793" s="26" t="s">
        <v>1680</v>
      </c>
      <c r="E1793" s="31">
        <v>0.7</v>
      </c>
      <c r="F1793" s="31">
        <v>0.5</v>
      </c>
      <c r="G1793" s="31">
        <v>0.6</v>
      </c>
      <c r="H1793" s="31">
        <v>0.4</v>
      </c>
      <c r="I1793" s="31">
        <v>0.1</v>
      </c>
      <c r="J1793" s="31">
        <v>0.8</v>
      </c>
    </row>
    <row r="1794" spans="1:11">
      <c r="A1794" s="26" t="s">
        <v>1627</v>
      </c>
      <c r="B1794" s="26" t="s">
        <v>690</v>
      </c>
      <c r="C1794" s="26" t="s">
        <v>1628</v>
      </c>
      <c r="D1794" s="26" t="s">
        <v>1681</v>
      </c>
      <c r="E1794" s="31">
        <v>3.3</v>
      </c>
      <c r="F1794" s="31">
        <v>2.2999999999999998</v>
      </c>
      <c r="G1794" s="31">
        <v>2.9</v>
      </c>
      <c r="H1794" s="31">
        <v>2.1</v>
      </c>
      <c r="I1794" s="31">
        <v>1</v>
      </c>
      <c r="J1794" s="31">
        <v>3</v>
      </c>
    </row>
    <row r="1795" spans="1:11">
      <c r="A1795" s="26" t="s">
        <v>1627</v>
      </c>
      <c r="B1795" s="26" t="s">
        <v>690</v>
      </c>
      <c r="C1795" s="26" t="s">
        <v>1628</v>
      </c>
      <c r="D1795" s="26" t="s">
        <v>1678</v>
      </c>
      <c r="E1795" s="31">
        <v>1.1000000000000001</v>
      </c>
      <c r="F1795" s="31">
        <v>0</v>
      </c>
      <c r="G1795" s="31">
        <v>0</v>
      </c>
      <c r="H1795" s="31">
        <v>0</v>
      </c>
      <c r="I1795" s="31">
        <v>0</v>
      </c>
      <c r="J1795" s="31">
        <v>29.8</v>
      </c>
    </row>
    <row r="1796" spans="1:11">
      <c r="A1796" s="26" t="s">
        <v>1627</v>
      </c>
      <c r="B1796" s="26" t="s">
        <v>690</v>
      </c>
      <c r="C1796" s="26" t="s">
        <v>1628</v>
      </c>
      <c r="D1796" s="26" t="s">
        <v>1676</v>
      </c>
      <c r="E1796" s="37">
        <v>3</v>
      </c>
      <c r="F1796" s="37">
        <v>2.1</v>
      </c>
      <c r="G1796" s="37">
        <v>2.8</v>
      </c>
      <c r="H1796" s="37">
        <v>2</v>
      </c>
      <c r="I1796" s="37">
        <v>1</v>
      </c>
      <c r="J1796" s="37">
        <v>2.4</v>
      </c>
    </row>
    <row r="1797" spans="1:11">
      <c r="A1797" s="26"/>
      <c r="B1797" s="26"/>
      <c r="C1797" s="26"/>
      <c r="D1797" s="26"/>
      <c r="E1797">
        <f t="shared" ref="E1797:J1797" si="122">SUM(E1793:E1796)</f>
        <v>8.1</v>
      </c>
      <c r="F1797">
        <f t="shared" si="122"/>
        <v>4.9000000000000004</v>
      </c>
      <c r="G1797">
        <f t="shared" si="122"/>
        <v>6.3</v>
      </c>
      <c r="H1797">
        <f t="shared" si="122"/>
        <v>4.5</v>
      </c>
      <c r="I1797">
        <f t="shared" si="122"/>
        <v>2.1</v>
      </c>
      <c r="J1797">
        <f t="shared" si="122"/>
        <v>36</v>
      </c>
      <c r="K1797" s="36">
        <f>SUM(E1797:J1797)</f>
        <v>61.900000000000006</v>
      </c>
    </row>
    <row r="1799" spans="1:11">
      <c r="A1799" s="26" t="s">
        <v>1629</v>
      </c>
      <c r="B1799" s="26" t="s">
        <v>691</v>
      </c>
      <c r="C1799" s="26" t="s">
        <v>1630</v>
      </c>
      <c r="D1799" s="26" t="s">
        <v>1680</v>
      </c>
      <c r="E1799" s="31">
        <v>0.4</v>
      </c>
      <c r="F1799" s="31">
        <v>0.4</v>
      </c>
      <c r="G1799" s="31">
        <v>0.1</v>
      </c>
      <c r="H1799" s="31">
        <v>0</v>
      </c>
      <c r="I1799" s="31">
        <v>0</v>
      </c>
      <c r="J1799" s="31">
        <v>0.3</v>
      </c>
    </row>
    <row r="1800" spans="1:11">
      <c r="A1800" s="26" t="s">
        <v>1629</v>
      </c>
      <c r="B1800" s="26" t="s">
        <v>691</v>
      </c>
      <c r="C1800" s="26" t="s">
        <v>1630</v>
      </c>
      <c r="D1800" s="26" t="s">
        <v>1681</v>
      </c>
      <c r="E1800" s="31">
        <v>1.8</v>
      </c>
      <c r="F1800" s="31">
        <v>1.9</v>
      </c>
      <c r="G1800" s="31">
        <v>0.4</v>
      </c>
      <c r="H1800" s="31">
        <v>0</v>
      </c>
      <c r="I1800" s="31">
        <v>0</v>
      </c>
      <c r="J1800" s="31">
        <v>1.3</v>
      </c>
    </row>
    <row r="1801" spans="1:11">
      <c r="A1801" s="26" t="s">
        <v>1629</v>
      </c>
      <c r="B1801" s="26" t="s">
        <v>691</v>
      </c>
      <c r="C1801" s="26" t="s">
        <v>1630</v>
      </c>
      <c r="D1801" s="26" t="s">
        <v>1676</v>
      </c>
      <c r="E1801" s="37">
        <v>1.7</v>
      </c>
      <c r="F1801" s="37">
        <v>1.8</v>
      </c>
      <c r="G1801" s="37">
        <v>0.4</v>
      </c>
      <c r="H1801" s="37">
        <v>0</v>
      </c>
      <c r="I1801" s="37">
        <v>0</v>
      </c>
      <c r="J1801" s="37">
        <v>1.1000000000000001</v>
      </c>
    </row>
    <row r="1802" spans="1:11">
      <c r="A1802" s="26"/>
      <c r="B1802" s="26"/>
      <c r="C1802" s="26"/>
      <c r="D1802" s="26"/>
      <c r="E1802">
        <f t="shared" ref="E1802:J1802" si="123">SUM(E1799:E1801)</f>
        <v>3.9000000000000004</v>
      </c>
      <c r="F1802">
        <f t="shared" si="123"/>
        <v>4.0999999999999996</v>
      </c>
      <c r="G1802">
        <f t="shared" si="123"/>
        <v>0.9</v>
      </c>
      <c r="H1802">
        <f t="shared" si="123"/>
        <v>0</v>
      </c>
      <c r="I1802">
        <f t="shared" si="123"/>
        <v>0</v>
      </c>
      <c r="J1802">
        <f t="shared" si="123"/>
        <v>2.7</v>
      </c>
      <c r="K1802" s="36">
        <f>SUM(E1802:J1802)</f>
        <v>11.600000000000001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00FF"/>
  </sheetPr>
  <dimension ref="A2:O13"/>
  <sheetViews>
    <sheetView topLeftCell="K1" zoomScale="80" zoomScaleNormal="80" workbookViewId="0">
      <selection activeCell="R17" sqref="R17"/>
    </sheetView>
  </sheetViews>
  <sheetFormatPr defaultRowHeight="12.75"/>
  <cols>
    <col min="1" max="1" width="19" style="61" bestFit="1" customWidth="1"/>
    <col min="2" max="12" width="9.28515625" style="61" customWidth="1"/>
    <col min="13" max="16384" width="9.140625" style="61"/>
  </cols>
  <sheetData>
    <row r="2" spans="1:15">
      <c r="A2" s="267" t="s">
        <v>1061</v>
      </c>
      <c r="B2" s="268">
        <v>40269</v>
      </c>
      <c r="C2" s="268">
        <v>40360</v>
      </c>
      <c r="D2" s="268">
        <v>40452</v>
      </c>
      <c r="E2" s="268">
        <v>40544</v>
      </c>
      <c r="F2" s="268">
        <v>40634</v>
      </c>
      <c r="G2" s="268">
        <v>40725</v>
      </c>
      <c r="H2" s="268">
        <v>40817</v>
      </c>
      <c r="I2" s="268">
        <v>40909</v>
      </c>
      <c r="J2" s="268">
        <v>41000</v>
      </c>
      <c r="K2" s="268">
        <v>41091</v>
      </c>
      <c r="L2" s="268">
        <v>41183</v>
      </c>
      <c r="M2" s="268">
        <v>41275</v>
      </c>
      <c r="N2" s="268">
        <v>41365</v>
      </c>
      <c r="O2" s="268">
        <v>41456</v>
      </c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>
      <c r="A4" s="272" t="s">
        <v>1062</v>
      </c>
      <c r="B4" s="270"/>
      <c r="C4" s="270"/>
      <c r="D4" s="270"/>
      <c r="E4" s="270"/>
      <c r="F4" s="270"/>
      <c r="G4" s="270"/>
      <c r="H4" s="271"/>
      <c r="I4" s="271"/>
      <c r="J4" s="270"/>
      <c r="K4" s="270"/>
      <c r="L4" s="272"/>
      <c r="M4" s="272"/>
      <c r="N4" s="272"/>
      <c r="O4" s="272"/>
    </row>
    <row r="5" spans="1:15">
      <c r="A5" s="272" t="s">
        <v>1064</v>
      </c>
      <c r="B5" s="270"/>
      <c r="C5" s="270"/>
      <c r="D5" s="270"/>
      <c r="E5" s="270"/>
      <c r="F5" s="270"/>
      <c r="G5" s="270"/>
      <c r="H5" s="272"/>
      <c r="I5" s="272"/>
      <c r="J5" s="270"/>
      <c r="K5" s="270"/>
      <c r="L5" s="272"/>
      <c r="M5" s="272"/>
      <c r="N5" s="272"/>
      <c r="O5" s="272"/>
    </row>
    <row r="6" spans="1:15">
      <c r="A6" s="272" t="s">
        <v>1069</v>
      </c>
      <c r="B6" s="271"/>
      <c r="C6" s="271"/>
      <c r="D6" s="271"/>
      <c r="E6" s="272"/>
      <c r="F6" s="272"/>
      <c r="G6" s="272"/>
      <c r="H6" s="272"/>
      <c r="I6" s="270"/>
      <c r="J6" s="270"/>
      <c r="K6" s="270"/>
      <c r="L6" s="270"/>
      <c r="M6" s="272"/>
      <c r="N6" s="272"/>
      <c r="O6" s="272"/>
    </row>
    <row r="7" spans="1:15">
      <c r="A7" s="272" t="s">
        <v>1070</v>
      </c>
      <c r="B7" s="271"/>
      <c r="C7" s="271"/>
      <c r="D7" s="271"/>
      <c r="E7" s="271"/>
      <c r="F7" s="271"/>
      <c r="G7" s="271"/>
      <c r="H7" s="271"/>
      <c r="I7" s="272"/>
      <c r="J7" s="272"/>
      <c r="K7" s="272"/>
      <c r="L7" s="272"/>
      <c r="M7" s="272"/>
      <c r="N7" s="272"/>
      <c r="O7" s="272"/>
    </row>
    <row r="8" spans="1:15">
      <c r="A8" s="272" t="s">
        <v>1071</v>
      </c>
      <c r="B8" s="271"/>
      <c r="C8" s="271"/>
      <c r="D8" s="270"/>
      <c r="E8" s="270"/>
      <c r="F8" s="270"/>
      <c r="G8" s="270"/>
      <c r="H8" s="272"/>
      <c r="I8" s="272"/>
      <c r="J8" s="271"/>
      <c r="K8" s="271"/>
      <c r="L8" s="270"/>
      <c r="M8" s="270"/>
      <c r="N8" s="272"/>
      <c r="O8" s="272"/>
    </row>
    <row r="9" spans="1:15">
      <c r="A9" s="272" t="s">
        <v>1072</v>
      </c>
      <c r="B9" s="271"/>
      <c r="C9" s="271"/>
      <c r="D9" s="271"/>
      <c r="E9" s="272"/>
      <c r="F9" s="272"/>
      <c r="G9" s="272"/>
      <c r="H9" s="272"/>
      <c r="I9" s="272"/>
      <c r="J9" s="272"/>
      <c r="K9" s="270"/>
      <c r="L9" s="270"/>
      <c r="M9" s="270"/>
      <c r="N9" s="272"/>
      <c r="O9" s="272"/>
    </row>
    <row r="10" spans="1:15">
      <c r="A10" s="272" t="s">
        <v>1073</v>
      </c>
      <c r="B10" s="272"/>
      <c r="C10" s="271"/>
      <c r="D10" s="271"/>
      <c r="E10" s="272"/>
      <c r="F10" s="272"/>
      <c r="G10" s="272"/>
      <c r="H10" s="272"/>
      <c r="I10" s="272"/>
      <c r="J10" s="270"/>
      <c r="K10" s="270"/>
      <c r="L10" s="270"/>
      <c r="M10" s="270"/>
      <c r="N10" s="272"/>
      <c r="O10" s="272"/>
    </row>
    <row r="11" spans="1:15">
      <c r="A11" s="272" t="s">
        <v>1066</v>
      </c>
      <c r="B11" s="272"/>
      <c r="C11" s="272"/>
      <c r="D11" s="271"/>
      <c r="E11" s="271"/>
      <c r="F11" s="271"/>
      <c r="G11" s="271"/>
      <c r="H11" s="271"/>
      <c r="I11" s="271"/>
      <c r="J11" s="271"/>
      <c r="K11" s="271"/>
      <c r="L11" s="271"/>
      <c r="M11" s="270"/>
      <c r="N11" s="270"/>
      <c r="O11" s="270"/>
    </row>
    <row r="12" spans="1:15">
      <c r="A12" s="272" t="s">
        <v>1074</v>
      </c>
      <c r="B12" s="272"/>
      <c r="C12" s="272"/>
      <c r="D12" s="272"/>
      <c r="E12" s="271"/>
      <c r="F12" s="271"/>
      <c r="G12" s="272"/>
      <c r="H12" s="271"/>
      <c r="I12" s="271"/>
      <c r="J12" s="271"/>
      <c r="K12" s="271"/>
      <c r="L12" s="271"/>
      <c r="M12" s="271"/>
      <c r="N12" s="271"/>
      <c r="O12" s="270"/>
    </row>
    <row r="13" spans="1:15">
      <c r="A13" s="272" t="s">
        <v>1075</v>
      </c>
      <c r="B13" s="272"/>
      <c r="C13" s="272"/>
      <c r="D13" s="272"/>
      <c r="E13" s="271"/>
      <c r="F13" s="271"/>
      <c r="G13" s="272"/>
      <c r="H13" s="271"/>
      <c r="I13" s="271"/>
      <c r="J13" s="271"/>
      <c r="K13" s="271"/>
      <c r="L13" s="271"/>
      <c r="M13" s="271"/>
      <c r="N13" s="271"/>
      <c r="O13" s="270"/>
    </row>
  </sheetData>
  <phoneticPr fontId="46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00FF"/>
  </sheetPr>
  <dimension ref="A2:N17"/>
  <sheetViews>
    <sheetView topLeftCell="D1" workbookViewId="0">
      <selection activeCell="I26" sqref="I26"/>
    </sheetView>
  </sheetViews>
  <sheetFormatPr defaultRowHeight="12.75"/>
  <cols>
    <col min="1" max="1" width="21.7109375" style="61" customWidth="1"/>
    <col min="2" max="17" width="9.28515625" style="61" customWidth="1"/>
    <col min="18" max="16384" width="9.140625" style="61"/>
  </cols>
  <sheetData>
    <row r="2" spans="1:14">
      <c r="A2" s="267" t="s">
        <v>1061</v>
      </c>
      <c r="B2" s="268">
        <v>41365</v>
      </c>
      <c r="C2" s="268">
        <v>41456</v>
      </c>
      <c r="D2" s="268">
        <v>41548</v>
      </c>
      <c r="E2" s="268">
        <v>41640</v>
      </c>
      <c r="F2" s="268">
        <v>41730</v>
      </c>
      <c r="G2" s="268">
        <v>41821</v>
      </c>
      <c r="H2" s="268">
        <v>41913</v>
      </c>
      <c r="I2" s="268">
        <v>42005</v>
      </c>
      <c r="J2" s="268">
        <v>42095</v>
      </c>
      <c r="K2" s="268">
        <v>42186</v>
      </c>
      <c r="L2" s="268">
        <v>42278</v>
      </c>
      <c r="M2" s="268">
        <v>42370</v>
      </c>
      <c r="N2" s="268">
        <v>42461</v>
      </c>
    </row>
    <row r="3" spans="1:14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4">
      <c r="A4" s="272" t="s">
        <v>1062</v>
      </c>
      <c r="B4" s="270"/>
      <c r="C4" s="270"/>
      <c r="D4" s="270"/>
      <c r="E4" s="270"/>
      <c r="F4" s="270"/>
      <c r="G4" s="270"/>
      <c r="H4" s="271"/>
      <c r="I4" s="271"/>
      <c r="J4" s="271"/>
      <c r="K4" s="271"/>
      <c r="L4" s="271"/>
      <c r="M4" s="271"/>
      <c r="N4" s="271"/>
    </row>
    <row r="5" spans="1:14">
      <c r="A5" s="272" t="s">
        <v>1063</v>
      </c>
      <c r="B5" s="270"/>
      <c r="C5" s="270"/>
      <c r="D5" s="270"/>
      <c r="E5" s="270"/>
      <c r="F5" s="272"/>
      <c r="G5" s="272"/>
      <c r="H5" s="272"/>
      <c r="I5" s="271"/>
      <c r="J5" s="271"/>
      <c r="K5" s="272"/>
      <c r="L5" s="272"/>
      <c r="M5" s="271"/>
      <c r="N5" s="271"/>
    </row>
    <row r="6" spans="1:14">
      <c r="A6" s="272" t="s">
        <v>1064</v>
      </c>
      <c r="B6" s="270"/>
      <c r="C6" s="270"/>
      <c r="D6" s="270"/>
      <c r="E6" s="270"/>
      <c r="F6" s="270"/>
      <c r="G6" s="270"/>
      <c r="H6" s="271"/>
      <c r="I6" s="271"/>
      <c r="J6" s="271"/>
      <c r="K6" s="272"/>
      <c r="L6" s="272"/>
      <c r="M6" s="271"/>
      <c r="N6" s="271"/>
    </row>
    <row r="7" spans="1:14">
      <c r="A7" s="272" t="s">
        <v>1076</v>
      </c>
      <c r="B7" s="271"/>
      <c r="C7" s="271"/>
      <c r="D7" s="271"/>
      <c r="E7" s="270"/>
      <c r="F7" s="270"/>
      <c r="G7" s="270"/>
      <c r="H7" s="270"/>
      <c r="I7" s="270"/>
      <c r="J7" s="271"/>
      <c r="K7" s="272"/>
      <c r="L7" s="272"/>
      <c r="M7" s="271"/>
      <c r="N7" s="271"/>
    </row>
    <row r="8" spans="1:14">
      <c r="A8" s="272" t="s">
        <v>1889</v>
      </c>
      <c r="B8" s="271"/>
      <c r="C8" s="271"/>
      <c r="D8" s="271"/>
      <c r="E8" s="270"/>
      <c r="F8" s="270"/>
      <c r="G8" s="270"/>
      <c r="H8" s="270"/>
      <c r="I8" s="270"/>
      <c r="J8" s="270"/>
      <c r="K8" s="272"/>
      <c r="L8" s="272"/>
      <c r="M8" s="271"/>
      <c r="N8" s="271"/>
    </row>
    <row r="9" spans="1:14">
      <c r="A9" s="272" t="s">
        <v>1065</v>
      </c>
      <c r="B9" s="271"/>
      <c r="C9" s="271"/>
      <c r="D9" s="271"/>
      <c r="E9" s="270"/>
      <c r="F9" s="270"/>
      <c r="G9" s="270"/>
      <c r="H9" s="270"/>
      <c r="I9" s="270"/>
      <c r="J9" s="271"/>
      <c r="K9" s="272"/>
      <c r="L9" s="272"/>
      <c r="M9" s="271"/>
      <c r="N9" s="271"/>
    </row>
    <row r="10" spans="1:14">
      <c r="A10" s="84" t="s">
        <v>1890</v>
      </c>
      <c r="B10" s="271"/>
      <c r="C10" s="271"/>
      <c r="D10" s="271"/>
      <c r="E10" s="270"/>
      <c r="F10" s="270"/>
      <c r="G10" s="270"/>
      <c r="H10" s="270"/>
      <c r="I10" s="270"/>
      <c r="J10" s="271"/>
      <c r="K10" s="272"/>
      <c r="L10" s="272"/>
      <c r="M10" s="271"/>
      <c r="N10" s="271"/>
    </row>
    <row r="11" spans="1:14">
      <c r="A11" s="281" t="s">
        <v>1082</v>
      </c>
      <c r="B11" s="271"/>
      <c r="C11" s="271"/>
      <c r="D11" s="271"/>
      <c r="E11" s="270"/>
      <c r="F11" s="270"/>
      <c r="G11" s="270"/>
      <c r="H11" s="270"/>
      <c r="I11" s="270"/>
      <c r="J11" s="271"/>
      <c r="K11" s="272"/>
      <c r="L11" s="272"/>
      <c r="M11" s="271"/>
      <c r="N11" s="271"/>
    </row>
    <row r="12" spans="1:14">
      <c r="A12" s="281" t="s">
        <v>1083</v>
      </c>
      <c r="B12" s="272"/>
      <c r="C12" s="272"/>
      <c r="D12" s="272"/>
      <c r="E12" s="270"/>
      <c r="F12" s="270"/>
      <c r="G12" s="270"/>
      <c r="H12" s="270"/>
      <c r="I12" s="270"/>
      <c r="J12" s="271"/>
      <c r="K12" s="272"/>
      <c r="L12" s="272"/>
      <c r="M12" s="271"/>
      <c r="N12" s="271"/>
    </row>
    <row r="13" spans="1:14">
      <c r="A13" s="272" t="s">
        <v>1066</v>
      </c>
      <c r="B13" s="271"/>
      <c r="C13" s="271"/>
      <c r="D13" s="271"/>
      <c r="E13" s="271"/>
      <c r="F13" s="271"/>
      <c r="G13" s="271"/>
      <c r="H13" s="271"/>
      <c r="I13" s="271"/>
      <c r="J13" s="270"/>
      <c r="K13" s="270"/>
      <c r="L13" s="270"/>
      <c r="M13" s="270"/>
      <c r="N13" s="270"/>
    </row>
    <row r="14" spans="1:14">
      <c r="A14" s="84" t="s">
        <v>1891</v>
      </c>
      <c r="B14" s="271"/>
      <c r="C14" s="271"/>
      <c r="D14" s="271"/>
      <c r="E14" s="271"/>
      <c r="F14" s="271"/>
      <c r="G14" s="271"/>
      <c r="H14" s="271"/>
      <c r="I14" s="271"/>
      <c r="J14" s="270"/>
      <c r="K14" s="270"/>
      <c r="L14" s="270"/>
      <c r="M14" s="271"/>
      <c r="N14" s="271"/>
    </row>
    <row r="15" spans="1:14">
      <c r="A15" s="84" t="s">
        <v>1890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0"/>
      <c r="M15" s="270"/>
      <c r="N15" s="270"/>
    </row>
    <row r="16" spans="1:14">
      <c r="A16" s="272" t="s">
        <v>1067</v>
      </c>
      <c r="B16" s="271"/>
      <c r="C16" s="271"/>
      <c r="D16" s="271"/>
      <c r="E16" s="271"/>
      <c r="F16" s="271"/>
      <c r="G16" s="271"/>
      <c r="H16" s="271"/>
      <c r="I16" s="272"/>
      <c r="J16" s="272"/>
      <c r="K16" s="271"/>
      <c r="L16" s="271"/>
      <c r="M16" s="272"/>
      <c r="N16" s="270"/>
    </row>
    <row r="17" spans="1:14">
      <c r="A17" s="272" t="s">
        <v>1068</v>
      </c>
      <c r="B17" s="271"/>
      <c r="C17" s="271"/>
      <c r="D17" s="271"/>
      <c r="E17" s="271"/>
      <c r="F17" s="271"/>
      <c r="G17" s="271"/>
      <c r="H17" s="271"/>
      <c r="I17" s="272"/>
      <c r="J17" s="271"/>
      <c r="K17" s="271"/>
      <c r="L17" s="271"/>
      <c r="M17" s="272"/>
      <c r="N17" s="270"/>
    </row>
  </sheetData>
  <phoneticPr fontId="46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00FF"/>
  </sheetPr>
  <dimension ref="A2:G17"/>
  <sheetViews>
    <sheetView workbookViewId="0">
      <selection activeCell="E26" sqref="E26"/>
    </sheetView>
  </sheetViews>
  <sheetFormatPr defaultColWidth="6.28515625" defaultRowHeight="12.75"/>
  <cols>
    <col min="1" max="1" width="21.5703125" style="61" customWidth="1"/>
    <col min="2" max="7" width="9.28515625" style="61" customWidth="1"/>
    <col min="8" max="8" width="7" style="61" bestFit="1" customWidth="1"/>
    <col min="9" max="9" width="6.7109375" style="61" bestFit="1" customWidth="1"/>
    <col min="10" max="10" width="7.28515625" style="61" bestFit="1" customWidth="1"/>
    <col min="11" max="11" width="6.85546875" style="61" bestFit="1" customWidth="1"/>
    <col min="12" max="254" width="9.140625" style="61" customWidth="1"/>
    <col min="255" max="255" width="19" style="61" bestFit="1" customWidth="1"/>
    <col min="256" max="16384" width="6.28515625" style="61"/>
  </cols>
  <sheetData>
    <row r="2" spans="1:7">
      <c r="A2" s="267" t="s">
        <v>1061</v>
      </c>
      <c r="B2" s="268">
        <v>43191</v>
      </c>
      <c r="C2" s="268">
        <v>43282</v>
      </c>
      <c r="D2" s="268">
        <v>43101</v>
      </c>
      <c r="E2" s="268">
        <v>43556</v>
      </c>
      <c r="F2" s="268">
        <v>43647</v>
      </c>
      <c r="G2" s="268">
        <v>43739</v>
      </c>
    </row>
    <row r="3" spans="1:7">
      <c r="A3" s="272"/>
      <c r="B3" s="272"/>
      <c r="C3" s="272"/>
      <c r="D3" s="272"/>
      <c r="E3" s="272"/>
      <c r="F3" s="272"/>
      <c r="G3" s="272"/>
    </row>
    <row r="4" spans="1:7">
      <c r="A4" s="272" t="s">
        <v>1062</v>
      </c>
      <c r="B4" s="270"/>
      <c r="C4" s="270"/>
      <c r="D4" s="270"/>
      <c r="E4" s="270"/>
      <c r="F4" s="271"/>
      <c r="G4" s="271"/>
    </row>
    <row r="5" spans="1:7">
      <c r="A5" s="272" t="s">
        <v>1063</v>
      </c>
      <c r="B5" s="270"/>
      <c r="C5" s="270"/>
      <c r="D5" s="272"/>
      <c r="E5" s="272"/>
      <c r="F5" s="272"/>
      <c r="G5" s="272"/>
    </row>
    <row r="6" spans="1:7">
      <c r="A6" s="272" t="s">
        <v>1064</v>
      </c>
      <c r="B6" s="270"/>
      <c r="C6" s="270"/>
      <c r="D6" s="270"/>
      <c r="E6" s="270"/>
      <c r="F6" s="272"/>
      <c r="G6" s="272"/>
    </row>
    <row r="7" spans="1:7">
      <c r="A7" s="272" t="s">
        <v>1076</v>
      </c>
      <c r="B7" s="272"/>
      <c r="C7" s="270"/>
      <c r="D7" s="270"/>
      <c r="E7" s="272"/>
      <c r="F7" s="272"/>
      <c r="G7" s="272"/>
    </row>
    <row r="8" spans="1:7">
      <c r="A8" s="272" t="s">
        <v>1889</v>
      </c>
      <c r="B8" s="272"/>
      <c r="C8" s="270"/>
      <c r="D8" s="270"/>
      <c r="E8" s="270"/>
      <c r="F8" s="272"/>
      <c r="G8" s="272"/>
    </row>
    <row r="9" spans="1:7">
      <c r="A9" s="272" t="s">
        <v>1065</v>
      </c>
      <c r="B9" s="272"/>
      <c r="C9" s="270"/>
      <c r="D9" s="270"/>
      <c r="E9" s="270"/>
      <c r="F9" s="272"/>
      <c r="G9" s="272"/>
    </row>
    <row r="10" spans="1:7">
      <c r="A10" s="281" t="s">
        <v>1081</v>
      </c>
      <c r="B10" s="272"/>
      <c r="C10" s="270"/>
      <c r="D10" s="270"/>
      <c r="E10" s="270"/>
      <c r="F10" s="272"/>
      <c r="G10" s="272"/>
    </row>
    <row r="11" spans="1:7">
      <c r="A11" s="281" t="s">
        <v>1082</v>
      </c>
      <c r="B11" s="272"/>
      <c r="C11" s="270"/>
      <c r="D11" s="270"/>
      <c r="E11" s="270"/>
      <c r="F11" s="272"/>
      <c r="G11" s="272"/>
    </row>
    <row r="12" spans="1:7">
      <c r="A12" s="281" t="s">
        <v>1083</v>
      </c>
      <c r="B12" s="272"/>
      <c r="C12" s="270"/>
      <c r="D12" s="270"/>
      <c r="E12" s="272"/>
      <c r="F12" s="272"/>
      <c r="G12" s="272"/>
    </row>
    <row r="13" spans="1:7">
      <c r="A13" s="272" t="s">
        <v>1066</v>
      </c>
      <c r="B13" s="271"/>
      <c r="C13" s="272"/>
      <c r="D13" s="271"/>
      <c r="E13" s="270"/>
      <c r="F13" s="270"/>
      <c r="G13" s="270"/>
    </row>
    <row r="14" spans="1:7">
      <c r="A14" s="281" t="s">
        <v>1084</v>
      </c>
      <c r="B14" s="271"/>
      <c r="C14" s="272"/>
      <c r="D14" s="271"/>
      <c r="E14" s="270"/>
      <c r="F14" s="270"/>
      <c r="G14" s="270"/>
    </row>
    <row r="15" spans="1:7">
      <c r="A15" s="281" t="s">
        <v>1081</v>
      </c>
      <c r="B15" s="271"/>
      <c r="C15" s="272"/>
      <c r="D15" s="271"/>
      <c r="E15" s="271"/>
      <c r="F15" s="270"/>
      <c r="G15" s="270"/>
    </row>
    <row r="16" spans="1:7">
      <c r="A16" s="272" t="s">
        <v>1067</v>
      </c>
      <c r="B16" s="272"/>
      <c r="C16" s="271"/>
      <c r="D16" s="272"/>
      <c r="E16" s="271"/>
      <c r="F16" s="271"/>
      <c r="G16" s="270"/>
    </row>
    <row r="17" spans="1:7">
      <c r="A17" s="272" t="s">
        <v>1068</v>
      </c>
      <c r="B17" s="272"/>
      <c r="C17" s="272"/>
      <c r="D17" s="73"/>
      <c r="E17" s="271"/>
      <c r="F17" s="271"/>
      <c r="G17" s="270"/>
    </row>
  </sheetData>
  <phoneticPr fontId="46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00FF"/>
  </sheetPr>
  <dimension ref="A2:H14"/>
  <sheetViews>
    <sheetView topLeftCell="C1" workbookViewId="0">
      <selection activeCell="J21" sqref="J21"/>
    </sheetView>
  </sheetViews>
  <sheetFormatPr defaultColWidth="7" defaultRowHeight="12.75"/>
  <cols>
    <col min="1" max="1" width="44.140625" style="66" customWidth="1"/>
    <col min="2" max="14" width="9.28515625" style="66" customWidth="1"/>
    <col min="15" max="253" width="9.140625" style="66" customWidth="1"/>
    <col min="254" max="254" width="19" style="66" bestFit="1" customWidth="1"/>
    <col min="255" max="255" width="6.85546875" style="66" bestFit="1" customWidth="1"/>
    <col min="256" max="16384" width="7" style="66"/>
  </cols>
  <sheetData>
    <row r="2" spans="1:8">
      <c r="A2" s="63" t="s">
        <v>1061</v>
      </c>
      <c r="B2" s="64">
        <v>40725</v>
      </c>
      <c r="C2" s="64">
        <v>40817</v>
      </c>
      <c r="D2" s="64">
        <v>40909</v>
      </c>
      <c r="E2" s="64">
        <v>41000</v>
      </c>
      <c r="F2" s="64">
        <v>41091</v>
      </c>
      <c r="G2" s="64">
        <v>41183</v>
      </c>
      <c r="H2" s="64">
        <v>41275</v>
      </c>
    </row>
    <row r="3" spans="1:8">
      <c r="A3" s="63"/>
      <c r="B3" s="64"/>
      <c r="C3" s="64"/>
      <c r="D3" s="64"/>
      <c r="E3" s="64"/>
      <c r="F3" s="64"/>
      <c r="G3" s="64"/>
      <c r="H3" s="64"/>
    </row>
    <row r="4" spans="1:8">
      <c r="A4" s="75" t="s">
        <v>1892</v>
      </c>
      <c r="B4" s="68"/>
      <c r="C4" s="69"/>
      <c r="D4" s="69"/>
      <c r="E4" s="69"/>
      <c r="F4" s="69"/>
      <c r="G4" s="67"/>
      <c r="H4" s="67"/>
    </row>
    <row r="5" spans="1:8">
      <c r="A5" s="75" t="s">
        <v>1893</v>
      </c>
      <c r="B5" s="68"/>
      <c r="C5" s="69"/>
      <c r="D5" s="69"/>
      <c r="E5" s="67"/>
      <c r="F5" s="67"/>
      <c r="G5" s="67"/>
      <c r="H5" s="67"/>
    </row>
    <row r="6" spans="1:8">
      <c r="A6" s="75" t="s">
        <v>1894</v>
      </c>
      <c r="B6" s="68"/>
      <c r="C6" s="69"/>
      <c r="D6" s="69"/>
      <c r="E6" s="67"/>
      <c r="F6" s="67"/>
      <c r="G6" s="67"/>
      <c r="H6" s="67"/>
    </row>
    <row r="7" spans="1:8">
      <c r="A7" s="85" t="s">
        <v>1895</v>
      </c>
      <c r="B7" s="68"/>
      <c r="C7" s="68"/>
      <c r="D7" s="69"/>
      <c r="E7" s="67"/>
      <c r="F7" s="67"/>
      <c r="G7" s="67"/>
      <c r="H7" s="67"/>
    </row>
    <row r="8" spans="1:8">
      <c r="A8" s="85" t="s">
        <v>1896</v>
      </c>
      <c r="B8" s="69"/>
      <c r="C8" s="68"/>
      <c r="D8" s="69"/>
      <c r="E8" s="67"/>
      <c r="F8" s="67"/>
      <c r="G8" s="67"/>
      <c r="H8" s="67"/>
    </row>
    <row r="9" spans="1:8">
      <c r="A9" s="71" t="s">
        <v>1897</v>
      </c>
      <c r="B9" s="69"/>
      <c r="C9" s="69"/>
      <c r="D9" s="68"/>
      <c r="E9" s="68"/>
      <c r="F9" s="67"/>
      <c r="G9" s="67"/>
      <c r="H9" s="67"/>
    </row>
    <row r="10" spans="1:8">
      <c r="A10" s="71" t="s">
        <v>1898</v>
      </c>
      <c r="B10" s="69"/>
      <c r="C10" s="68"/>
      <c r="D10" s="69"/>
      <c r="E10" s="69"/>
      <c r="F10" s="69"/>
      <c r="G10" s="67"/>
      <c r="H10" s="67"/>
    </row>
    <row r="11" spans="1:8">
      <c r="A11" s="71" t="s">
        <v>1899</v>
      </c>
      <c r="B11" s="69"/>
      <c r="C11" s="69"/>
      <c r="D11" s="68"/>
      <c r="E11" s="69"/>
      <c r="F11" s="69"/>
      <c r="G11" s="67"/>
      <c r="H11" s="67"/>
    </row>
    <row r="12" spans="1:8">
      <c r="A12" s="71" t="s">
        <v>1900</v>
      </c>
      <c r="B12" s="67"/>
      <c r="C12" s="69"/>
      <c r="D12" s="68"/>
      <c r="E12" s="69"/>
      <c r="F12" s="69"/>
      <c r="G12" s="67"/>
      <c r="H12" s="67"/>
    </row>
    <row r="13" spans="1:8">
      <c r="A13" s="71" t="s">
        <v>1901</v>
      </c>
      <c r="B13" s="67"/>
      <c r="C13" s="67"/>
      <c r="D13" s="67"/>
      <c r="E13" s="68"/>
      <c r="F13" s="68"/>
      <c r="G13" s="67"/>
      <c r="H13" s="67"/>
    </row>
    <row r="14" spans="1:8">
      <c r="A14" s="67" t="s">
        <v>1902</v>
      </c>
      <c r="B14" s="67"/>
      <c r="C14" s="67"/>
      <c r="D14" s="67"/>
      <c r="E14" s="68"/>
      <c r="F14" s="68"/>
      <c r="G14" s="68"/>
      <c r="H14" s="68"/>
    </row>
  </sheetData>
  <phoneticPr fontId="46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2" sqref="D22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L51"/>
  <sheetViews>
    <sheetView topLeftCell="A13" zoomScale="70" zoomScaleNormal="70" workbookViewId="0">
      <selection activeCell="A44" sqref="A44"/>
    </sheetView>
  </sheetViews>
  <sheetFormatPr defaultRowHeight="12.75"/>
  <cols>
    <col min="2" max="2" width="62.140625" bestFit="1" customWidth="1"/>
    <col min="3" max="3" width="3.140625" customWidth="1"/>
    <col min="4" max="4" width="14.85546875" bestFit="1" customWidth="1"/>
    <col min="5" max="5" width="3.140625" customWidth="1"/>
    <col min="6" max="6" width="14.85546875" customWidth="1"/>
    <col min="7" max="7" width="3.140625" customWidth="1"/>
    <col min="8" max="8" width="13.7109375" customWidth="1"/>
    <col min="9" max="9" width="3.140625" customWidth="1"/>
  </cols>
  <sheetData>
    <row r="1" spans="1:12">
      <c r="A1" s="1" t="s">
        <v>714</v>
      </c>
    </row>
    <row r="2" spans="1:12">
      <c r="A2" s="1" t="s">
        <v>998</v>
      </c>
    </row>
    <row r="3" spans="1:12">
      <c r="A3" s="1" t="s">
        <v>1001</v>
      </c>
    </row>
    <row r="4" spans="1:12">
      <c r="A4" s="2" t="s">
        <v>1874</v>
      </c>
    </row>
    <row r="6" spans="1:12">
      <c r="D6" s="3" t="s">
        <v>1874</v>
      </c>
      <c r="F6" s="3" t="s">
        <v>1874</v>
      </c>
    </row>
    <row r="7" spans="1:12">
      <c r="D7" s="3" t="s">
        <v>1000</v>
      </c>
      <c r="F7" s="3" t="s">
        <v>718</v>
      </c>
      <c r="H7" s="3" t="s">
        <v>719</v>
      </c>
    </row>
    <row r="8" spans="1:12">
      <c r="B8" s="4" t="s">
        <v>716</v>
      </c>
      <c r="D8" s="3"/>
      <c r="F8" s="3"/>
      <c r="H8" s="3"/>
    </row>
    <row r="10" spans="1:12">
      <c r="B10" t="s">
        <v>720</v>
      </c>
      <c r="D10" s="5">
        <v>28418.999999999996</v>
      </c>
      <c r="E10" s="5"/>
      <c r="F10" s="32">
        <v>21288.5</v>
      </c>
      <c r="G10" s="45"/>
      <c r="H10" s="5">
        <f>D10-F10</f>
        <v>7130.4999999999964</v>
      </c>
      <c r="I10" s="14"/>
      <c r="L10" s="6"/>
    </row>
    <row r="11" spans="1:12">
      <c r="D11" s="6"/>
      <c r="F11" s="8"/>
      <c r="G11" s="14"/>
      <c r="H11" s="5"/>
      <c r="I11" s="14"/>
      <c r="L11" s="6"/>
    </row>
    <row r="12" spans="1:12">
      <c r="B12" t="s">
        <v>721</v>
      </c>
      <c r="D12" s="5">
        <v>5883.7999999999993</v>
      </c>
      <c r="E12" s="46"/>
      <c r="F12" s="32">
        <v>11728</v>
      </c>
      <c r="G12" s="47"/>
      <c r="H12" s="5">
        <f>D12-F12</f>
        <v>-5844.2000000000007</v>
      </c>
      <c r="I12" s="14"/>
      <c r="L12" s="6"/>
    </row>
    <row r="13" spans="1:12">
      <c r="F13" s="7"/>
      <c r="G13" s="14"/>
      <c r="H13" s="5"/>
      <c r="I13" s="14"/>
    </row>
    <row r="14" spans="1:12">
      <c r="B14" s="1" t="s">
        <v>722</v>
      </c>
      <c r="F14" s="7"/>
      <c r="G14" s="14"/>
      <c r="H14" s="5"/>
      <c r="I14" s="14"/>
    </row>
    <row r="15" spans="1:12">
      <c r="B15" s="7"/>
      <c r="C15" s="7"/>
      <c r="D15" s="8"/>
      <c r="E15" s="7"/>
      <c r="F15" s="8"/>
      <c r="G15" s="13"/>
      <c r="H15" s="5"/>
      <c r="I15" s="13"/>
    </row>
    <row r="16" spans="1:12">
      <c r="A16" s="136" t="s">
        <v>1431</v>
      </c>
      <c r="B16" s="135" t="s">
        <v>773</v>
      </c>
      <c r="C16" s="7"/>
      <c r="D16" s="8">
        <v>0</v>
      </c>
      <c r="E16" s="7"/>
      <c r="F16" s="138">
        <f>1.7+1.3</f>
        <v>3</v>
      </c>
      <c r="G16" s="13"/>
      <c r="H16" s="32">
        <f t="shared" ref="H16:H45" si="0">D16-F16</f>
        <v>-3</v>
      </c>
      <c r="I16" s="13"/>
    </row>
    <row r="17" spans="1:9">
      <c r="A17" s="136" t="s">
        <v>1587</v>
      </c>
      <c r="B17" s="135" t="s">
        <v>1469</v>
      </c>
      <c r="C17" s="7"/>
      <c r="D17" s="8">
        <v>0</v>
      </c>
      <c r="E17" s="7"/>
      <c r="F17" s="138">
        <v>0</v>
      </c>
      <c r="G17" s="13"/>
      <c r="H17" s="5">
        <f t="shared" si="0"/>
        <v>0</v>
      </c>
      <c r="I17" s="13"/>
    </row>
    <row r="18" spans="1:9">
      <c r="A18" s="136" t="s">
        <v>774</v>
      </c>
      <c r="B18" s="56" t="s">
        <v>723</v>
      </c>
      <c r="C18" s="7"/>
      <c r="D18" s="8">
        <v>0</v>
      </c>
      <c r="E18" s="7"/>
      <c r="F18" s="139">
        <f>232.1-232.1</f>
        <v>0</v>
      </c>
      <c r="G18" s="13"/>
      <c r="H18" s="5">
        <f t="shared" si="0"/>
        <v>0</v>
      </c>
      <c r="I18" s="13"/>
    </row>
    <row r="19" spans="1:9">
      <c r="A19" s="136" t="s">
        <v>1615</v>
      </c>
      <c r="B19" s="56" t="s">
        <v>771</v>
      </c>
      <c r="C19" s="7"/>
      <c r="D19" s="9">
        <v>0</v>
      </c>
      <c r="E19" s="7"/>
      <c r="F19" s="139">
        <f>155.5+25.5+43.5</f>
        <v>224.5</v>
      </c>
      <c r="G19" s="14"/>
      <c r="H19" s="5">
        <f t="shared" si="0"/>
        <v>-224.5</v>
      </c>
      <c r="I19" s="14"/>
    </row>
    <row r="20" spans="1:9">
      <c r="A20" s="136" t="s">
        <v>1617</v>
      </c>
      <c r="B20" s="56" t="s">
        <v>724</v>
      </c>
      <c r="C20" s="7"/>
      <c r="D20" s="9">
        <v>0</v>
      </c>
      <c r="F20" s="139">
        <f>1092.2+609.8+53.8</f>
        <v>1755.8</v>
      </c>
      <c r="G20" s="14"/>
      <c r="H20" s="5">
        <f t="shared" si="0"/>
        <v>-1755.8</v>
      </c>
      <c r="I20" s="14"/>
    </row>
    <row r="21" spans="1:9">
      <c r="A21" s="136" t="s">
        <v>776</v>
      </c>
      <c r="B21" s="56" t="s">
        <v>777</v>
      </c>
      <c r="C21" s="7"/>
      <c r="D21" s="9">
        <v>0</v>
      </c>
      <c r="E21" s="7"/>
      <c r="F21" s="139">
        <v>6281.1</v>
      </c>
      <c r="G21" s="13"/>
      <c r="H21" s="5">
        <f t="shared" si="0"/>
        <v>-6281.1</v>
      </c>
      <c r="I21" s="13"/>
    </row>
    <row r="22" spans="1:9">
      <c r="A22" s="136" t="s">
        <v>778</v>
      </c>
      <c r="B22" s="57" t="s">
        <v>779</v>
      </c>
      <c r="C22" s="7"/>
      <c r="D22" s="9">
        <v>0</v>
      </c>
      <c r="E22" s="7"/>
      <c r="F22" s="139">
        <f>0.4+136.6+55.4+72.2</f>
        <v>264.60000000000002</v>
      </c>
      <c r="G22" s="13"/>
      <c r="H22" s="5">
        <f t="shared" si="0"/>
        <v>-264.60000000000002</v>
      </c>
      <c r="I22" s="13"/>
    </row>
    <row r="23" spans="1:9">
      <c r="A23" s="136" t="s">
        <v>780</v>
      </c>
      <c r="B23" s="56" t="s">
        <v>801</v>
      </c>
      <c r="D23" s="9">
        <v>0</v>
      </c>
      <c r="F23" s="139">
        <f>66+1000.5+20.5+287.9+208.4</f>
        <v>1583.3000000000002</v>
      </c>
      <c r="G23" s="14"/>
      <c r="H23" s="5">
        <f t="shared" si="0"/>
        <v>-1583.3000000000002</v>
      </c>
      <c r="I23" s="14"/>
    </row>
    <row r="24" spans="1:9">
      <c r="A24" s="136" t="s">
        <v>782</v>
      </c>
      <c r="B24" s="56" t="s">
        <v>725</v>
      </c>
      <c r="C24" s="7"/>
      <c r="D24" s="9">
        <v>0</v>
      </c>
      <c r="F24" s="139">
        <f>170+89+71.6</f>
        <v>330.6</v>
      </c>
      <c r="G24" s="14"/>
      <c r="H24" s="5">
        <f t="shared" si="0"/>
        <v>-330.6</v>
      </c>
      <c r="I24" s="13"/>
    </row>
    <row r="25" spans="1:9">
      <c r="A25" s="136" t="s">
        <v>1623</v>
      </c>
      <c r="B25" s="56" t="s">
        <v>726</v>
      </c>
      <c r="D25" s="9">
        <v>0</v>
      </c>
      <c r="F25" s="139">
        <f>149.5+-0.8+-3.1</f>
        <v>145.6</v>
      </c>
      <c r="G25" s="14"/>
      <c r="H25" s="5">
        <f t="shared" si="0"/>
        <v>-145.6</v>
      </c>
      <c r="I25" s="14"/>
    </row>
    <row r="26" spans="1:9">
      <c r="A26" s="136" t="s">
        <v>1629</v>
      </c>
      <c r="B26" s="58" t="s">
        <v>728</v>
      </c>
      <c r="C26" s="7"/>
      <c r="D26" s="9">
        <v>0</v>
      </c>
      <c r="E26" s="7"/>
      <c r="F26" s="139">
        <f>1870.1+8.7+1.6</f>
        <v>1880.3999999999999</v>
      </c>
      <c r="G26" s="13"/>
      <c r="H26" s="5">
        <f t="shared" si="0"/>
        <v>-1880.3999999999999</v>
      </c>
      <c r="I26" s="13"/>
    </row>
    <row r="27" spans="1:9">
      <c r="A27" s="136"/>
      <c r="B27" s="56" t="s">
        <v>727</v>
      </c>
      <c r="C27" s="7"/>
      <c r="D27" s="9">
        <v>0</v>
      </c>
      <c r="E27" s="7"/>
      <c r="F27" s="139">
        <v>0</v>
      </c>
      <c r="G27" s="13"/>
      <c r="H27" s="5">
        <f t="shared" si="0"/>
        <v>0</v>
      </c>
      <c r="I27" s="13"/>
    </row>
    <row r="28" spans="1:9">
      <c r="A28" s="136" t="s">
        <v>1627</v>
      </c>
      <c r="B28" s="56" t="s">
        <v>729</v>
      </c>
      <c r="C28" s="7"/>
      <c r="D28" s="9">
        <v>0</v>
      </c>
      <c r="E28" s="7"/>
      <c r="F28" s="139">
        <f>2283.5+292.5+106.8</f>
        <v>2682.8</v>
      </c>
      <c r="G28" s="13"/>
      <c r="H28" s="5">
        <f t="shared" si="0"/>
        <v>-2682.8</v>
      </c>
      <c r="I28" s="13"/>
    </row>
    <row r="29" spans="1:9">
      <c r="A29" s="136" t="s">
        <v>783</v>
      </c>
      <c r="B29" s="56" t="s">
        <v>730</v>
      </c>
      <c r="C29" s="7"/>
      <c r="D29" s="9">
        <v>0</v>
      </c>
      <c r="E29" s="7"/>
      <c r="F29" s="139">
        <v>0.6</v>
      </c>
      <c r="G29" s="13"/>
      <c r="H29" s="5">
        <f t="shared" si="0"/>
        <v>-0.6</v>
      </c>
      <c r="I29" s="13"/>
    </row>
    <row r="30" spans="1:9">
      <c r="A30" s="136" t="s">
        <v>784</v>
      </c>
      <c r="B30" s="56" t="s">
        <v>731</v>
      </c>
      <c r="D30" s="9">
        <v>0</v>
      </c>
      <c r="F30" s="139">
        <f>449.5+1.5+74.6+1390.1</f>
        <v>1915.6999999999998</v>
      </c>
      <c r="G30" s="14"/>
      <c r="H30" s="5">
        <f t="shared" si="0"/>
        <v>-1915.6999999999998</v>
      </c>
      <c r="I30" s="14"/>
    </row>
    <row r="31" spans="1:9">
      <c r="A31" s="136" t="s">
        <v>785</v>
      </c>
      <c r="B31" s="57" t="s">
        <v>732</v>
      </c>
      <c r="C31" s="7"/>
      <c r="D31" s="9">
        <v>-995</v>
      </c>
      <c r="F31" s="139">
        <f>3568.6+1761.6+2661.6+1991.2+2795.2</f>
        <v>12778.2</v>
      </c>
      <c r="G31" s="14"/>
      <c r="H31" s="5">
        <f t="shared" si="0"/>
        <v>-13773.2</v>
      </c>
      <c r="I31" s="13"/>
    </row>
    <row r="32" spans="1:9">
      <c r="A32" s="136" t="s">
        <v>1565</v>
      </c>
      <c r="B32" s="56" t="s">
        <v>786</v>
      </c>
      <c r="C32" s="7"/>
      <c r="D32" s="9">
        <v>0</v>
      </c>
      <c r="F32" s="139">
        <f>708.2+43+0.3</f>
        <v>751.5</v>
      </c>
      <c r="G32" s="14"/>
      <c r="H32" s="5">
        <f t="shared" si="0"/>
        <v>-751.5</v>
      </c>
      <c r="I32" s="14"/>
    </row>
    <row r="33" spans="1:9">
      <c r="A33" s="136" t="s">
        <v>787</v>
      </c>
      <c r="B33" s="56" t="s">
        <v>733</v>
      </c>
      <c r="D33" s="9">
        <v>581</v>
      </c>
      <c r="F33" s="139">
        <f>63.2+62.9+2.2+61.7+69.8</f>
        <v>259.8</v>
      </c>
      <c r="G33" s="14"/>
      <c r="H33" s="5">
        <f t="shared" si="0"/>
        <v>321.2</v>
      </c>
      <c r="I33" s="14"/>
    </row>
    <row r="34" spans="1:9">
      <c r="A34" s="136" t="s">
        <v>788</v>
      </c>
      <c r="B34" s="56" t="s">
        <v>734</v>
      </c>
      <c r="C34" s="7"/>
      <c r="D34" s="9">
        <v>836</v>
      </c>
      <c r="E34" s="7"/>
      <c r="F34" s="139">
        <v>0.4</v>
      </c>
      <c r="G34" s="13"/>
      <c r="H34" s="5">
        <f t="shared" si="0"/>
        <v>835.6</v>
      </c>
      <c r="I34" s="13"/>
    </row>
    <row r="35" spans="1:9">
      <c r="A35" s="136" t="s">
        <v>789</v>
      </c>
      <c r="B35" s="57" t="s">
        <v>739</v>
      </c>
      <c r="D35" s="9">
        <v>3990</v>
      </c>
      <c r="E35" s="7"/>
      <c r="F35" s="139">
        <f>450.5+1243.3+2083.3</f>
        <v>3777.1000000000004</v>
      </c>
      <c r="G35" s="13"/>
      <c r="H35" s="5">
        <f t="shared" si="0"/>
        <v>212.89999999999964</v>
      </c>
      <c r="I35" s="14"/>
    </row>
    <row r="36" spans="1:9">
      <c r="A36" s="136" t="s">
        <v>1613</v>
      </c>
      <c r="B36" s="56" t="s">
        <v>930</v>
      </c>
      <c r="D36" s="9">
        <v>3353</v>
      </c>
      <c r="E36" s="7"/>
      <c r="F36" s="139">
        <f>159.1+-5.8+2.5</f>
        <v>155.79999999999998</v>
      </c>
      <c r="G36" s="13"/>
      <c r="H36" s="5">
        <f t="shared" si="0"/>
        <v>3197.2</v>
      </c>
      <c r="I36" s="14"/>
    </row>
    <row r="37" spans="1:9">
      <c r="A37" s="136" t="s">
        <v>790</v>
      </c>
      <c r="B37" s="57" t="s">
        <v>740</v>
      </c>
      <c r="D37" s="9">
        <v>7753</v>
      </c>
      <c r="F37" s="139">
        <f>21.7+528.7+16.9+45.9</f>
        <v>613.20000000000005</v>
      </c>
      <c r="G37" s="14"/>
      <c r="H37" s="5">
        <f t="shared" si="0"/>
        <v>7139.8</v>
      </c>
      <c r="I37" s="14"/>
    </row>
    <row r="38" spans="1:9">
      <c r="A38" s="137" t="s">
        <v>791</v>
      </c>
      <c r="B38" s="57" t="s">
        <v>741</v>
      </c>
      <c r="C38" s="7"/>
      <c r="D38" s="9">
        <v>5683.5</v>
      </c>
      <c r="F38" s="139">
        <v>46.8</v>
      </c>
      <c r="G38" s="14"/>
      <c r="H38" s="5">
        <f t="shared" si="0"/>
        <v>5636.7</v>
      </c>
      <c r="I38" s="13"/>
    </row>
    <row r="39" spans="1:9">
      <c r="A39" s="136" t="s">
        <v>792</v>
      </c>
      <c r="B39" s="57" t="s">
        <v>802</v>
      </c>
      <c r="D39" s="9">
        <v>0</v>
      </c>
      <c r="E39" s="7"/>
      <c r="F39" s="139">
        <f>418.8+363.4+241.9+116.2+51.4</f>
        <v>1191.7000000000003</v>
      </c>
      <c r="G39" s="13"/>
      <c r="H39" s="5">
        <f t="shared" si="0"/>
        <v>-1191.7000000000003</v>
      </c>
      <c r="I39" s="14"/>
    </row>
    <row r="40" spans="1:9">
      <c r="A40" s="136" t="s">
        <v>794</v>
      </c>
      <c r="B40" s="57" t="s">
        <v>795</v>
      </c>
      <c r="D40" s="9">
        <v>0</v>
      </c>
      <c r="E40" s="7"/>
      <c r="F40" s="139">
        <f>366.8+51.7+18.4+51.5</f>
        <v>488.4</v>
      </c>
      <c r="G40" s="13"/>
      <c r="H40" s="5">
        <f t="shared" si="0"/>
        <v>-488.4</v>
      </c>
      <c r="I40" s="14"/>
    </row>
    <row r="41" spans="1:9">
      <c r="A41" s="136" t="s">
        <v>796</v>
      </c>
      <c r="B41" s="57" t="s">
        <v>742</v>
      </c>
      <c r="C41" s="7"/>
      <c r="D41" s="9">
        <v>3570</v>
      </c>
      <c r="F41" s="139">
        <v>0</v>
      </c>
      <c r="G41" s="14"/>
      <c r="H41" s="5">
        <f t="shared" si="0"/>
        <v>3570</v>
      </c>
      <c r="I41" s="13"/>
    </row>
    <row r="42" spans="1:9">
      <c r="A42" s="136" t="s">
        <v>797</v>
      </c>
      <c r="B42" s="57" t="s">
        <v>743</v>
      </c>
      <c r="D42" s="9">
        <v>1482</v>
      </c>
      <c r="E42" s="7"/>
      <c r="F42" s="139">
        <v>0</v>
      </c>
      <c r="G42" s="13"/>
      <c r="H42" s="5">
        <f t="shared" si="0"/>
        <v>1482</v>
      </c>
      <c r="I42" s="14"/>
    </row>
    <row r="43" spans="1:9">
      <c r="A43" s="136" t="s">
        <v>798</v>
      </c>
      <c r="B43" s="56" t="s">
        <v>744</v>
      </c>
      <c r="C43" s="7"/>
      <c r="D43" s="9">
        <v>1697</v>
      </c>
      <c r="E43" s="13"/>
      <c r="F43" s="139">
        <v>0</v>
      </c>
      <c r="G43" s="13"/>
      <c r="H43" s="45">
        <f t="shared" si="0"/>
        <v>1697</v>
      </c>
      <c r="I43" s="13"/>
    </row>
    <row r="44" spans="1:9">
      <c r="A44" s="136" t="s">
        <v>799</v>
      </c>
      <c r="B44" s="56" t="s">
        <v>745</v>
      </c>
      <c r="C44" s="7"/>
      <c r="D44" s="9">
        <v>1720</v>
      </c>
      <c r="E44" s="7"/>
      <c r="F44" s="139">
        <v>0</v>
      </c>
      <c r="G44" s="13"/>
      <c r="H44" s="5">
        <f t="shared" si="0"/>
        <v>1720</v>
      </c>
      <c r="I44" s="13"/>
    </row>
    <row r="45" spans="1:9">
      <c r="A45" s="136"/>
      <c r="B45" s="57" t="s">
        <v>746</v>
      </c>
      <c r="C45" s="7"/>
      <c r="D45" s="9">
        <v>1355</v>
      </c>
      <c r="F45" s="139">
        <v>0</v>
      </c>
      <c r="H45" s="5">
        <f t="shared" si="0"/>
        <v>1355</v>
      </c>
      <c r="I45" s="13"/>
    </row>
    <row r="46" spans="1:9">
      <c r="A46" s="136" t="s">
        <v>821</v>
      </c>
      <c r="B46" s="57" t="s">
        <v>892</v>
      </c>
      <c r="C46" s="7"/>
      <c r="D46" s="10">
        <v>0</v>
      </c>
      <c r="E46" s="13"/>
      <c r="F46" s="140">
        <f>1073.7-119.3+2</f>
        <v>956.40000000000009</v>
      </c>
      <c r="G46" s="13"/>
      <c r="H46" s="11">
        <f>D46-F46</f>
        <v>-956.40000000000009</v>
      </c>
    </row>
    <row r="47" spans="1:9">
      <c r="B47" s="39" t="s">
        <v>757</v>
      </c>
      <c r="D47" s="12">
        <f>SUM(D16:D46)</f>
        <v>31025.5</v>
      </c>
      <c r="E47" s="24"/>
      <c r="F47" s="12">
        <f>SUM(F16:F46)</f>
        <v>38087.300000000003</v>
      </c>
      <c r="G47" s="48"/>
      <c r="H47" s="12">
        <f>SUM(H16:H46)</f>
        <v>-7061.7999999999993</v>
      </c>
    </row>
    <row r="48" spans="1:9">
      <c r="D48" s="9"/>
      <c r="E48" s="7"/>
      <c r="F48" s="9"/>
      <c r="G48" s="13"/>
      <c r="H48" s="9"/>
    </row>
    <row r="49" spans="4:12" ht="13.5" thickBot="1">
      <c r="D49" s="38">
        <f>D10+D12+D47</f>
        <v>65328.299999999996</v>
      </c>
      <c r="E49" s="7"/>
      <c r="F49" s="38">
        <f>F10+F12+F47</f>
        <v>71103.8</v>
      </c>
      <c r="G49" s="7"/>
      <c r="H49" s="38">
        <f>H10+H12+H47</f>
        <v>-5775.5000000000036</v>
      </c>
    </row>
    <row r="51" spans="4:12">
      <c r="L51" s="6"/>
    </row>
  </sheetData>
  <phoneticPr fontId="2" type="noConversion"/>
  <printOptions horizontalCentered="1"/>
  <pageMargins left="0" right="0" top="0" bottom="0.25" header="0.5" footer="0.25"/>
  <pageSetup scale="95" orientation="landscape" r:id="rId1"/>
  <headerFooter alignWithMargins="0">
    <oddFooter>&amp;L&amp;F&amp;C&amp;P&amp;R&amp;A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I54"/>
  <sheetViews>
    <sheetView zoomScale="75" zoomScaleNormal="75" workbookViewId="0">
      <selection activeCell="F44" sqref="F44"/>
    </sheetView>
  </sheetViews>
  <sheetFormatPr defaultRowHeight="12.75"/>
  <cols>
    <col min="2" max="2" width="48.7109375" bestFit="1" customWidth="1"/>
    <col min="3" max="3" width="3.140625" customWidth="1"/>
    <col min="4" max="4" width="14.42578125" bestFit="1" customWidth="1"/>
    <col min="5" max="5" width="3.140625" customWidth="1"/>
    <col min="6" max="6" width="13.42578125" bestFit="1" customWidth="1"/>
    <col min="7" max="7" width="3.140625" customWidth="1"/>
    <col min="8" max="8" width="12.5703125" bestFit="1" customWidth="1"/>
    <col min="9" max="9" width="3.140625" customWidth="1"/>
  </cols>
  <sheetData>
    <row r="1" spans="1:8">
      <c r="A1" s="1" t="s">
        <v>714</v>
      </c>
    </row>
    <row r="2" spans="1:8">
      <c r="A2" s="1" t="s">
        <v>998</v>
      </c>
    </row>
    <row r="3" spans="1:8">
      <c r="A3" s="1" t="s">
        <v>1002</v>
      </c>
    </row>
    <row r="4" spans="1:8">
      <c r="A4" s="2" t="s">
        <v>1874</v>
      </c>
    </row>
    <row r="6" spans="1:8">
      <c r="D6" s="3" t="s">
        <v>1874</v>
      </c>
      <c r="F6" s="3" t="s">
        <v>718</v>
      </c>
      <c r="H6" s="3" t="s">
        <v>719</v>
      </c>
    </row>
    <row r="7" spans="1:8">
      <c r="B7" s="4" t="s">
        <v>716</v>
      </c>
      <c r="D7" s="3"/>
      <c r="F7" s="3"/>
      <c r="H7" s="3"/>
    </row>
    <row r="9" spans="1:8">
      <c r="E9" s="5"/>
      <c r="G9" s="5"/>
    </row>
    <row r="10" spans="1:8">
      <c r="B10" s="7" t="s">
        <v>1003</v>
      </c>
      <c r="C10" s="7"/>
      <c r="D10" s="42">
        <v>0</v>
      </c>
      <c r="E10" s="7"/>
      <c r="F10" s="54">
        <v>7.8</v>
      </c>
      <c r="G10" s="13"/>
      <c r="H10" s="8">
        <f>D10-F10</f>
        <v>-7.8</v>
      </c>
    </row>
    <row r="11" spans="1:8">
      <c r="B11" s="7" t="s">
        <v>1004</v>
      </c>
      <c r="C11" s="7"/>
      <c r="D11" s="42">
        <v>0</v>
      </c>
      <c r="E11" s="7"/>
      <c r="F11" s="54">
        <v>91.2</v>
      </c>
      <c r="G11" s="13"/>
      <c r="H11" s="8">
        <f>D11-F11</f>
        <v>-91.2</v>
      </c>
    </row>
    <row r="12" spans="1:8">
      <c r="B12" s="7" t="s">
        <v>1005</v>
      </c>
      <c r="C12" s="7"/>
      <c r="D12" s="42">
        <v>0</v>
      </c>
      <c r="E12" s="7"/>
      <c r="F12" s="54">
        <v>495.8</v>
      </c>
      <c r="G12" s="13"/>
      <c r="H12" s="8">
        <f>D12-F12</f>
        <v>-495.8</v>
      </c>
    </row>
    <row r="13" spans="1:8">
      <c r="B13" s="57" t="s">
        <v>61</v>
      </c>
      <c r="C13" s="7"/>
      <c r="D13" s="42">
        <v>0</v>
      </c>
      <c r="E13" s="7"/>
      <c r="F13" s="54">
        <v>54.8</v>
      </c>
      <c r="G13" s="13"/>
      <c r="H13" s="8">
        <f>D13-F13</f>
        <v>-54.8</v>
      </c>
    </row>
    <row r="14" spans="1:8">
      <c r="B14" s="7" t="s">
        <v>1006</v>
      </c>
      <c r="C14" s="7"/>
      <c r="D14" s="42">
        <v>0</v>
      </c>
      <c r="E14" s="7"/>
      <c r="F14" s="54">
        <v>346.2</v>
      </c>
      <c r="G14" s="13"/>
      <c r="H14" s="8">
        <f>D14-F14</f>
        <v>-346.2</v>
      </c>
    </row>
    <row r="15" spans="1:8">
      <c r="B15" t="s">
        <v>1007</v>
      </c>
      <c r="D15" s="42">
        <v>8104.1</v>
      </c>
      <c r="F15" s="49">
        <v>10298.799999999999</v>
      </c>
      <c r="G15" s="14"/>
      <c r="H15" s="6">
        <f t="shared" ref="H15:H51" si="0">D15-F15</f>
        <v>-2194.6999999999989</v>
      </c>
    </row>
    <row r="16" spans="1:8">
      <c r="B16" t="s">
        <v>1008</v>
      </c>
      <c r="D16" s="42">
        <v>2665.3</v>
      </c>
      <c r="F16" s="49">
        <v>3430.1</v>
      </c>
      <c r="G16" s="14"/>
      <c r="H16" s="6">
        <f t="shared" si="0"/>
        <v>-764.79999999999973</v>
      </c>
    </row>
    <row r="17" spans="2:9">
      <c r="B17" t="s">
        <v>1009</v>
      </c>
      <c r="C17" s="7"/>
      <c r="D17" s="42">
        <v>556.20000000000005</v>
      </c>
      <c r="F17" s="49">
        <v>0</v>
      </c>
      <c r="G17" s="14"/>
      <c r="H17" s="6">
        <f t="shared" si="0"/>
        <v>556.20000000000005</v>
      </c>
    </row>
    <row r="18" spans="2:9">
      <c r="B18" t="s">
        <v>1010</v>
      </c>
      <c r="D18" s="42">
        <v>4882.1000000000004</v>
      </c>
      <c r="F18" s="49">
        <f>2472.8-1192.2</f>
        <v>1280.6000000000001</v>
      </c>
      <c r="G18" s="14"/>
      <c r="H18" s="6">
        <f t="shared" si="0"/>
        <v>3601.5</v>
      </c>
    </row>
    <row r="19" spans="2:9">
      <c r="B19" t="s">
        <v>1011</v>
      </c>
      <c r="C19" s="7"/>
      <c r="D19" s="42">
        <v>1805.1999999999996</v>
      </c>
      <c r="F19" s="41">
        <v>1290.0999999999999</v>
      </c>
      <c r="G19" s="14"/>
      <c r="H19" s="6">
        <f t="shared" si="0"/>
        <v>515.09999999999968</v>
      </c>
      <c r="I19" s="7"/>
    </row>
    <row r="20" spans="2:9">
      <c r="B20" t="s">
        <v>1012</v>
      </c>
      <c r="C20" s="7"/>
      <c r="D20" s="42">
        <v>85.299999999999983</v>
      </c>
      <c r="F20" s="41">
        <v>118.8</v>
      </c>
      <c r="G20" s="14"/>
      <c r="H20" s="6">
        <f t="shared" si="0"/>
        <v>-33.500000000000014</v>
      </c>
      <c r="I20" s="7"/>
    </row>
    <row r="21" spans="2:9">
      <c r="B21" t="s">
        <v>1013</v>
      </c>
      <c r="C21" s="7"/>
      <c r="D21" s="42">
        <v>1683.8</v>
      </c>
      <c r="F21" s="41">
        <v>212.3</v>
      </c>
      <c r="G21" s="14"/>
      <c r="H21" s="6">
        <f t="shared" si="0"/>
        <v>1471.5</v>
      </c>
    </row>
    <row r="22" spans="2:9">
      <c r="B22" t="s">
        <v>1014</v>
      </c>
      <c r="C22" s="7"/>
      <c r="D22" s="42">
        <v>37.1</v>
      </c>
      <c r="F22" s="41">
        <v>8.5</v>
      </c>
      <c r="G22" s="14"/>
      <c r="H22" s="6">
        <f t="shared" si="0"/>
        <v>28.6</v>
      </c>
      <c r="I22" s="7"/>
    </row>
    <row r="23" spans="2:9">
      <c r="B23" t="s">
        <v>1015</v>
      </c>
      <c r="D23" s="42">
        <v>200</v>
      </c>
      <c r="F23" s="41">
        <v>18.899999999999999</v>
      </c>
      <c r="G23" s="14"/>
      <c r="H23" s="6">
        <f t="shared" si="0"/>
        <v>181.1</v>
      </c>
    </row>
    <row r="24" spans="2:9">
      <c r="B24" t="s">
        <v>1016</v>
      </c>
      <c r="C24" s="7"/>
      <c r="D24" s="42">
        <v>780.4</v>
      </c>
      <c r="F24" s="41">
        <v>225.3</v>
      </c>
      <c r="G24" s="14"/>
      <c r="H24" s="6">
        <f t="shared" si="0"/>
        <v>555.09999999999991</v>
      </c>
      <c r="I24" s="7"/>
    </row>
    <row r="25" spans="2:9">
      <c r="B25" t="s">
        <v>1017</v>
      </c>
      <c r="C25" s="7"/>
      <c r="D25" s="42">
        <v>204.7</v>
      </c>
      <c r="F25" s="41">
        <v>193.3</v>
      </c>
      <c r="G25" s="14"/>
      <c r="H25" s="6">
        <f t="shared" si="0"/>
        <v>11.399999999999977</v>
      </c>
    </row>
    <row r="26" spans="2:9">
      <c r="B26" t="s">
        <v>1018</v>
      </c>
      <c r="D26" s="42">
        <v>1439.8</v>
      </c>
      <c r="F26" s="41">
        <v>569.29999999999995</v>
      </c>
      <c r="G26" s="14"/>
      <c r="H26" s="6">
        <f t="shared" si="0"/>
        <v>870.5</v>
      </c>
    </row>
    <row r="27" spans="2:9">
      <c r="B27" t="s">
        <v>1019</v>
      </c>
      <c r="C27" s="7"/>
      <c r="D27" s="42">
        <v>141.79999999999998</v>
      </c>
      <c r="F27" s="41">
        <v>0</v>
      </c>
      <c r="G27" s="14"/>
      <c r="H27" s="6">
        <f t="shared" si="0"/>
        <v>141.79999999999998</v>
      </c>
      <c r="I27" s="7"/>
    </row>
    <row r="28" spans="2:9">
      <c r="B28" t="s">
        <v>1020</v>
      </c>
      <c r="D28" s="42">
        <v>100</v>
      </c>
      <c r="F28" s="41">
        <v>27.7</v>
      </c>
      <c r="G28" s="14"/>
      <c r="H28" s="6">
        <f t="shared" si="0"/>
        <v>72.3</v>
      </c>
    </row>
    <row r="29" spans="2:9">
      <c r="B29" t="s">
        <v>1021</v>
      </c>
      <c r="D29" s="42">
        <v>35.5</v>
      </c>
      <c r="F29" s="41">
        <v>57.4</v>
      </c>
      <c r="G29" s="14"/>
      <c r="H29" s="6">
        <f t="shared" si="0"/>
        <v>-21.9</v>
      </c>
    </row>
    <row r="30" spans="2:9">
      <c r="B30" t="s">
        <v>1022</v>
      </c>
      <c r="D30" s="42">
        <v>1750</v>
      </c>
      <c r="F30" s="41">
        <f>1664.3+0.8</f>
        <v>1665.1</v>
      </c>
      <c r="G30" s="14"/>
      <c r="H30" s="6">
        <f t="shared" si="0"/>
        <v>84.900000000000091</v>
      </c>
    </row>
    <row r="31" spans="2:9">
      <c r="B31" t="s">
        <v>977</v>
      </c>
      <c r="C31" s="7"/>
      <c r="D31" s="42">
        <v>101.6</v>
      </c>
      <c r="F31" s="41">
        <v>30.9</v>
      </c>
      <c r="G31" s="14"/>
      <c r="H31" s="6">
        <f t="shared" si="0"/>
        <v>70.699999999999989</v>
      </c>
      <c r="I31" s="7"/>
    </row>
    <row r="32" spans="2:9">
      <c r="B32" t="s">
        <v>1023</v>
      </c>
      <c r="D32" s="42">
        <v>48.5</v>
      </c>
      <c r="F32" s="41">
        <v>0</v>
      </c>
      <c r="G32" s="14"/>
      <c r="H32" s="6">
        <f t="shared" si="0"/>
        <v>48.5</v>
      </c>
    </row>
    <row r="33" spans="2:9">
      <c r="B33" t="s">
        <v>1024</v>
      </c>
      <c r="D33" s="42">
        <v>-5.0000000000000009</v>
      </c>
      <c r="F33" s="41">
        <v>-147.6</v>
      </c>
      <c r="G33" s="14"/>
      <c r="H33" s="6">
        <f t="shared" si="0"/>
        <v>142.6</v>
      </c>
    </row>
    <row r="34" spans="2:9">
      <c r="B34" t="s">
        <v>1025</v>
      </c>
      <c r="C34" s="7"/>
      <c r="D34" s="42">
        <v>104.09999999999998</v>
      </c>
      <c r="F34" s="41">
        <v>91.8</v>
      </c>
      <c r="G34" s="14"/>
      <c r="H34" s="6">
        <f t="shared" si="0"/>
        <v>12.299999999999983</v>
      </c>
    </row>
    <row r="35" spans="2:9">
      <c r="B35" t="s">
        <v>1026</v>
      </c>
      <c r="D35" s="42">
        <v>598.80000000000007</v>
      </c>
      <c r="F35" s="41">
        <v>0</v>
      </c>
      <c r="G35" s="14"/>
      <c r="H35" s="6">
        <f t="shared" si="0"/>
        <v>598.80000000000007</v>
      </c>
    </row>
    <row r="36" spans="2:9" s="14" customFormat="1">
      <c r="B36" t="s">
        <v>1027</v>
      </c>
      <c r="C36" s="13"/>
      <c r="D36" s="42">
        <v>1000</v>
      </c>
      <c r="E36"/>
      <c r="F36" s="41">
        <v>0</v>
      </c>
      <c r="H36" s="6">
        <f t="shared" si="0"/>
        <v>1000</v>
      </c>
      <c r="I36" s="13"/>
    </row>
    <row r="37" spans="2:9">
      <c r="B37" t="s">
        <v>1028</v>
      </c>
      <c r="C37" s="7"/>
      <c r="D37" s="42">
        <v>245.3</v>
      </c>
      <c r="F37" s="41">
        <v>0</v>
      </c>
      <c r="G37" s="14"/>
      <c r="H37" s="6">
        <f t="shared" si="0"/>
        <v>245.3</v>
      </c>
      <c r="I37" s="7"/>
    </row>
    <row r="38" spans="2:9">
      <c r="B38" t="s">
        <v>1102</v>
      </c>
      <c r="D38" s="42">
        <v>179.2</v>
      </c>
      <c r="F38" s="41">
        <v>103.2</v>
      </c>
      <c r="G38" s="14"/>
      <c r="H38" s="6">
        <f t="shared" si="0"/>
        <v>75.999999999999986</v>
      </c>
    </row>
    <row r="39" spans="2:9">
      <c r="B39" t="s">
        <v>1029</v>
      </c>
      <c r="C39" s="7"/>
      <c r="D39" s="42">
        <v>60.199999999999996</v>
      </c>
      <c r="F39" s="41">
        <v>10.6</v>
      </c>
      <c r="G39" s="14"/>
      <c r="H39" s="6">
        <f t="shared" si="0"/>
        <v>49.599999999999994</v>
      </c>
      <c r="I39" s="7"/>
    </row>
    <row r="40" spans="2:9">
      <c r="B40" t="s">
        <v>1030</v>
      </c>
      <c r="C40" s="7"/>
      <c r="D40" s="42">
        <v>33.799999999999997</v>
      </c>
      <c r="F40" s="41">
        <v>25.2</v>
      </c>
      <c r="G40" s="14"/>
      <c r="H40" s="6">
        <f t="shared" si="0"/>
        <v>8.5999999999999979</v>
      </c>
      <c r="I40" s="7"/>
    </row>
    <row r="41" spans="2:9">
      <c r="B41" t="s">
        <v>1031</v>
      </c>
      <c r="D41" s="42">
        <v>71.2</v>
      </c>
      <c r="F41" s="41">
        <v>28.5</v>
      </c>
      <c r="G41" s="14"/>
      <c r="H41" s="6">
        <f t="shared" si="0"/>
        <v>42.7</v>
      </c>
    </row>
    <row r="42" spans="2:9">
      <c r="B42" t="s">
        <v>1032</v>
      </c>
      <c r="D42" s="42">
        <v>53.699999999999996</v>
      </c>
      <c r="F42" s="41">
        <v>31.1</v>
      </c>
      <c r="G42" s="14"/>
      <c r="H42" s="6">
        <f t="shared" si="0"/>
        <v>22.599999999999994</v>
      </c>
    </row>
    <row r="43" spans="2:9">
      <c r="B43" s="7" t="s">
        <v>1033</v>
      </c>
      <c r="C43" s="7"/>
      <c r="D43" s="42">
        <v>534.79999999999995</v>
      </c>
      <c r="E43" s="7"/>
      <c r="F43" s="41">
        <v>0</v>
      </c>
      <c r="G43" s="13"/>
      <c r="H43" s="8">
        <f t="shared" si="0"/>
        <v>534.79999999999995</v>
      </c>
    </row>
    <row r="44" spans="2:9">
      <c r="B44" t="s">
        <v>1034</v>
      </c>
      <c r="D44" s="42">
        <v>78.600000000000009</v>
      </c>
      <c r="F44" s="41">
        <v>29.2</v>
      </c>
      <c r="G44" s="14"/>
      <c r="H44" s="6">
        <f t="shared" si="0"/>
        <v>49.400000000000006</v>
      </c>
    </row>
    <row r="45" spans="2:9">
      <c r="B45" t="s">
        <v>1035</v>
      </c>
      <c r="D45" s="42">
        <v>34.200000000000003</v>
      </c>
      <c r="F45" s="41">
        <v>36.4</v>
      </c>
      <c r="G45" s="14"/>
      <c r="H45" s="6">
        <f t="shared" si="0"/>
        <v>-2.1999999999999957</v>
      </c>
    </row>
    <row r="46" spans="2:9">
      <c r="B46" t="s">
        <v>1036</v>
      </c>
      <c r="D46" s="42">
        <v>42</v>
      </c>
      <c r="F46" s="41">
        <v>31.9</v>
      </c>
      <c r="G46" s="14"/>
      <c r="H46" s="6">
        <f t="shared" si="0"/>
        <v>10.100000000000001</v>
      </c>
    </row>
    <row r="47" spans="2:9">
      <c r="B47" t="s">
        <v>1037</v>
      </c>
      <c r="D47" s="42">
        <v>67.400000000000006</v>
      </c>
      <c r="F47" s="41">
        <v>63.2</v>
      </c>
      <c r="G47" s="14"/>
      <c r="H47" s="6">
        <f t="shared" si="0"/>
        <v>4.2000000000000028</v>
      </c>
    </row>
    <row r="48" spans="2:9">
      <c r="B48" t="s">
        <v>1038</v>
      </c>
      <c r="D48" s="42">
        <v>45</v>
      </c>
      <c r="F48" s="41">
        <v>31</v>
      </c>
      <c r="G48" s="14"/>
      <c r="H48" s="6">
        <f t="shared" si="0"/>
        <v>14</v>
      </c>
    </row>
    <row r="49" spans="2:8">
      <c r="B49" t="s">
        <v>1039</v>
      </c>
      <c r="D49" s="42">
        <v>156.30000000000001</v>
      </c>
      <c r="F49" s="41">
        <v>81.3</v>
      </c>
      <c r="G49" s="14"/>
      <c r="H49" s="6">
        <f t="shared" si="0"/>
        <v>75.000000000000014</v>
      </c>
    </row>
    <row r="50" spans="2:8">
      <c r="B50" t="s">
        <v>1040</v>
      </c>
      <c r="D50" s="42">
        <v>450</v>
      </c>
      <c r="F50" s="41">
        <v>423.2</v>
      </c>
      <c r="G50" s="14"/>
      <c r="H50" s="6">
        <f t="shared" si="0"/>
        <v>26.800000000000011</v>
      </c>
    </row>
    <row r="51" spans="2:8">
      <c r="B51" t="s">
        <v>1041</v>
      </c>
      <c r="D51" s="55">
        <v>48</v>
      </c>
      <c r="F51" s="50">
        <v>26.6</v>
      </c>
      <c r="G51" s="14"/>
      <c r="H51" s="15">
        <f t="shared" si="0"/>
        <v>21.4</v>
      </c>
    </row>
    <row r="52" spans="2:8">
      <c r="D52" s="5">
        <f>SUM(D10:D51)</f>
        <v>28418.999999999996</v>
      </c>
      <c r="F52" s="5">
        <f>SUM(F10:F51)</f>
        <v>21288.5</v>
      </c>
      <c r="G52" s="14"/>
      <c r="H52" s="5">
        <f>SUM(H10:H51)</f>
        <v>7130.5000000000027</v>
      </c>
    </row>
    <row r="53" spans="2:8">
      <c r="D53" s="49"/>
      <c r="E53" s="51"/>
      <c r="F53" s="42"/>
      <c r="G53" s="44"/>
      <c r="H53" s="41"/>
    </row>
    <row r="54" spans="2:8">
      <c r="D54" s="49"/>
      <c r="E54" s="51"/>
      <c r="F54" s="42"/>
      <c r="G54" s="44"/>
      <c r="H54" s="41"/>
    </row>
  </sheetData>
  <phoneticPr fontId="2" type="noConversion"/>
  <pageMargins left="0.75" right="0.75" top="0.28000000000000003" bottom="0.42" header="0.17" footer="0.17"/>
  <pageSetup orientation="landscape" r:id="rId1"/>
  <headerFooter alignWithMargins="0">
    <oddFooter>&amp;L&amp;F&amp;C&amp;P&amp;R&amp;A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57"/>
  </sheetPr>
  <dimension ref="A1:O167"/>
  <sheetViews>
    <sheetView topLeftCell="A10" zoomScale="70" zoomScaleNormal="70" workbookViewId="0">
      <selection activeCell="F165" sqref="F165"/>
    </sheetView>
  </sheetViews>
  <sheetFormatPr defaultRowHeight="12.75"/>
  <cols>
    <col min="1" max="1" width="12.42578125" customWidth="1"/>
    <col min="2" max="2" width="48.7109375" bestFit="1" customWidth="1"/>
    <col min="3" max="3" width="3.140625" customWidth="1"/>
    <col min="4" max="4" width="11.7109375" customWidth="1"/>
    <col min="5" max="5" width="3.140625" customWidth="1"/>
    <col min="6" max="6" width="11.140625" customWidth="1"/>
    <col min="7" max="7" width="3.140625" customWidth="1"/>
    <col min="8" max="8" width="12" bestFit="1" customWidth="1"/>
    <col min="9" max="9" width="3.140625" customWidth="1"/>
  </cols>
  <sheetData>
    <row r="1" spans="1:15">
      <c r="A1" s="1" t="s">
        <v>714</v>
      </c>
    </row>
    <row r="2" spans="1:15">
      <c r="A2" s="1" t="s">
        <v>998</v>
      </c>
    </row>
    <row r="3" spans="1:15">
      <c r="A3" s="1" t="s">
        <v>1042</v>
      </c>
    </row>
    <row r="4" spans="1:15">
      <c r="A4" s="2" t="s">
        <v>1874</v>
      </c>
    </row>
    <row r="8" spans="1:15">
      <c r="D8" s="3" t="s">
        <v>1874</v>
      </c>
      <c r="F8" s="3" t="s">
        <v>718</v>
      </c>
      <c r="H8" s="3" t="s">
        <v>719</v>
      </c>
    </row>
    <row r="9" spans="1:15">
      <c r="B9" s="4" t="s">
        <v>716</v>
      </c>
      <c r="D9" s="3"/>
      <c r="F9" s="3"/>
      <c r="H9" s="3"/>
    </row>
    <row r="11" spans="1:15">
      <c r="A11" t="s">
        <v>62</v>
      </c>
      <c r="B11" t="s">
        <v>63</v>
      </c>
      <c r="D11" s="49">
        <v>0</v>
      </c>
      <c r="F11" s="41">
        <v>2.1</v>
      </c>
      <c r="G11" s="5"/>
      <c r="H11" s="6">
        <f t="shared" ref="H11:H111" si="0">D11-F11</f>
        <v>-2.1</v>
      </c>
      <c r="O11" s="61"/>
    </row>
    <row r="12" spans="1:15">
      <c r="A12" t="s">
        <v>64</v>
      </c>
      <c r="B12" t="s">
        <v>65</v>
      </c>
      <c r="D12" s="49">
        <v>0</v>
      </c>
      <c r="F12" s="41">
        <v>78.599999999999994</v>
      </c>
      <c r="G12" s="5"/>
      <c r="H12" s="6">
        <f t="shared" si="0"/>
        <v>-78.599999999999994</v>
      </c>
      <c r="O12" s="61"/>
    </row>
    <row r="13" spans="1:15">
      <c r="A13" t="s">
        <v>1527</v>
      </c>
      <c r="B13" t="s">
        <v>1528</v>
      </c>
      <c r="D13" s="49">
        <v>0</v>
      </c>
      <c r="F13" s="41">
        <v>11.3</v>
      </c>
      <c r="G13" s="5"/>
      <c r="H13" s="6">
        <f t="shared" si="0"/>
        <v>-11.3</v>
      </c>
      <c r="O13" s="61"/>
    </row>
    <row r="14" spans="1:15">
      <c r="A14" t="s">
        <v>66</v>
      </c>
      <c r="B14" t="s">
        <v>67</v>
      </c>
      <c r="D14" s="49">
        <v>0</v>
      </c>
      <c r="F14" s="41">
        <v>8.9</v>
      </c>
      <c r="G14" s="5"/>
      <c r="H14" s="6">
        <f t="shared" si="0"/>
        <v>-8.9</v>
      </c>
      <c r="O14" s="61"/>
    </row>
    <row r="15" spans="1:15">
      <c r="A15" t="s">
        <v>1553</v>
      </c>
      <c r="B15" t="s">
        <v>1554</v>
      </c>
      <c r="D15" s="49">
        <v>0</v>
      </c>
      <c r="F15" s="41">
        <v>15.299999999999999</v>
      </c>
      <c r="G15" s="5"/>
      <c r="H15" s="6">
        <f t="shared" si="0"/>
        <v>-15.299999999999999</v>
      </c>
    </row>
    <row r="16" spans="1:15">
      <c r="A16" t="s">
        <v>68</v>
      </c>
      <c r="B16" t="s">
        <v>69</v>
      </c>
      <c r="D16" s="49">
        <v>0</v>
      </c>
      <c r="F16" s="41">
        <v>365.9</v>
      </c>
      <c r="G16" s="5"/>
      <c r="H16" s="6">
        <f t="shared" si="0"/>
        <v>-365.9</v>
      </c>
    </row>
    <row r="17" spans="1:15">
      <c r="A17" t="s">
        <v>70</v>
      </c>
      <c r="B17" t="s">
        <v>71</v>
      </c>
      <c r="D17" s="49">
        <v>0</v>
      </c>
      <c r="F17" s="41">
        <v>53</v>
      </c>
      <c r="G17" s="5"/>
      <c r="H17" s="6">
        <f t="shared" si="0"/>
        <v>-53</v>
      </c>
    </row>
    <row r="18" spans="1:15">
      <c r="A18" t="s">
        <v>72</v>
      </c>
      <c r="B18" t="s">
        <v>73</v>
      </c>
      <c r="D18" s="49">
        <v>0</v>
      </c>
      <c r="F18" s="41">
        <v>-41.2</v>
      </c>
      <c r="G18" s="5"/>
      <c r="H18" s="6">
        <f t="shared" si="0"/>
        <v>41.2</v>
      </c>
      <c r="O18" s="61"/>
    </row>
    <row r="19" spans="1:15">
      <c r="A19" t="s">
        <v>74</v>
      </c>
      <c r="B19" t="s">
        <v>75</v>
      </c>
      <c r="D19" s="49">
        <v>0</v>
      </c>
      <c r="F19" s="41">
        <v>29</v>
      </c>
      <c r="G19" s="5"/>
      <c r="H19" s="6">
        <f t="shared" si="0"/>
        <v>-29</v>
      </c>
    </row>
    <row r="20" spans="1:15">
      <c r="A20" t="s">
        <v>76</v>
      </c>
      <c r="B20" t="s">
        <v>77</v>
      </c>
      <c r="D20" s="49">
        <v>0</v>
      </c>
      <c r="F20" s="41">
        <v>298.3</v>
      </c>
      <c r="G20" s="5"/>
      <c r="H20" s="6">
        <f t="shared" si="0"/>
        <v>-298.3</v>
      </c>
      <c r="O20" s="61"/>
    </row>
    <row r="21" spans="1:15">
      <c r="A21" t="s">
        <v>78</v>
      </c>
      <c r="B21" t="s">
        <v>79</v>
      </c>
      <c r="D21" s="49">
        <v>0</v>
      </c>
      <c r="F21" s="41">
        <v>4.2</v>
      </c>
      <c r="G21" s="5"/>
      <c r="H21" s="6">
        <f t="shared" si="0"/>
        <v>-4.2</v>
      </c>
      <c r="O21" s="61"/>
    </row>
    <row r="22" spans="1:15">
      <c r="A22" t="s">
        <v>80</v>
      </c>
      <c r="B22" t="s">
        <v>81</v>
      </c>
      <c r="D22" s="49">
        <v>0</v>
      </c>
      <c r="F22" s="41">
        <v>32.300000000000004</v>
      </c>
      <c r="G22" s="5"/>
      <c r="H22" s="6">
        <f t="shared" si="0"/>
        <v>-32.300000000000004</v>
      </c>
      <c r="O22" s="61"/>
    </row>
    <row r="23" spans="1:15">
      <c r="A23" t="s">
        <v>82</v>
      </c>
      <c r="B23" t="s">
        <v>83</v>
      </c>
      <c r="D23" s="49">
        <v>0</v>
      </c>
      <c r="F23" s="41">
        <v>-2</v>
      </c>
      <c r="G23" s="5"/>
      <c r="H23" s="6">
        <f t="shared" si="0"/>
        <v>2</v>
      </c>
      <c r="O23" s="61"/>
    </row>
    <row r="24" spans="1:15">
      <c r="A24" t="s">
        <v>84</v>
      </c>
      <c r="B24" t="s">
        <v>85</v>
      </c>
      <c r="D24" s="49">
        <v>0</v>
      </c>
      <c r="F24" s="41">
        <v>6</v>
      </c>
      <c r="G24" s="5"/>
      <c r="H24" s="6">
        <f t="shared" si="0"/>
        <v>-6</v>
      </c>
      <c r="O24" s="61"/>
    </row>
    <row r="25" spans="1:15">
      <c r="A25" t="s">
        <v>86</v>
      </c>
      <c r="B25" t="s">
        <v>87</v>
      </c>
      <c r="D25" s="49">
        <v>0</v>
      </c>
      <c r="F25" s="41">
        <v>112.80000000000001</v>
      </c>
      <c r="G25" s="5"/>
      <c r="H25" s="6">
        <f t="shared" si="0"/>
        <v>-112.80000000000001</v>
      </c>
      <c r="O25" s="61"/>
    </row>
    <row r="26" spans="1:15">
      <c r="A26" t="s">
        <v>88</v>
      </c>
      <c r="B26" t="s">
        <v>89</v>
      </c>
      <c r="D26" s="49">
        <v>0</v>
      </c>
      <c r="F26" s="41">
        <v>17.599999999999998</v>
      </c>
      <c r="G26" s="5"/>
      <c r="H26" s="6">
        <f t="shared" si="0"/>
        <v>-17.599999999999998</v>
      </c>
      <c r="O26" s="61"/>
    </row>
    <row r="27" spans="1:15">
      <c r="A27" t="s">
        <v>90</v>
      </c>
      <c r="B27" t="s">
        <v>91</v>
      </c>
      <c r="D27" s="49">
        <v>0</v>
      </c>
      <c r="F27" s="41">
        <v>7.8</v>
      </c>
      <c r="G27" s="5"/>
      <c r="H27" s="6">
        <f t="shared" si="0"/>
        <v>-7.8</v>
      </c>
    </row>
    <row r="28" spans="1:15">
      <c r="A28" t="s">
        <v>92</v>
      </c>
      <c r="B28" t="s">
        <v>93</v>
      </c>
      <c r="D28" s="49">
        <v>0</v>
      </c>
      <c r="F28" s="41">
        <v>31.8</v>
      </c>
      <c r="G28" s="5"/>
      <c r="H28" s="6">
        <f t="shared" si="0"/>
        <v>-31.8</v>
      </c>
    </row>
    <row r="29" spans="1:15">
      <c r="A29" t="s">
        <v>94</v>
      </c>
      <c r="B29" t="s">
        <v>95</v>
      </c>
      <c r="D29" s="49">
        <v>0</v>
      </c>
      <c r="F29" s="62">
        <v>409.6</v>
      </c>
      <c r="G29" s="5"/>
      <c r="H29" s="6">
        <f t="shared" si="0"/>
        <v>-409.6</v>
      </c>
      <c r="O29" s="61"/>
    </row>
    <row r="30" spans="1:15">
      <c r="A30" t="s">
        <v>96</v>
      </c>
      <c r="B30" t="s">
        <v>97</v>
      </c>
      <c r="D30" s="49">
        <v>0</v>
      </c>
      <c r="F30" s="62">
        <v>67.499999999999986</v>
      </c>
      <c r="G30" s="5"/>
      <c r="H30" s="6">
        <f t="shared" si="0"/>
        <v>-67.499999999999986</v>
      </c>
    </row>
    <row r="31" spans="1:15">
      <c r="A31" t="s">
        <v>98</v>
      </c>
      <c r="B31" t="s">
        <v>99</v>
      </c>
      <c r="D31" s="49">
        <v>0</v>
      </c>
      <c r="F31" s="62">
        <v>145.09999999999997</v>
      </c>
      <c r="G31" s="5"/>
      <c r="H31" s="6">
        <f t="shared" si="0"/>
        <v>-145.09999999999997</v>
      </c>
    </row>
    <row r="32" spans="1:15">
      <c r="A32" t="s">
        <v>100</v>
      </c>
      <c r="B32" t="s">
        <v>101</v>
      </c>
      <c r="D32" s="49">
        <v>0</v>
      </c>
      <c r="F32" s="62">
        <v>-3.3</v>
      </c>
      <c r="G32" s="5"/>
      <c r="H32" s="6">
        <f t="shared" si="0"/>
        <v>3.3</v>
      </c>
      <c r="O32" s="61"/>
    </row>
    <row r="33" spans="1:15">
      <c r="A33" t="s">
        <v>102</v>
      </c>
      <c r="B33" t="s">
        <v>103</v>
      </c>
      <c r="D33" s="49">
        <v>0</v>
      </c>
      <c r="F33" s="62">
        <v>3.2</v>
      </c>
      <c r="G33" s="5"/>
      <c r="H33" s="6">
        <f t="shared" si="0"/>
        <v>-3.2</v>
      </c>
      <c r="O33" s="61"/>
    </row>
    <row r="34" spans="1:15">
      <c r="A34" t="s">
        <v>104</v>
      </c>
      <c r="B34" t="s">
        <v>105</v>
      </c>
      <c r="D34" s="49">
        <v>0</v>
      </c>
      <c r="F34" s="62">
        <v>33.599999999999994</v>
      </c>
      <c r="G34" s="5"/>
      <c r="H34" s="6">
        <f t="shared" si="0"/>
        <v>-33.599999999999994</v>
      </c>
      <c r="O34" s="61"/>
    </row>
    <row r="35" spans="1:15">
      <c r="A35" t="s">
        <v>106</v>
      </c>
      <c r="B35" t="s">
        <v>107</v>
      </c>
      <c r="D35" s="49">
        <v>0</v>
      </c>
      <c r="F35" s="62">
        <v>328.8</v>
      </c>
      <c r="G35" s="5"/>
      <c r="H35" s="6">
        <f t="shared" si="0"/>
        <v>-328.8</v>
      </c>
    </row>
    <row r="36" spans="1:15">
      <c r="A36" t="s">
        <v>108</v>
      </c>
      <c r="B36" t="s">
        <v>109</v>
      </c>
      <c r="D36" s="49">
        <v>0</v>
      </c>
      <c r="F36" s="62">
        <v>531.1</v>
      </c>
      <c r="G36" s="5"/>
      <c r="H36" s="6">
        <f t="shared" si="0"/>
        <v>-531.1</v>
      </c>
    </row>
    <row r="37" spans="1:15">
      <c r="A37" t="s">
        <v>110</v>
      </c>
      <c r="B37" t="s">
        <v>111</v>
      </c>
      <c r="D37" s="49">
        <v>0</v>
      </c>
      <c r="F37" s="62">
        <v>81.2</v>
      </c>
      <c r="G37" s="5"/>
      <c r="H37" s="6">
        <f t="shared" si="0"/>
        <v>-81.2</v>
      </c>
    </row>
    <row r="38" spans="1:15">
      <c r="A38" t="s">
        <v>112</v>
      </c>
      <c r="B38" t="s">
        <v>113</v>
      </c>
      <c r="D38" s="49">
        <v>0</v>
      </c>
      <c r="F38" s="62">
        <v>119.50000000000001</v>
      </c>
      <c r="G38" s="5"/>
      <c r="H38" s="6">
        <f t="shared" si="0"/>
        <v>-119.50000000000001</v>
      </c>
    </row>
    <row r="39" spans="1:15">
      <c r="A39" t="s">
        <v>114</v>
      </c>
      <c r="B39" t="s">
        <v>115</v>
      </c>
      <c r="D39" s="49">
        <v>0</v>
      </c>
      <c r="F39" s="62">
        <v>71.300000000000011</v>
      </c>
      <c r="G39" s="5"/>
      <c r="H39" s="6">
        <f t="shared" si="0"/>
        <v>-71.300000000000011</v>
      </c>
    </row>
    <row r="40" spans="1:15">
      <c r="A40" t="s">
        <v>116</v>
      </c>
      <c r="B40" t="s">
        <v>117</v>
      </c>
      <c r="D40" s="49">
        <v>0</v>
      </c>
      <c r="F40" s="62">
        <v>432.7</v>
      </c>
      <c r="G40" s="5"/>
      <c r="H40" s="6">
        <f t="shared" si="0"/>
        <v>-432.7</v>
      </c>
      <c r="O40" s="61"/>
    </row>
    <row r="41" spans="1:15">
      <c r="A41" t="s">
        <v>118</v>
      </c>
      <c r="B41" t="s">
        <v>119</v>
      </c>
      <c r="D41" s="49">
        <v>0</v>
      </c>
      <c r="F41" s="62">
        <v>82.700000000000017</v>
      </c>
      <c r="G41" s="5"/>
      <c r="H41" s="6">
        <f t="shared" si="0"/>
        <v>-82.700000000000017</v>
      </c>
    </row>
    <row r="42" spans="1:15">
      <c r="A42" t="s">
        <v>120</v>
      </c>
      <c r="B42" t="s">
        <v>121</v>
      </c>
      <c r="D42" s="49">
        <v>0</v>
      </c>
      <c r="F42" s="62">
        <v>0.6</v>
      </c>
      <c r="G42" s="5"/>
      <c r="H42" s="6">
        <f t="shared" si="0"/>
        <v>-0.6</v>
      </c>
      <c r="O42" s="61"/>
    </row>
    <row r="43" spans="1:15">
      <c r="A43" t="s">
        <v>122</v>
      </c>
      <c r="B43" t="s">
        <v>123</v>
      </c>
      <c r="D43" s="49">
        <v>0</v>
      </c>
      <c r="F43" s="62">
        <v>250.4</v>
      </c>
      <c r="G43" s="5"/>
      <c r="H43" s="6">
        <f t="shared" si="0"/>
        <v>-250.4</v>
      </c>
    </row>
    <row r="44" spans="1:15">
      <c r="A44" t="s">
        <v>124</v>
      </c>
      <c r="B44" t="s">
        <v>125</v>
      </c>
      <c r="D44" s="49">
        <v>0</v>
      </c>
      <c r="F44" s="62">
        <v>3.7000000000000042</v>
      </c>
      <c r="H44" s="6">
        <f t="shared" si="0"/>
        <v>-3.7000000000000042</v>
      </c>
    </row>
    <row r="45" spans="1:15">
      <c r="A45" t="s">
        <v>126</v>
      </c>
      <c r="B45" t="s">
        <v>127</v>
      </c>
      <c r="D45" s="49">
        <v>0</v>
      </c>
      <c r="F45" s="62">
        <v>-6.0000000000000009</v>
      </c>
      <c r="G45" s="5"/>
      <c r="H45" s="6">
        <f>D45-F45</f>
        <v>6.0000000000000009</v>
      </c>
      <c r="O45" s="61"/>
    </row>
    <row r="46" spans="1:15">
      <c r="A46" t="s">
        <v>128</v>
      </c>
      <c r="B46" t="s">
        <v>129</v>
      </c>
      <c r="D46" s="49">
        <v>0</v>
      </c>
      <c r="F46" s="62">
        <v>40.799999999999997</v>
      </c>
      <c r="G46" s="5"/>
      <c r="H46" s="6">
        <f t="shared" si="0"/>
        <v>-40.799999999999997</v>
      </c>
    </row>
    <row r="47" spans="1:15">
      <c r="A47" t="s">
        <v>130</v>
      </c>
      <c r="B47" t="s">
        <v>131</v>
      </c>
      <c r="D47" s="49">
        <v>0</v>
      </c>
      <c r="F47" s="62">
        <v>146.80000000000001</v>
      </c>
      <c r="G47" s="5"/>
      <c r="H47" s="6">
        <f t="shared" si="0"/>
        <v>-146.80000000000001</v>
      </c>
    </row>
    <row r="48" spans="1:15">
      <c r="A48" t="s">
        <v>132</v>
      </c>
      <c r="B48" t="s">
        <v>133</v>
      </c>
      <c r="D48" s="49">
        <v>0</v>
      </c>
      <c r="F48" s="62">
        <v>36.1</v>
      </c>
      <c r="G48" s="5"/>
      <c r="H48" s="6">
        <f t="shared" si="0"/>
        <v>-36.1</v>
      </c>
    </row>
    <row r="49" spans="1:15">
      <c r="A49" t="s">
        <v>134</v>
      </c>
      <c r="B49" t="s">
        <v>135</v>
      </c>
      <c r="D49" s="49">
        <v>0</v>
      </c>
      <c r="F49" s="62">
        <v>60.9</v>
      </c>
      <c r="G49" s="5"/>
      <c r="H49" s="6">
        <f t="shared" si="0"/>
        <v>-60.9</v>
      </c>
    </row>
    <row r="50" spans="1:15">
      <c r="A50" t="s">
        <v>136</v>
      </c>
      <c r="B50" t="s">
        <v>137</v>
      </c>
      <c r="D50" s="49">
        <v>0</v>
      </c>
      <c r="F50" s="62">
        <v>78.599999999999994</v>
      </c>
      <c r="G50" s="5"/>
      <c r="H50" s="6">
        <f t="shared" si="0"/>
        <v>-78.599999999999994</v>
      </c>
    </row>
    <row r="51" spans="1:15">
      <c r="A51" t="s">
        <v>138</v>
      </c>
      <c r="B51" t="s">
        <v>139</v>
      </c>
      <c r="D51" s="49">
        <v>0</v>
      </c>
      <c r="F51" s="62">
        <v>96.8</v>
      </c>
      <c r="G51" s="5"/>
      <c r="H51" s="6">
        <f t="shared" si="0"/>
        <v>-96.8</v>
      </c>
    </row>
    <row r="52" spans="1:15">
      <c r="A52" t="s">
        <v>140</v>
      </c>
      <c r="B52" t="s">
        <v>141</v>
      </c>
      <c r="D52" s="49">
        <v>0</v>
      </c>
      <c r="F52" s="62">
        <v>206.39999999999998</v>
      </c>
      <c r="G52" s="5"/>
      <c r="H52" s="6">
        <f t="shared" si="0"/>
        <v>-206.39999999999998</v>
      </c>
    </row>
    <row r="53" spans="1:15">
      <c r="A53" t="s">
        <v>142</v>
      </c>
      <c r="B53" t="s">
        <v>143</v>
      </c>
      <c r="D53" s="49">
        <v>0</v>
      </c>
      <c r="F53" s="62">
        <v>100.9</v>
      </c>
      <c r="G53" s="5"/>
      <c r="H53" s="6">
        <f t="shared" si="0"/>
        <v>-100.9</v>
      </c>
    </row>
    <row r="54" spans="1:15">
      <c r="A54" t="s">
        <v>144</v>
      </c>
      <c r="B54" t="s">
        <v>145</v>
      </c>
      <c r="D54" s="49">
        <v>0</v>
      </c>
      <c r="F54" s="62">
        <v>36.5</v>
      </c>
      <c r="G54" s="5"/>
      <c r="H54" s="6">
        <f t="shared" si="0"/>
        <v>-36.5</v>
      </c>
    </row>
    <row r="55" spans="1:15">
      <c r="A55" t="s">
        <v>146</v>
      </c>
      <c r="B55" t="s">
        <v>147</v>
      </c>
      <c r="D55" s="49">
        <v>0</v>
      </c>
      <c r="F55" s="62">
        <v>69.700000000000017</v>
      </c>
      <c r="G55" s="5"/>
      <c r="H55" s="6">
        <f t="shared" si="0"/>
        <v>-69.700000000000017</v>
      </c>
    </row>
    <row r="56" spans="1:15">
      <c r="A56" t="s">
        <v>148</v>
      </c>
      <c r="B56" t="s">
        <v>149</v>
      </c>
      <c r="D56" s="49">
        <v>0</v>
      </c>
      <c r="F56" s="62">
        <v>171.1</v>
      </c>
      <c r="G56" s="5"/>
      <c r="H56" s="6">
        <f t="shared" si="0"/>
        <v>-171.1</v>
      </c>
    </row>
    <row r="57" spans="1:15">
      <c r="A57" t="s">
        <v>150</v>
      </c>
      <c r="B57" t="s">
        <v>151</v>
      </c>
      <c r="D57" s="49">
        <v>0</v>
      </c>
      <c r="F57" s="62">
        <v>223.29999999999998</v>
      </c>
      <c r="G57" s="5"/>
      <c r="H57" s="6">
        <f t="shared" si="0"/>
        <v>-223.29999999999998</v>
      </c>
    </row>
    <row r="58" spans="1:15">
      <c r="A58" t="s">
        <v>152</v>
      </c>
      <c r="B58" t="s">
        <v>153</v>
      </c>
      <c r="D58" s="49">
        <v>0</v>
      </c>
      <c r="F58" s="62">
        <v>94.899999999999991</v>
      </c>
      <c r="G58" s="5"/>
      <c r="H58" s="6">
        <f t="shared" si="0"/>
        <v>-94.899999999999991</v>
      </c>
    </row>
    <row r="59" spans="1:15">
      <c r="A59" t="s">
        <v>154</v>
      </c>
      <c r="B59" t="s">
        <v>155</v>
      </c>
      <c r="D59" s="49">
        <v>0</v>
      </c>
      <c r="F59" s="62">
        <v>66.000000000000014</v>
      </c>
      <c r="G59" s="5"/>
      <c r="H59" s="6">
        <f t="shared" si="0"/>
        <v>-66.000000000000014</v>
      </c>
      <c r="O59" s="61"/>
    </row>
    <row r="60" spans="1:15">
      <c r="A60" t="s">
        <v>156</v>
      </c>
      <c r="B60" t="s">
        <v>157</v>
      </c>
      <c r="D60" s="49">
        <v>0</v>
      </c>
      <c r="F60" s="62">
        <v>131.69999999999999</v>
      </c>
      <c r="G60" s="5"/>
      <c r="H60" s="6">
        <f t="shared" si="0"/>
        <v>-131.69999999999999</v>
      </c>
      <c r="O60" s="61"/>
    </row>
    <row r="61" spans="1:15">
      <c r="A61" t="s">
        <v>158</v>
      </c>
      <c r="B61" t="s">
        <v>159</v>
      </c>
      <c r="D61" s="49">
        <v>0</v>
      </c>
      <c r="F61" s="62">
        <v>18.7</v>
      </c>
      <c r="G61" s="5"/>
      <c r="H61" s="6">
        <f t="shared" si="0"/>
        <v>-18.7</v>
      </c>
    </row>
    <row r="62" spans="1:15">
      <c r="A62" t="s">
        <v>160</v>
      </c>
      <c r="B62" t="s">
        <v>161</v>
      </c>
      <c r="D62" s="49">
        <v>0</v>
      </c>
      <c r="F62" s="62">
        <v>2.4</v>
      </c>
      <c r="G62" s="5"/>
      <c r="H62" s="6">
        <f t="shared" si="0"/>
        <v>-2.4</v>
      </c>
      <c r="O62" s="61"/>
    </row>
    <row r="63" spans="1:15">
      <c r="A63" t="s">
        <v>162</v>
      </c>
      <c r="B63" t="s">
        <v>163</v>
      </c>
      <c r="D63" s="49">
        <v>0</v>
      </c>
      <c r="F63" s="62">
        <v>193.2</v>
      </c>
      <c r="G63" s="5"/>
      <c r="H63" s="6">
        <f t="shared" si="0"/>
        <v>-193.2</v>
      </c>
      <c r="O63" s="61"/>
    </row>
    <row r="64" spans="1:15">
      <c r="A64" t="s">
        <v>164</v>
      </c>
      <c r="B64" t="s">
        <v>165</v>
      </c>
      <c r="D64" s="49">
        <v>0</v>
      </c>
      <c r="F64" s="62">
        <v>163.30000000000001</v>
      </c>
      <c r="G64" s="5"/>
      <c r="H64" s="6">
        <f t="shared" si="0"/>
        <v>-163.30000000000001</v>
      </c>
    </row>
    <row r="65" spans="1:15">
      <c r="A65" t="s">
        <v>166</v>
      </c>
      <c r="B65" t="s">
        <v>167</v>
      </c>
      <c r="D65" s="49">
        <v>0</v>
      </c>
      <c r="F65" s="62">
        <v>10.600000000000001</v>
      </c>
      <c r="G65" s="5"/>
      <c r="H65" s="6">
        <f t="shared" si="0"/>
        <v>-10.600000000000001</v>
      </c>
      <c r="O65" s="61"/>
    </row>
    <row r="66" spans="1:15">
      <c r="A66" t="s">
        <v>168</v>
      </c>
      <c r="B66" t="s">
        <v>169</v>
      </c>
      <c r="D66" s="49">
        <v>0</v>
      </c>
      <c r="F66" s="62">
        <v>166.8</v>
      </c>
      <c r="G66" s="5"/>
      <c r="H66" s="6">
        <f t="shared" si="0"/>
        <v>-166.8</v>
      </c>
    </row>
    <row r="67" spans="1:15">
      <c r="A67" t="s">
        <v>170</v>
      </c>
      <c r="B67" t="s">
        <v>171</v>
      </c>
      <c r="D67" s="49">
        <v>0</v>
      </c>
      <c r="F67" s="62">
        <v>100.3</v>
      </c>
      <c r="G67" s="5"/>
      <c r="H67" s="6">
        <f t="shared" si="0"/>
        <v>-100.3</v>
      </c>
      <c r="O67" s="61"/>
    </row>
    <row r="68" spans="1:15">
      <c r="A68" t="s">
        <v>172</v>
      </c>
      <c r="B68" t="s">
        <v>173</v>
      </c>
      <c r="D68" s="49">
        <v>0</v>
      </c>
      <c r="F68" s="62">
        <v>22.6</v>
      </c>
      <c r="G68" s="5"/>
      <c r="H68" s="6">
        <f t="shared" si="0"/>
        <v>-22.6</v>
      </c>
    </row>
    <row r="69" spans="1:15">
      <c r="A69" t="s">
        <v>174</v>
      </c>
      <c r="B69" t="s">
        <v>175</v>
      </c>
      <c r="D69" s="49">
        <v>0</v>
      </c>
      <c r="F69" s="62">
        <v>356</v>
      </c>
      <c r="G69" s="5"/>
      <c r="H69" s="6">
        <f t="shared" si="0"/>
        <v>-356</v>
      </c>
      <c r="O69" s="61"/>
    </row>
    <row r="70" spans="1:15">
      <c r="A70" t="s">
        <v>176</v>
      </c>
      <c r="B70" t="s">
        <v>177</v>
      </c>
      <c r="D70" s="49">
        <v>0</v>
      </c>
      <c r="F70" s="62">
        <v>445.7</v>
      </c>
      <c r="G70" s="5"/>
      <c r="H70" s="6">
        <f t="shared" si="0"/>
        <v>-445.7</v>
      </c>
    </row>
    <row r="71" spans="1:15">
      <c r="A71" t="s">
        <v>178</v>
      </c>
      <c r="B71" t="s">
        <v>179</v>
      </c>
      <c r="D71" s="49">
        <v>0</v>
      </c>
      <c r="F71" s="62">
        <v>54.6</v>
      </c>
      <c r="G71" s="5"/>
      <c r="H71" s="6">
        <f t="shared" si="0"/>
        <v>-54.6</v>
      </c>
      <c r="O71" s="61"/>
    </row>
    <row r="72" spans="1:15">
      <c r="A72" t="s">
        <v>180</v>
      </c>
      <c r="B72" t="s">
        <v>181</v>
      </c>
      <c r="D72" s="49">
        <v>0</v>
      </c>
      <c r="F72" s="62">
        <v>22.2</v>
      </c>
      <c r="G72" s="5"/>
      <c r="H72" s="6">
        <f t="shared" si="0"/>
        <v>-22.2</v>
      </c>
    </row>
    <row r="73" spans="1:15">
      <c r="A73" t="s">
        <v>182</v>
      </c>
      <c r="B73" t="s">
        <v>183</v>
      </c>
      <c r="D73" s="49">
        <v>0</v>
      </c>
      <c r="F73" s="62">
        <v>341.4</v>
      </c>
      <c r="G73" s="5"/>
      <c r="H73" s="6">
        <f t="shared" si="0"/>
        <v>-341.4</v>
      </c>
    </row>
    <row r="74" spans="1:15">
      <c r="A74" t="s">
        <v>184</v>
      </c>
      <c r="B74" t="s">
        <v>185</v>
      </c>
      <c r="D74" s="49">
        <v>0</v>
      </c>
      <c r="F74" s="62">
        <v>12</v>
      </c>
      <c r="G74" s="5"/>
      <c r="H74" s="6">
        <f t="shared" si="0"/>
        <v>-12</v>
      </c>
    </row>
    <row r="75" spans="1:15">
      <c r="A75" t="s">
        <v>186</v>
      </c>
      <c r="B75" t="s">
        <v>187</v>
      </c>
      <c r="D75" s="49">
        <v>0</v>
      </c>
      <c r="F75" s="62">
        <v>173.6</v>
      </c>
      <c r="G75" s="5"/>
      <c r="H75" s="6">
        <f t="shared" si="0"/>
        <v>-173.6</v>
      </c>
      <c r="O75" s="61"/>
    </row>
    <row r="76" spans="1:15">
      <c r="A76" t="s">
        <v>188</v>
      </c>
      <c r="B76" t="s">
        <v>189</v>
      </c>
      <c r="D76" s="49">
        <v>0</v>
      </c>
      <c r="F76" s="62">
        <v>1.9</v>
      </c>
      <c r="G76" s="5"/>
      <c r="H76" s="6">
        <f t="shared" si="0"/>
        <v>-1.9</v>
      </c>
      <c r="O76" s="61"/>
    </row>
    <row r="77" spans="1:15">
      <c r="A77" t="s">
        <v>190</v>
      </c>
      <c r="B77" t="s">
        <v>191</v>
      </c>
      <c r="D77" s="49">
        <v>0</v>
      </c>
      <c r="F77" s="62">
        <v>586.09999999999991</v>
      </c>
      <c r="G77" s="5"/>
      <c r="H77" s="6">
        <f t="shared" si="0"/>
        <v>-586.09999999999991</v>
      </c>
      <c r="O77" s="61"/>
    </row>
    <row r="78" spans="1:15">
      <c r="A78" t="s">
        <v>192</v>
      </c>
      <c r="B78" t="s">
        <v>193</v>
      </c>
      <c r="D78" s="49">
        <v>0</v>
      </c>
      <c r="F78" s="62">
        <v>-2.5</v>
      </c>
      <c r="G78" s="5"/>
      <c r="H78" s="6">
        <f t="shared" si="0"/>
        <v>2.5</v>
      </c>
    </row>
    <row r="79" spans="1:15">
      <c r="A79" t="s">
        <v>194</v>
      </c>
      <c r="B79" t="s">
        <v>195</v>
      </c>
      <c r="D79" s="49">
        <v>0</v>
      </c>
      <c r="F79" s="62">
        <v>-121.30000000000013</v>
      </c>
      <c r="G79" s="5"/>
      <c r="H79" s="6">
        <f t="shared" si="0"/>
        <v>121.30000000000013</v>
      </c>
    </row>
    <row r="80" spans="1:15">
      <c r="A80" t="s">
        <v>196</v>
      </c>
      <c r="B80" t="s">
        <v>1586</v>
      </c>
      <c r="D80" s="49">
        <v>0</v>
      </c>
      <c r="F80" s="62">
        <v>1.1000000000000001</v>
      </c>
      <c r="G80" s="5"/>
      <c r="H80" s="6">
        <f t="shared" si="0"/>
        <v>-1.1000000000000001</v>
      </c>
      <c r="O80" s="61"/>
    </row>
    <row r="81" spans="1:15">
      <c r="A81" t="s">
        <v>197</v>
      </c>
      <c r="B81" t="s">
        <v>198</v>
      </c>
      <c r="D81" s="49">
        <v>0</v>
      </c>
      <c r="F81" s="62">
        <v>154.6</v>
      </c>
      <c r="G81" s="5"/>
      <c r="H81" s="6">
        <f t="shared" si="0"/>
        <v>-154.6</v>
      </c>
    </row>
    <row r="82" spans="1:15">
      <c r="A82" t="s">
        <v>199</v>
      </c>
      <c r="B82" t="s">
        <v>200</v>
      </c>
      <c r="D82" s="49">
        <v>0</v>
      </c>
      <c r="F82" s="62">
        <v>82.600000000000009</v>
      </c>
      <c r="G82" s="5"/>
      <c r="H82" s="6">
        <f t="shared" si="0"/>
        <v>-82.600000000000009</v>
      </c>
    </row>
    <row r="83" spans="1:15">
      <c r="A83" t="s">
        <v>201</v>
      </c>
      <c r="B83" t="s">
        <v>202</v>
      </c>
      <c r="D83" s="49">
        <v>0</v>
      </c>
      <c r="F83" s="62">
        <v>203.5</v>
      </c>
      <c r="G83" s="5"/>
      <c r="H83" s="6">
        <f t="shared" si="0"/>
        <v>-203.5</v>
      </c>
    </row>
    <row r="84" spans="1:15">
      <c r="A84" t="s">
        <v>203</v>
      </c>
      <c r="B84" t="s">
        <v>204</v>
      </c>
      <c r="D84" s="49">
        <v>0</v>
      </c>
      <c r="F84" s="62">
        <v>26.299999999999997</v>
      </c>
      <c r="G84" s="5"/>
      <c r="H84" s="6">
        <f t="shared" si="0"/>
        <v>-26.299999999999997</v>
      </c>
      <c r="O84" s="61"/>
    </row>
    <row r="85" spans="1:15">
      <c r="A85" t="s">
        <v>205</v>
      </c>
      <c r="B85" t="s">
        <v>206</v>
      </c>
      <c r="D85" s="49">
        <v>0</v>
      </c>
      <c r="F85" s="62">
        <v>18.2</v>
      </c>
      <c r="G85" s="5"/>
      <c r="H85" s="6">
        <f t="shared" si="0"/>
        <v>-18.2</v>
      </c>
    </row>
    <row r="86" spans="1:15">
      <c r="A86" t="s">
        <v>207</v>
      </c>
      <c r="B86" t="s">
        <v>208</v>
      </c>
      <c r="D86" s="49">
        <v>0</v>
      </c>
      <c r="F86" s="62">
        <v>135</v>
      </c>
      <c r="G86" s="5"/>
      <c r="H86" s="6">
        <f t="shared" si="0"/>
        <v>-135</v>
      </c>
    </row>
    <row r="87" spans="1:15">
      <c r="A87" t="s">
        <v>209</v>
      </c>
      <c r="B87" t="s">
        <v>210</v>
      </c>
      <c r="D87" s="49">
        <v>0</v>
      </c>
      <c r="F87" s="62">
        <v>497.8</v>
      </c>
      <c r="G87" s="5"/>
      <c r="H87" s="6">
        <f t="shared" si="0"/>
        <v>-497.8</v>
      </c>
      <c r="O87" s="61"/>
    </row>
    <row r="88" spans="1:15">
      <c r="A88" t="s">
        <v>1595</v>
      </c>
      <c r="B88" t="s">
        <v>1596</v>
      </c>
      <c r="D88" s="49">
        <v>0</v>
      </c>
      <c r="F88" s="62">
        <v>-2.3000000000000003</v>
      </c>
      <c r="G88" s="5"/>
      <c r="H88" s="6">
        <f t="shared" si="0"/>
        <v>2.3000000000000003</v>
      </c>
      <c r="O88" s="61"/>
    </row>
    <row r="89" spans="1:15">
      <c r="A89" t="s">
        <v>1394</v>
      </c>
      <c r="B89" t="s">
        <v>1395</v>
      </c>
      <c r="D89" s="49">
        <v>0</v>
      </c>
      <c r="F89" s="62">
        <v>0.1</v>
      </c>
      <c r="G89" s="5"/>
      <c r="H89" s="6">
        <f t="shared" si="0"/>
        <v>-0.1</v>
      </c>
    </row>
    <row r="90" spans="1:15">
      <c r="A90" t="s">
        <v>1597</v>
      </c>
      <c r="B90" t="s">
        <v>1598</v>
      </c>
      <c r="D90" s="49">
        <v>0</v>
      </c>
      <c r="F90" s="62">
        <v>49.2</v>
      </c>
      <c r="G90" s="5"/>
      <c r="H90" s="6">
        <f t="shared" si="0"/>
        <v>-49.2</v>
      </c>
    </row>
    <row r="91" spans="1:15">
      <c r="A91" t="s">
        <v>1601</v>
      </c>
      <c r="B91" t="s">
        <v>1602</v>
      </c>
      <c r="D91" s="49">
        <v>0</v>
      </c>
      <c r="F91" s="62">
        <v>145.6</v>
      </c>
      <c r="G91" s="5"/>
      <c r="H91" s="6">
        <f t="shared" si="0"/>
        <v>-145.6</v>
      </c>
    </row>
    <row r="92" spans="1:15">
      <c r="A92" t="s">
        <v>211</v>
      </c>
      <c r="B92" t="s">
        <v>212</v>
      </c>
      <c r="D92" s="49">
        <v>0</v>
      </c>
      <c r="F92" s="62">
        <v>-554.19999999999993</v>
      </c>
      <c r="G92" s="5"/>
      <c r="H92" s="6">
        <f t="shared" si="0"/>
        <v>554.19999999999993</v>
      </c>
      <c r="O92" s="61"/>
    </row>
    <row r="93" spans="1:15">
      <c r="A93" t="s">
        <v>1503</v>
      </c>
      <c r="B93" t="s">
        <v>1504</v>
      </c>
      <c r="D93" s="49">
        <v>0</v>
      </c>
      <c r="F93" s="62">
        <v>4.7</v>
      </c>
      <c r="G93" s="5"/>
      <c r="H93" s="6">
        <f t="shared" si="0"/>
        <v>-4.7</v>
      </c>
      <c r="O93" s="61"/>
    </row>
    <row r="94" spans="1:15">
      <c r="A94" t="s">
        <v>213</v>
      </c>
      <c r="B94" t="s">
        <v>214</v>
      </c>
      <c r="D94" s="49">
        <v>0</v>
      </c>
      <c r="F94" s="62">
        <v>269</v>
      </c>
      <c r="G94" s="5"/>
      <c r="H94" s="6">
        <f t="shared" si="0"/>
        <v>-269</v>
      </c>
    </row>
    <row r="95" spans="1:15">
      <c r="A95" t="s">
        <v>215</v>
      </c>
      <c r="B95" t="s">
        <v>216</v>
      </c>
      <c r="D95" s="49">
        <v>0</v>
      </c>
      <c r="F95" s="62">
        <v>621.5</v>
      </c>
      <c r="G95" s="5"/>
      <c r="H95" s="6">
        <f t="shared" si="0"/>
        <v>-621.5</v>
      </c>
      <c r="O95" s="61"/>
    </row>
    <row r="96" spans="1:15">
      <c r="A96" t="s">
        <v>217</v>
      </c>
      <c r="B96" t="s">
        <v>1647</v>
      </c>
      <c r="D96" s="49">
        <v>0</v>
      </c>
      <c r="F96" s="62">
        <v>39.499999999999993</v>
      </c>
      <c r="G96" s="5"/>
      <c r="H96" s="6">
        <f t="shared" si="0"/>
        <v>-39.499999999999993</v>
      </c>
      <c r="O96" s="61"/>
    </row>
    <row r="97" spans="1:15">
      <c r="A97" t="s">
        <v>218</v>
      </c>
      <c r="B97" t="s">
        <v>219</v>
      </c>
      <c r="D97" s="49">
        <v>0</v>
      </c>
      <c r="F97" s="62">
        <v>260.7</v>
      </c>
      <c r="G97" s="5"/>
      <c r="H97" s="6">
        <f t="shared" si="0"/>
        <v>-260.7</v>
      </c>
      <c r="O97" s="61"/>
    </row>
    <row r="98" spans="1:15">
      <c r="A98" t="s">
        <v>220</v>
      </c>
      <c r="B98" t="s">
        <v>1647</v>
      </c>
      <c r="D98" s="49">
        <v>0</v>
      </c>
      <c r="F98" s="62">
        <v>45.8</v>
      </c>
      <c r="G98" s="5"/>
      <c r="H98" s="6">
        <f t="shared" si="0"/>
        <v>-45.8</v>
      </c>
      <c r="O98" s="61"/>
    </row>
    <row r="99" spans="1:15">
      <c r="A99" t="s">
        <v>221</v>
      </c>
      <c r="B99" t="s">
        <v>222</v>
      </c>
      <c r="D99" s="49">
        <v>0</v>
      </c>
      <c r="F99" s="62">
        <v>191.70000000000002</v>
      </c>
      <c r="G99" s="5"/>
      <c r="H99" s="6">
        <f t="shared" si="0"/>
        <v>-191.70000000000002</v>
      </c>
      <c r="O99" s="61"/>
    </row>
    <row r="100" spans="1:15">
      <c r="A100" t="s">
        <v>1631</v>
      </c>
      <c r="B100" t="s">
        <v>1632</v>
      </c>
      <c r="D100" s="49">
        <v>0</v>
      </c>
      <c r="F100" s="62">
        <v>0.8</v>
      </c>
      <c r="G100" s="5"/>
      <c r="H100" s="6">
        <f t="shared" si="0"/>
        <v>-0.8</v>
      </c>
      <c r="O100" s="61"/>
    </row>
    <row r="101" spans="1:15">
      <c r="A101" t="s">
        <v>1633</v>
      </c>
      <c r="B101" t="s">
        <v>223</v>
      </c>
      <c r="D101" s="49">
        <v>0</v>
      </c>
      <c r="F101" s="62">
        <v>81.7</v>
      </c>
      <c r="G101" s="5"/>
      <c r="H101" s="6">
        <f t="shared" si="0"/>
        <v>-81.7</v>
      </c>
      <c r="O101" s="61"/>
    </row>
    <row r="102" spans="1:15">
      <c r="A102" t="s">
        <v>1635</v>
      </c>
      <c r="B102" t="s">
        <v>1636</v>
      </c>
      <c r="D102" s="49">
        <v>0</v>
      </c>
      <c r="F102" s="62">
        <v>105</v>
      </c>
      <c r="G102" s="5"/>
      <c r="H102" s="6">
        <f t="shared" si="0"/>
        <v>-105</v>
      </c>
    </row>
    <row r="103" spans="1:15">
      <c r="A103" t="s">
        <v>224</v>
      </c>
      <c r="B103" t="s">
        <v>225</v>
      </c>
      <c r="D103" s="49">
        <v>0</v>
      </c>
      <c r="F103" s="62">
        <v>128.30000000000001</v>
      </c>
      <c r="G103" s="5"/>
      <c r="H103" s="6">
        <f t="shared" si="0"/>
        <v>-128.30000000000001</v>
      </c>
      <c r="O103" s="61"/>
    </row>
    <row r="104" spans="1:15">
      <c r="A104" t="s">
        <v>226</v>
      </c>
      <c r="B104" t="s">
        <v>227</v>
      </c>
      <c r="D104" s="49">
        <v>0</v>
      </c>
      <c r="F104" s="62">
        <v>0.69999999999999984</v>
      </c>
      <c r="G104" s="5"/>
      <c r="H104" s="6">
        <f t="shared" si="0"/>
        <v>-0.69999999999999984</v>
      </c>
      <c r="O104" s="61"/>
    </row>
    <row r="105" spans="1:15">
      <c r="A105" t="s">
        <v>228</v>
      </c>
      <c r="B105" t="s">
        <v>229</v>
      </c>
      <c r="D105" s="49">
        <v>0</v>
      </c>
      <c r="F105" s="62">
        <v>114.7</v>
      </c>
      <c r="G105" s="5"/>
      <c r="H105" s="6">
        <f t="shared" si="0"/>
        <v>-114.7</v>
      </c>
      <c r="O105" s="61"/>
    </row>
    <row r="106" spans="1:15">
      <c r="A106" t="s">
        <v>230</v>
      </c>
      <c r="B106" t="s">
        <v>231</v>
      </c>
      <c r="D106" s="49">
        <v>0</v>
      </c>
      <c r="F106" s="62">
        <v>2.5</v>
      </c>
      <c r="G106" s="5"/>
      <c r="H106" s="6">
        <f t="shared" si="0"/>
        <v>-2.5</v>
      </c>
    </row>
    <row r="107" spans="1:15">
      <c r="A107" t="s">
        <v>232</v>
      </c>
      <c r="B107" t="s">
        <v>233</v>
      </c>
      <c r="D107" s="49">
        <v>0</v>
      </c>
      <c r="F107" s="62">
        <v>3.5</v>
      </c>
      <c r="G107" s="5"/>
      <c r="H107" s="6">
        <f t="shared" si="0"/>
        <v>-3.5</v>
      </c>
      <c r="O107" s="61"/>
    </row>
    <row r="108" spans="1:15">
      <c r="A108" t="s">
        <v>234</v>
      </c>
      <c r="B108" t="s">
        <v>1647</v>
      </c>
      <c r="D108" s="49">
        <v>0</v>
      </c>
      <c r="F108" s="62">
        <v>389.70000000000005</v>
      </c>
      <c r="G108" s="5"/>
      <c r="H108" s="6">
        <f t="shared" si="0"/>
        <v>-389.70000000000005</v>
      </c>
      <c r="O108" s="61"/>
    </row>
    <row r="109" spans="1:15">
      <c r="A109" t="s">
        <v>235</v>
      </c>
      <c r="B109" t="s">
        <v>236</v>
      </c>
      <c r="D109" s="49">
        <v>0</v>
      </c>
      <c r="F109" s="62">
        <v>79.800000000000011</v>
      </c>
      <c r="G109" s="5"/>
      <c r="H109" s="6">
        <f t="shared" si="0"/>
        <v>-79.800000000000011</v>
      </c>
      <c r="O109" s="61"/>
    </row>
    <row r="110" spans="1:15">
      <c r="A110" t="s">
        <v>237</v>
      </c>
      <c r="B110" t="s">
        <v>238</v>
      </c>
      <c r="D110" s="49">
        <v>0</v>
      </c>
      <c r="F110" s="62">
        <v>20.3</v>
      </c>
      <c r="G110" s="5"/>
      <c r="H110" s="6">
        <f t="shared" si="0"/>
        <v>-20.3</v>
      </c>
      <c r="O110" s="61"/>
    </row>
    <row r="111" spans="1:15">
      <c r="A111" t="s">
        <v>239</v>
      </c>
      <c r="B111" t="s">
        <v>240</v>
      </c>
      <c r="D111" s="49">
        <v>0</v>
      </c>
      <c r="F111" s="62">
        <v>21.6</v>
      </c>
      <c r="G111" s="5"/>
      <c r="H111" s="6">
        <f t="shared" si="0"/>
        <v>-21.6</v>
      </c>
      <c r="O111" s="61"/>
    </row>
    <row r="112" spans="1:15">
      <c r="A112" t="s">
        <v>241</v>
      </c>
      <c r="B112" t="s">
        <v>242</v>
      </c>
      <c r="C112" s="7"/>
      <c r="D112" s="49">
        <v>0</v>
      </c>
      <c r="F112" s="62">
        <v>12.100000000000001</v>
      </c>
      <c r="G112" s="14"/>
      <c r="H112" s="6">
        <f>D112-F112</f>
        <v>-12.100000000000001</v>
      </c>
      <c r="O112" s="61"/>
    </row>
    <row r="113" spans="1:15">
      <c r="A113" t="s">
        <v>243</v>
      </c>
      <c r="B113" t="s">
        <v>244</v>
      </c>
      <c r="D113" s="49">
        <v>0</v>
      </c>
      <c r="F113" s="62">
        <v>31.1</v>
      </c>
      <c r="G113" s="14"/>
      <c r="H113" s="6">
        <f>D113-F113</f>
        <v>-31.1</v>
      </c>
      <c r="O113" s="61"/>
    </row>
    <row r="114" spans="1:15">
      <c r="A114" t="s">
        <v>245</v>
      </c>
      <c r="B114" t="s">
        <v>246</v>
      </c>
      <c r="C114" s="7"/>
      <c r="D114" s="49">
        <v>0</v>
      </c>
      <c r="F114" s="62">
        <v>227.40000000000003</v>
      </c>
      <c r="G114" s="14"/>
      <c r="H114" s="6">
        <f t="shared" ref="H114:H164" si="1">D114-F114</f>
        <v>-227.40000000000003</v>
      </c>
      <c r="I114" s="7"/>
    </row>
    <row r="115" spans="1:15">
      <c r="A115" t="s">
        <v>247</v>
      </c>
      <c r="B115" t="s">
        <v>248</v>
      </c>
      <c r="D115" s="49">
        <v>0</v>
      </c>
      <c r="F115" s="62">
        <v>197.89999999999998</v>
      </c>
      <c r="G115" s="14"/>
      <c r="H115" s="6">
        <f t="shared" si="1"/>
        <v>-197.89999999999998</v>
      </c>
    </row>
    <row r="116" spans="1:15">
      <c r="A116" t="s">
        <v>249</v>
      </c>
      <c r="B116" t="s">
        <v>250</v>
      </c>
      <c r="D116" s="49">
        <v>0</v>
      </c>
      <c r="F116" s="62">
        <v>38.599999999999994</v>
      </c>
      <c r="G116" s="14"/>
      <c r="H116" s="6">
        <f t="shared" si="1"/>
        <v>-38.599999999999994</v>
      </c>
    </row>
    <row r="117" spans="1:15" s="14" customFormat="1">
      <c r="A117" t="s">
        <v>251</v>
      </c>
      <c r="B117" t="s">
        <v>252</v>
      </c>
      <c r="C117" s="13"/>
      <c r="D117" s="49">
        <v>0</v>
      </c>
      <c r="E117"/>
      <c r="F117" s="62">
        <v>3.3</v>
      </c>
      <c r="H117" s="6">
        <f t="shared" si="1"/>
        <v>-3.3</v>
      </c>
      <c r="I117" s="13"/>
      <c r="O117"/>
    </row>
    <row r="118" spans="1:15">
      <c r="A118" t="s">
        <v>253</v>
      </c>
      <c r="B118" t="s">
        <v>254</v>
      </c>
      <c r="C118" s="7"/>
      <c r="D118" s="49">
        <v>0</v>
      </c>
      <c r="F118" s="62">
        <v>59.100000000000009</v>
      </c>
      <c r="G118" s="14"/>
      <c r="H118" s="6">
        <f t="shared" si="1"/>
        <v>-59.100000000000009</v>
      </c>
      <c r="I118" s="7"/>
    </row>
    <row r="119" spans="1:15">
      <c r="A119" t="s">
        <v>255</v>
      </c>
      <c r="B119" t="s">
        <v>256</v>
      </c>
      <c r="D119" s="49">
        <v>0</v>
      </c>
      <c r="F119" s="41">
        <v>92.100000000000009</v>
      </c>
      <c r="G119" s="14"/>
      <c r="H119" s="6">
        <f t="shared" si="1"/>
        <v>-92.100000000000009</v>
      </c>
    </row>
    <row r="120" spans="1:15">
      <c r="A120" t="s">
        <v>257</v>
      </c>
      <c r="B120" t="s">
        <v>258</v>
      </c>
      <c r="D120" s="49">
        <v>0</v>
      </c>
      <c r="F120" s="41">
        <v>10.200000000000001</v>
      </c>
      <c r="G120" s="14"/>
      <c r="H120" s="6">
        <f t="shared" si="1"/>
        <v>-10.200000000000001</v>
      </c>
    </row>
    <row r="121" spans="1:15">
      <c r="A121" t="s">
        <v>259</v>
      </c>
      <c r="B121" t="s">
        <v>260</v>
      </c>
      <c r="D121" s="49">
        <v>0</v>
      </c>
      <c r="F121" s="41">
        <v>13.1</v>
      </c>
      <c r="G121" s="14"/>
      <c r="H121" s="6">
        <f t="shared" si="1"/>
        <v>-13.1</v>
      </c>
    </row>
    <row r="122" spans="1:15">
      <c r="A122" t="s">
        <v>22</v>
      </c>
      <c r="B122" t="s">
        <v>804</v>
      </c>
      <c r="D122" s="6">
        <v>94.3</v>
      </c>
      <c r="F122" s="41">
        <v>0</v>
      </c>
      <c r="G122" s="14"/>
      <c r="H122" s="6">
        <f t="shared" si="1"/>
        <v>94.3</v>
      </c>
    </row>
    <row r="123" spans="1:15">
      <c r="A123" t="s">
        <v>23</v>
      </c>
      <c r="B123" t="s">
        <v>805</v>
      </c>
      <c r="D123" s="6">
        <v>94.3</v>
      </c>
      <c r="F123" s="41">
        <v>0</v>
      </c>
      <c r="G123" s="14"/>
      <c r="H123" s="6">
        <f t="shared" si="1"/>
        <v>94.3</v>
      </c>
    </row>
    <row r="124" spans="1:15">
      <c r="A124" t="s">
        <v>24</v>
      </c>
      <c r="B124" t="s">
        <v>1</v>
      </c>
      <c r="D124" s="6">
        <v>100.4</v>
      </c>
      <c r="F124" s="41">
        <v>0</v>
      </c>
      <c r="G124" s="14"/>
      <c r="H124" s="6">
        <f t="shared" si="1"/>
        <v>100.4</v>
      </c>
    </row>
    <row r="125" spans="1:15">
      <c r="A125" t="s">
        <v>25</v>
      </c>
      <c r="B125" t="s">
        <v>2</v>
      </c>
      <c r="D125" s="6">
        <v>100.4</v>
      </c>
      <c r="F125" s="41">
        <v>0</v>
      </c>
      <c r="G125" s="14"/>
      <c r="H125" s="6">
        <f t="shared" si="1"/>
        <v>100.4</v>
      </c>
    </row>
    <row r="126" spans="1:15">
      <c r="A126" t="s">
        <v>26</v>
      </c>
      <c r="B126" t="s">
        <v>3</v>
      </c>
      <c r="D126" s="6">
        <v>100.4</v>
      </c>
      <c r="F126" s="41">
        <v>0</v>
      </c>
      <c r="G126" s="14"/>
      <c r="H126" s="6">
        <f t="shared" si="1"/>
        <v>100.4</v>
      </c>
    </row>
    <row r="127" spans="1:15">
      <c r="A127" t="s">
        <v>27</v>
      </c>
      <c r="B127" t="s">
        <v>4</v>
      </c>
      <c r="D127" s="6">
        <v>100.4</v>
      </c>
      <c r="F127" s="41">
        <v>0</v>
      </c>
      <c r="G127" s="14"/>
      <c r="H127" s="6">
        <f t="shared" si="1"/>
        <v>100.4</v>
      </c>
    </row>
    <row r="128" spans="1:15">
      <c r="A128" t="s">
        <v>1519</v>
      </c>
      <c r="B128" t="s">
        <v>995</v>
      </c>
      <c r="D128" s="6">
        <v>45.6</v>
      </c>
      <c r="F128" s="41">
        <v>143.1</v>
      </c>
      <c r="G128" s="14"/>
      <c r="H128" s="6">
        <f t="shared" si="1"/>
        <v>-97.5</v>
      </c>
    </row>
    <row r="129" spans="1:8">
      <c r="A129" t="s">
        <v>28</v>
      </c>
      <c r="B129" t="s">
        <v>5</v>
      </c>
      <c r="D129" s="6">
        <v>719.3</v>
      </c>
      <c r="F129" s="41">
        <v>0</v>
      </c>
      <c r="G129" s="14"/>
      <c r="H129" s="6">
        <f t="shared" si="1"/>
        <v>719.3</v>
      </c>
    </row>
    <row r="130" spans="1:8">
      <c r="A130" t="s">
        <v>29</v>
      </c>
      <c r="B130" t="s">
        <v>6</v>
      </c>
      <c r="D130" s="6">
        <v>75.900000000000006</v>
      </c>
      <c r="F130" s="41">
        <v>0</v>
      </c>
      <c r="G130" s="14"/>
      <c r="H130" s="6">
        <f t="shared" si="1"/>
        <v>75.900000000000006</v>
      </c>
    </row>
    <row r="131" spans="1:8">
      <c r="A131" t="s">
        <v>30</v>
      </c>
      <c r="B131" t="s">
        <v>1146</v>
      </c>
      <c r="D131" s="6">
        <v>35.1</v>
      </c>
      <c r="F131" s="41">
        <v>-65.900000000000006</v>
      </c>
      <c r="G131" s="14"/>
      <c r="H131" s="6">
        <f t="shared" si="1"/>
        <v>101</v>
      </c>
    </row>
    <row r="132" spans="1:8">
      <c r="A132" t="s">
        <v>31</v>
      </c>
      <c r="B132" t="s">
        <v>7</v>
      </c>
      <c r="D132" s="6">
        <v>88.1</v>
      </c>
      <c r="F132" s="41">
        <v>0</v>
      </c>
      <c r="G132" s="14"/>
      <c r="H132" s="6">
        <f t="shared" si="1"/>
        <v>88.1</v>
      </c>
    </row>
    <row r="133" spans="1:8">
      <c r="A133" t="s">
        <v>32</v>
      </c>
      <c r="B133" t="s">
        <v>8</v>
      </c>
      <c r="D133" s="6">
        <v>24</v>
      </c>
      <c r="F133" s="41">
        <v>0</v>
      </c>
      <c r="G133" s="14"/>
      <c r="H133" s="6">
        <f t="shared" si="1"/>
        <v>24</v>
      </c>
    </row>
    <row r="134" spans="1:8">
      <c r="A134" t="s">
        <v>33</v>
      </c>
      <c r="B134" t="s">
        <v>9</v>
      </c>
      <c r="D134" s="6">
        <v>210</v>
      </c>
      <c r="F134" s="41">
        <v>0</v>
      </c>
      <c r="G134" s="14"/>
      <c r="H134" s="6">
        <f t="shared" si="1"/>
        <v>210</v>
      </c>
    </row>
    <row r="135" spans="1:8">
      <c r="A135" t="s">
        <v>34</v>
      </c>
      <c r="B135" t="s">
        <v>10</v>
      </c>
      <c r="D135" s="6">
        <v>690</v>
      </c>
      <c r="F135" s="41">
        <v>0</v>
      </c>
      <c r="G135" s="14"/>
      <c r="H135" s="6">
        <f t="shared" si="1"/>
        <v>690</v>
      </c>
    </row>
    <row r="136" spans="1:8">
      <c r="A136" t="s">
        <v>35</v>
      </c>
      <c r="B136" t="s">
        <v>1148</v>
      </c>
      <c r="D136" s="6">
        <v>40.1</v>
      </c>
      <c r="F136" s="41">
        <v>0</v>
      </c>
      <c r="G136" s="14"/>
      <c r="H136" s="6">
        <f t="shared" si="1"/>
        <v>40.1</v>
      </c>
    </row>
    <row r="137" spans="1:8">
      <c r="A137" t="s">
        <v>36</v>
      </c>
      <c r="B137" t="s">
        <v>806</v>
      </c>
      <c r="D137" s="6">
        <v>94.3</v>
      </c>
      <c r="F137" s="41">
        <v>0</v>
      </c>
      <c r="G137" s="14"/>
      <c r="H137" s="6">
        <f t="shared" si="1"/>
        <v>94.3</v>
      </c>
    </row>
    <row r="138" spans="1:8">
      <c r="A138" t="s">
        <v>37</v>
      </c>
      <c r="B138" t="s">
        <v>807</v>
      </c>
      <c r="D138" s="6">
        <v>94.3</v>
      </c>
      <c r="F138" s="41">
        <v>0</v>
      </c>
      <c r="G138" s="14"/>
      <c r="H138" s="6">
        <f t="shared" si="1"/>
        <v>94.3</v>
      </c>
    </row>
    <row r="139" spans="1:8">
      <c r="A139" t="s">
        <v>38</v>
      </c>
      <c r="B139" t="s">
        <v>808</v>
      </c>
      <c r="D139" s="6">
        <v>118.2</v>
      </c>
      <c r="F139" s="41">
        <v>0</v>
      </c>
      <c r="G139" s="14"/>
      <c r="H139" s="6">
        <f t="shared" si="1"/>
        <v>118.2</v>
      </c>
    </row>
    <row r="140" spans="1:8">
      <c r="A140" t="s">
        <v>39</v>
      </c>
      <c r="B140" t="s">
        <v>809</v>
      </c>
      <c r="D140" s="6">
        <v>118.2</v>
      </c>
      <c r="F140" s="41">
        <v>0</v>
      </c>
      <c r="G140" s="14"/>
      <c r="H140" s="6">
        <f t="shared" si="1"/>
        <v>118.2</v>
      </c>
    </row>
    <row r="141" spans="1:8">
      <c r="A141" t="s">
        <v>40</v>
      </c>
      <c r="B141" t="s">
        <v>810</v>
      </c>
      <c r="D141" s="23">
        <v>49.4</v>
      </c>
      <c r="F141" s="41">
        <v>0</v>
      </c>
      <c r="G141" s="14"/>
      <c r="H141" s="6">
        <f t="shared" si="1"/>
        <v>49.4</v>
      </c>
    </row>
    <row r="142" spans="1:8">
      <c r="A142" t="s">
        <v>41</v>
      </c>
      <c r="B142" t="s">
        <v>811</v>
      </c>
      <c r="D142" s="23">
        <v>20.2</v>
      </c>
      <c r="F142" s="41">
        <v>0</v>
      </c>
      <c r="G142" s="14"/>
      <c r="H142" s="6">
        <f t="shared" si="1"/>
        <v>20.2</v>
      </c>
    </row>
    <row r="143" spans="1:8">
      <c r="A143" t="s">
        <v>42</v>
      </c>
      <c r="B143" t="s">
        <v>812</v>
      </c>
      <c r="D143" s="23">
        <v>48.2</v>
      </c>
      <c r="F143" s="41">
        <v>0</v>
      </c>
      <c r="G143" s="14"/>
      <c r="H143" s="6">
        <f t="shared" si="1"/>
        <v>48.2</v>
      </c>
    </row>
    <row r="144" spans="1:8">
      <c r="A144" t="s">
        <v>43</v>
      </c>
      <c r="B144" t="s">
        <v>11</v>
      </c>
      <c r="D144" s="23">
        <v>331.6</v>
      </c>
      <c r="F144" s="41">
        <v>0</v>
      </c>
      <c r="G144" s="14"/>
      <c r="H144" s="6">
        <f t="shared" si="1"/>
        <v>331.6</v>
      </c>
    </row>
    <row r="145" spans="1:8">
      <c r="A145" t="s">
        <v>44</v>
      </c>
      <c r="B145" t="s">
        <v>12</v>
      </c>
      <c r="D145" s="23">
        <v>110.5</v>
      </c>
      <c r="F145" s="41">
        <v>0</v>
      </c>
      <c r="G145" s="14"/>
      <c r="H145" s="6">
        <f t="shared" si="1"/>
        <v>110.5</v>
      </c>
    </row>
    <row r="146" spans="1:8">
      <c r="A146" t="s">
        <v>45</v>
      </c>
      <c r="B146" t="s">
        <v>13</v>
      </c>
      <c r="D146" s="23">
        <v>363.6</v>
      </c>
      <c r="F146" s="41">
        <v>0</v>
      </c>
      <c r="G146" s="14"/>
      <c r="H146" s="6">
        <f t="shared" si="1"/>
        <v>363.6</v>
      </c>
    </row>
    <row r="147" spans="1:8">
      <c r="A147" t="s">
        <v>46</v>
      </c>
      <c r="B147" t="s">
        <v>14</v>
      </c>
      <c r="D147" s="23">
        <v>342.9</v>
      </c>
      <c r="F147" s="41">
        <v>0</v>
      </c>
      <c r="G147" s="14"/>
      <c r="H147" s="6">
        <f t="shared" si="1"/>
        <v>342.9</v>
      </c>
    </row>
    <row r="148" spans="1:8">
      <c r="A148" t="s">
        <v>47</v>
      </c>
      <c r="B148" t="s">
        <v>15</v>
      </c>
      <c r="D148" s="23">
        <v>149.69999999999999</v>
      </c>
      <c r="F148" s="41">
        <v>0</v>
      </c>
      <c r="G148" s="14"/>
      <c r="H148" s="6">
        <f t="shared" si="1"/>
        <v>149.69999999999999</v>
      </c>
    </row>
    <row r="149" spans="1:8">
      <c r="A149" t="s">
        <v>48</v>
      </c>
      <c r="B149" t="s">
        <v>16</v>
      </c>
      <c r="D149" s="23">
        <v>91.8</v>
      </c>
      <c r="F149" s="41">
        <v>0</v>
      </c>
      <c r="G149" s="14"/>
      <c r="H149" s="6">
        <f t="shared" si="1"/>
        <v>91.8</v>
      </c>
    </row>
    <row r="150" spans="1:8">
      <c r="A150" t="s">
        <v>49</v>
      </c>
      <c r="B150" t="s">
        <v>17</v>
      </c>
      <c r="D150" s="23">
        <v>97.2</v>
      </c>
      <c r="F150" s="41">
        <v>0</v>
      </c>
      <c r="G150" s="14"/>
      <c r="H150" s="6">
        <f t="shared" si="1"/>
        <v>97.2</v>
      </c>
    </row>
    <row r="151" spans="1:8">
      <c r="A151" t="s">
        <v>50</v>
      </c>
      <c r="B151" t="s">
        <v>813</v>
      </c>
      <c r="D151" s="23">
        <v>54.5</v>
      </c>
      <c r="F151" s="41">
        <v>0</v>
      </c>
      <c r="G151" s="14"/>
      <c r="H151" s="6">
        <f t="shared" si="1"/>
        <v>54.5</v>
      </c>
    </row>
    <row r="152" spans="1:8">
      <c r="A152" t="s">
        <v>1343</v>
      </c>
      <c r="B152" t="s">
        <v>18</v>
      </c>
      <c r="D152" s="23">
        <v>96.6</v>
      </c>
      <c r="F152" s="41">
        <v>0</v>
      </c>
      <c r="G152" s="14"/>
      <c r="H152" s="6">
        <f t="shared" si="1"/>
        <v>96.6</v>
      </c>
    </row>
    <row r="153" spans="1:8">
      <c r="A153" t="s">
        <v>51</v>
      </c>
      <c r="B153" t="s">
        <v>814</v>
      </c>
      <c r="D153" s="23">
        <v>22.5</v>
      </c>
      <c r="F153" s="41">
        <v>0</v>
      </c>
      <c r="G153" s="14"/>
      <c r="H153" s="6">
        <f t="shared" si="1"/>
        <v>22.5</v>
      </c>
    </row>
    <row r="154" spans="1:8">
      <c r="A154" t="s">
        <v>52</v>
      </c>
      <c r="B154" t="s">
        <v>815</v>
      </c>
      <c r="D154" s="23">
        <v>24.9</v>
      </c>
      <c r="F154" s="41">
        <v>0</v>
      </c>
      <c r="G154" s="14"/>
      <c r="H154" s="6">
        <f t="shared" si="1"/>
        <v>24.9</v>
      </c>
    </row>
    <row r="155" spans="1:8">
      <c r="A155" t="s">
        <v>53</v>
      </c>
      <c r="B155" t="s">
        <v>19</v>
      </c>
      <c r="D155" s="23">
        <v>125</v>
      </c>
      <c r="E155" s="7"/>
      <c r="F155" s="41">
        <v>0</v>
      </c>
      <c r="G155" s="13"/>
      <c r="H155" s="6">
        <f t="shared" si="1"/>
        <v>125</v>
      </c>
    </row>
    <row r="156" spans="1:8">
      <c r="A156" t="s">
        <v>54</v>
      </c>
      <c r="B156" t="s">
        <v>816</v>
      </c>
      <c r="D156" s="23">
        <v>7.3</v>
      </c>
      <c r="E156" s="7"/>
      <c r="F156" s="41">
        <v>0</v>
      </c>
      <c r="G156" s="13"/>
      <c r="H156" s="6">
        <f t="shared" si="1"/>
        <v>7.3</v>
      </c>
    </row>
    <row r="157" spans="1:8">
      <c r="A157" t="s">
        <v>55</v>
      </c>
      <c r="B157" t="s">
        <v>817</v>
      </c>
      <c r="D157" s="23">
        <v>42.5</v>
      </c>
      <c r="E157" s="7"/>
      <c r="F157" s="41">
        <v>0</v>
      </c>
      <c r="G157" s="13"/>
      <c r="H157" s="6">
        <f t="shared" si="1"/>
        <v>42.5</v>
      </c>
    </row>
    <row r="158" spans="1:8">
      <c r="A158" t="s">
        <v>56</v>
      </c>
      <c r="B158" t="s">
        <v>818</v>
      </c>
      <c r="D158" s="23">
        <v>53.8</v>
      </c>
      <c r="E158" s="7"/>
      <c r="F158" s="41">
        <v>0</v>
      </c>
      <c r="G158" s="13"/>
      <c r="H158" s="6">
        <f t="shared" si="1"/>
        <v>53.8</v>
      </c>
    </row>
    <row r="159" spans="1:8">
      <c r="A159" t="s">
        <v>1409</v>
      </c>
      <c r="B159" t="s">
        <v>819</v>
      </c>
      <c r="D159" s="23">
        <v>52.7</v>
      </c>
      <c r="E159" s="7"/>
      <c r="F159" s="41">
        <v>0</v>
      </c>
      <c r="G159" s="13"/>
      <c r="H159" s="6">
        <f t="shared" si="1"/>
        <v>52.7</v>
      </c>
    </row>
    <row r="160" spans="1:8">
      <c r="A160" t="s">
        <v>57</v>
      </c>
      <c r="B160" t="s">
        <v>820</v>
      </c>
      <c r="D160" s="23">
        <v>24.6</v>
      </c>
      <c r="E160" s="7"/>
      <c r="F160" s="41">
        <v>0</v>
      </c>
      <c r="G160" s="13"/>
      <c r="H160" s="6">
        <f t="shared" si="1"/>
        <v>24.6</v>
      </c>
    </row>
    <row r="161" spans="1:8">
      <c r="A161" t="s">
        <v>1621</v>
      </c>
      <c r="B161" t="s">
        <v>964</v>
      </c>
      <c r="D161" s="23">
        <v>12</v>
      </c>
      <c r="E161" s="7"/>
      <c r="F161" s="41">
        <v>135.4</v>
      </c>
      <c r="G161" s="13"/>
      <c r="H161" s="6">
        <f t="shared" si="1"/>
        <v>-123.4</v>
      </c>
    </row>
    <row r="162" spans="1:8">
      <c r="A162" t="s">
        <v>58</v>
      </c>
      <c r="B162" t="s">
        <v>20</v>
      </c>
      <c r="D162" s="23">
        <v>20</v>
      </c>
      <c r="E162" s="7"/>
      <c r="F162" s="41">
        <v>0</v>
      </c>
      <c r="G162" s="13"/>
      <c r="H162" s="6">
        <f t="shared" si="1"/>
        <v>20</v>
      </c>
    </row>
    <row r="163" spans="1:8">
      <c r="A163" t="s">
        <v>59</v>
      </c>
      <c r="B163" t="s">
        <v>21</v>
      </c>
      <c r="D163" s="23">
        <v>441</v>
      </c>
      <c r="E163" s="7"/>
      <c r="F163" s="41">
        <v>0</v>
      </c>
      <c r="G163" s="13"/>
      <c r="H163" s="6">
        <f t="shared" si="1"/>
        <v>441</v>
      </c>
    </row>
    <row r="164" spans="1:8">
      <c r="A164" t="s">
        <v>60</v>
      </c>
      <c r="B164" t="s">
        <v>1045</v>
      </c>
      <c r="D164" s="15">
        <v>358</v>
      </c>
      <c r="E164" s="7"/>
      <c r="F164" s="50">
        <v>0</v>
      </c>
      <c r="G164" s="13"/>
      <c r="H164" s="15">
        <f t="shared" si="1"/>
        <v>358</v>
      </c>
    </row>
    <row r="165" spans="1:8">
      <c r="D165" s="5">
        <f>SUM(D11:D164)</f>
        <v>5883.7999999999993</v>
      </c>
      <c r="E165" s="51"/>
      <c r="F165" s="5">
        <f>SUM(F11:F164)</f>
        <v>11728.000000000004</v>
      </c>
      <c r="G165" s="44"/>
      <c r="H165" s="5">
        <f>SUM(H11:H164)</f>
        <v>-5844.2000000000044</v>
      </c>
    </row>
    <row r="166" spans="1:8">
      <c r="D166" s="49"/>
      <c r="E166" s="51"/>
      <c r="F166" s="42"/>
      <c r="G166" s="44"/>
      <c r="H166" s="41"/>
    </row>
    <row r="167" spans="1:8">
      <c r="D167" s="49"/>
      <c r="E167" s="51"/>
      <c r="F167" s="42"/>
      <c r="G167" s="44"/>
      <c r="H167" s="41"/>
    </row>
  </sheetData>
  <phoneticPr fontId="2" type="noConversion"/>
  <pageMargins left="0.75" right="0.75" top="0.27" bottom="0.41" header="0.17" footer="0.17"/>
  <pageSetup orientation="landscape" r:id="rId1"/>
  <headerFooter alignWithMargins="0">
    <oddFooter>&amp;L&amp;F&amp;C&amp;P&amp;R&amp;A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6600"/>
  </sheetPr>
  <dimension ref="A1:O70"/>
  <sheetViews>
    <sheetView zoomScale="98" zoomScaleNormal="98" workbookViewId="0">
      <selection activeCell="F38" sqref="F38"/>
    </sheetView>
  </sheetViews>
  <sheetFormatPr defaultRowHeight="12.75"/>
  <cols>
    <col min="1" max="1" width="2.5703125" style="87" customWidth="1"/>
    <col min="2" max="2" width="23.140625" style="86" customWidth="1"/>
    <col min="3" max="4" width="11" style="87" customWidth="1"/>
    <col min="5" max="5" width="11.5703125" style="87" customWidth="1"/>
    <col min="6" max="7" width="11.85546875" style="87" customWidth="1"/>
    <col min="8" max="8" width="56.5703125" style="109" customWidth="1"/>
    <col min="9" max="9" width="16.140625" style="87" customWidth="1"/>
    <col min="10" max="16384" width="9.140625" style="87"/>
  </cols>
  <sheetData>
    <row r="1" spans="1:15">
      <c r="A1" s="1" t="s">
        <v>714</v>
      </c>
      <c r="H1" s="88"/>
    </row>
    <row r="2" spans="1:15">
      <c r="A2" s="1" t="s">
        <v>1875</v>
      </c>
      <c r="H2" s="88"/>
    </row>
    <row r="3" spans="1:15">
      <c r="A3" s="2" t="s">
        <v>735</v>
      </c>
      <c r="H3" s="88"/>
    </row>
    <row r="4" spans="1:15">
      <c r="A4" s="2" t="s">
        <v>736</v>
      </c>
      <c r="H4" s="88"/>
    </row>
    <row r="5" spans="1:15">
      <c r="A5" s="89"/>
      <c r="B5" s="90"/>
      <c r="C5" s="91"/>
      <c r="D5" s="91"/>
      <c r="E5" s="91"/>
      <c r="F5" s="91"/>
      <c r="G5" s="91"/>
      <c r="H5" s="92"/>
    </row>
    <row r="6" spans="1:15">
      <c r="A6" s="93" t="s">
        <v>764</v>
      </c>
      <c r="C6" s="94"/>
      <c r="D6" s="94"/>
      <c r="H6" s="88"/>
    </row>
    <row r="7" spans="1:15">
      <c r="B7" s="95"/>
      <c r="F7" s="96"/>
      <c r="G7" s="96"/>
      <c r="H7" s="88"/>
    </row>
    <row r="8" spans="1:15">
      <c r="C8" s="94"/>
      <c r="D8" s="94" t="s">
        <v>1903</v>
      </c>
      <c r="E8" s="94"/>
      <c r="G8" s="97" t="s">
        <v>761</v>
      </c>
      <c r="H8" s="88"/>
      <c r="I8" s="94" t="s">
        <v>823</v>
      </c>
    </row>
    <row r="9" spans="1:15">
      <c r="C9" s="94" t="s">
        <v>1108</v>
      </c>
      <c r="D9" s="94" t="s">
        <v>1904</v>
      </c>
      <c r="E9" s="94" t="s">
        <v>737</v>
      </c>
      <c r="G9" s="97" t="s">
        <v>1905</v>
      </c>
      <c r="H9" s="88"/>
      <c r="I9" s="94" t="s">
        <v>822</v>
      </c>
    </row>
    <row r="10" spans="1:15">
      <c r="B10" s="98" t="s">
        <v>716</v>
      </c>
      <c r="C10" s="99" t="s">
        <v>738</v>
      </c>
      <c r="D10" s="96" t="s">
        <v>738</v>
      </c>
      <c r="E10" s="96" t="s">
        <v>738</v>
      </c>
      <c r="F10" s="96" t="s">
        <v>761</v>
      </c>
      <c r="G10" s="100" t="s">
        <v>1906</v>
      </c>
      <c r="H10" s="101" t="s">
        <v>762</v>
      </c>
      <c r="I10" s="96" t="s">
        <v>1909</v>
      </c>
    </row>
    <row r="11" spans="1:15" ht="45.75" customHeight="1">
      <c r="A11" s="136"/>
      <c r="B11" s="102" t="s">
        <v>763</v>
      </c>
      <c r="C11" s="103">
        <v>6257.3</v>
      </c>
      <c r="D11" s="259">
        <v>8207.2999999999993</v>
      </c>
      <c r="E11" s="103">
        <v>8207.2999999999993</v>
      </c>
      <c r="F11" s="103">
        <f>C11-E11</f>
        <v>-1949.9999999999991</v>
      </c>
      <c r="G11" s="103">
        <f>D11-E11</f>
        <v>0</v>
      </c>
      <c r="H11" s="104" t="s">
        <v>1907</v>
      </c>
      <c r="I11" s="103">
        <v>6077.5</v>
      </c>
    </row>
    <row r="12" spans="1:15" ht="54" customHeight="1">
      <c r="A12" s="136"/>
      <c r="B12" s="102" t="s">
        <v>928</v>
      </c>
      <c r="C12" s="103">
        <v>8199.7000000000007</v>
      </c>
      <c r="D12" s="259">
        <v>15700</v>
      </c>
      <c r="E12" s="103">
        <v>17240</v>
      </c>
      <c r="F12" s="103">
        <f>C12-E12</f>
        <v>-9040.2999999999993</v>
      </c>
      <c r="G12" s="103">
        <f t="shared" ref="G12:G36" si="0">D12-E12</f>
        <v>-1540</v>
      </c>
      <c r="H12" s="105" t="s">
        <v>591</v>
      </c>
      <c r="I12" s="103">
        <v>4607.5</v>
      </c>
    </row>
    <row r="13" spans="1:15" ht="29.25" customHeight="1">
      <c r="A13" s="136"/>
      <c r="B13" s="106" t="s">
        <v>769</v>
      </c>
      <c r="C13" s="260">
        <v>1512.4</v>
      </c>
      <c r="D13" s="260">
        <v>4300</v>
      </c>
      <c r="E13" s="260">
        <v>4150</v>
      </c>
      <c r="F13" s="103">
        <f t="shared" ref="F13:F36" si="1">C13-E13</f>
        <v>-2637.6</v>
      </c>
      <c r="G13" s="103">
        <f t="shared" si="0"/>
        <v>150</v>
      </c>
      <c r="H13" s="104" t="s">
        <v>1926</v>
      </c>
      <c r="I13" s="103">
        <v>4019.4</v>
      </c>
      <c r="J13" s="91"/>
      <c r="K13" s="91"/>
      <c r="L13" s="91"/>
      <c r="M13" s="91"/>
    </row>
    <row r="14" spans="1:15" ht="32.25" customHeight="1">
      <c r="A14" s="136"/>
      <c r="B14" s="102" t="s">
        <v>770</v>
      </c>
      <c r="C14" s="103">
        <v>4995.7</v>
      </c>
      <c r="D14" s="259">
        <v>11400</v>
      </c>
      <c r="E14" s="103">
        <v>11271</v>
      </c>
      <c r="F14" s="103">
        <f t="shared" si="1"/>
        <v>-6275.3</v>
      </c>
      <c r="G14" s="103">
        <f t="shared" si="0"/>
        <v>129</v>
      </c>
      <c r="H14" s="262" t="s">
        <v>1925</v>
      </c>
      <c r="I14" s="103">
        <v>10830.7</v>
      </c>
    </row>
    <row r="15" spans="1:15" ht="41.25" customHeight="1">
      <c r="A15" s="136"/>
      <c r="B15" s="102" t="s">
        <v>588</v>
      </c>
      <c r="C15" s="103">
        <v>7545.8</v>
      </c>
      <c r="D15" s="259">
        <v>14720</v>
      </c>
      <c r="E15" s="103">
        <v>14660</v>
      </c>
      <c r="F15" s="103">
        <f t="shared" si="1"/>
        <v>-7114.2</v>
      </c>
      <c r="G15" s="103">
        <f t="shared" si="0"/>
        <v>60</v>
      </c>
      <c r="H15" s="104" t="s">
        <v>589</v>
      </c>
      <c r="I15" s="103">
        <v>5900.5</v>
      </c>
      <c r="J15" s="91"/>
      <c r="K15" s="91"/>
      <c r="L15" s="91"/>
      <c r="M15" s="91"/>
      <c r="N15" s="91"/>
      <c r="O15" s="91"/>
    </row>
    <row r="16" spans="1:15" ht="44.25" customHeight="1">
      <c r="A16" s="136"/>
      <c r="B16" s="105" t="s">
        <v>590</v>
      </c>
      <c r="C16" s="260">
        <v>7026.6</v>
      </c>
      <c r="D16" s="260">
        <v>16100</v>
      </c>
      <c r="E16" s="260">
        <v>15720</v>
      </c>
      <c r="F16" s="103">
        <f t="shared" si="1"/>
        <v>-8693.4</v>
      </c>
      <c r="G16" s="103">
        <f t="shared" si="0"/>
        <v>380</v>
      </c>
      <c r="H16" s="104" t="s">
        <v>592</v>
      </c>
      <c r="I16" s="103">
        <v>7606.4</v>
      </c>
      <c r="J16" s="91"/>
      <c r="K16" s="91"/>
      <c r="L16" s="91"/>
      <c r="M16" s="91"/>
      <c r="N16" s="91"/>
      <c r="O16" s="91"/>
    </row>
    <row r="17" spans="1:15" ht="51" customHeight="1">
      <c r="A17" s="136"/>
      <c r="B17" s="102" t="s">
        <v>593</v>
      </c>
      <c r="C17" s="260">
        <v>8771.5</v>
      </c>
      <c r="D17" s="260">
        <v>19200</v>
      </c>
      <c r="E17" s="260">
        <v>19360</v>
      </c>
      <c r="F17" s="103">
        <f t="shared" si="1"/>
        <v>-10588.5</v>
      </c>
      <c r="G17" s="103">
        <f t="shared" si="0"/>
        <v>-160</v>
      </c>
      <c r="H17" s="104" t="s">
        <v>597</v>
      </c>
      <c r="I17" s="103">
        <v>3114.9</v>
      </c>
      <c r="J17" s="91"/>
      <c r="K17" s="91"/>
      <c r="L17" s="91"/>
      <c r="M17" s="91"/>
      <c r="N17" s="91"/>
      <c r="O17" s="91"/>
    </row>
    <row r="18" spans="1:15" ht="40.5" customHeight="1">
      <c r="A18" s="136"/>
      <c r="B18" s="102" t="s">
        <v>726</v>
      </c>
      <c r="C18" s="260">
        <v>1500</v>
      </c>
      <c r="D18" s="260">
        <v>2072.6999999999998</v>
      </c>
      <c r="E18" s="260">
        <v>2072.6999999999998</v>
      </c>
      <c r="F18" s="103">
        <f t="shared" si="1"/>
        <v>-572.69999999999982</v>
      </c>
      <c r="G18" s="103">
        <f t="shared" si="0"/>
        <v>0</v>
      </c>
      <c r="H18" s="104" t="s">
        <v>1907</v>
      </c>
      <c r="I18" s="103">
        <v>252.7</v>
      </c>
      <c r="J18" s="91"/>
      <c r="K18" s="91"/>
      <c r="L18" s="91"/>
      <c r="M18" s="91"/>
      <c r="N18" s="91"/>
      <c r="O18" s="91"/>
    </row>
    <row r="19" spans="1:15" ht="32.25" customHeight="1">
      <c r="A19" s="136"/>
      <c r="B19" s="102" t="s">
        <v>728</v>
      </c>
      <c r="C19" s="260">
        <v>2000</v>
      </c>
      <c r="D19" s="260">
        <v>2093</v>
      </c>
      <c r="E19" s="260">
        <v>2097.3000000000002</v>
      </c>
      <c r="F19" s="103">
        <f t="shared" si="1"/>
        <v>-97.300000000000182</v>
      </c>
      <c r="G19" s="103">
        <f t="shared" si="0"/>
        <v>-4.3000000000001819</v>
      </c>
      <c r="H19" s="104" t="s">
        <v>1908</v>
      </c>
      <c r="I19" s="103">
        <v>2093.8000000000002</v>
      </c>
      <c r="J19" s="91"/>
      <c r="K19" s="91"/>
      <c r="L19" s="91"/>
      <c r="M19" s="91"/>
      <c r="N19" s="91"/>
      <c r="O19" s="91"/>
    </row>
    <row r="20" spans="1:15" ht="54" customHeight="1">
      <c r="A20" s="136"/>
      <c r="B20" s="102" t="s">
        <v>729</v>
      </c>
      <c r="C20" s="260">
        <v>1527.3</v>
      </c>
      <c r="D20" s="260">
        <v>6230.4</v>
      </c>
      <c r="E20" s="260">
        <v>6230.4</v>
      </c>
      <c r="F20" s="103">
        <f t="shared" si="1"/>
        <v>-4703.0999999999995</v>
      </c>
      <c r="G20" s="103">
        <f t="shared" si="0"/>
        <v>0</v>
      </c>
      <c r="H20" s="104" t="s">
        <v>1907</v>
      </c>
      <c r="I20" s="103">
        <v>5739.3</v>
      </c>
      <c r="J20" s="91"/>
      <c r="K20" s="91"/>
      <c r="L20" s="91"/>
      <c r="M20" s="91"/>
      <c r="N20" s="91"/>
      <c r="O20" s="91"/>
    </row>
    <row r="21" spans="1:15" ht="32.25" customHeight="1">
      <c r="A21" s="136"/>
      <c r="B21" s="102" t="s">
        <v>730</v>
      </c>
      <c r="C21" s="260">
        <v>7505.4</v>
      </c>
      <c r="D21" s="260">
        <v>7505.4</v>
      </c>
      <c r="E21" s="260">
        <v>7505.4</v>
      </c>
      <c r="F21" s="103">
        <f t="shared" si="1"/>
        <v>0</v>
      </c>
      <c r="G21" s="103">
        <f t="shared" si="0"/>
        <v>0</v>
      </c>
      <c r="H21" s="104" t="s">
        <v>1907</v>
      </c>
      <c r="I21" s="103">
        <v>165.79999999999998</v>
      </c>
      <c r="J21" s="91"/>
      <c r="K21" s="91"/>
      <c r="L21" s="91"/>
      <c r="M21" s="91"/>
      <c r="N21" s="91"/>
      <c r="O21" s="91"/>
    </row>
    <row r="22" spans="1:15" ht="40.5" customHeight="1">
      <c r="A22" s="136"/>
      <c r="B22" s="102" t="s">
        <v>594</v>
      </c>
      <c r="C22" s="260">
        <v>7359.9</v>
      </c>
      <c r="D22" s="260">
        <v>17400</v>
      </c>
      <c r="E22" s="260">
        <v>17620</v>
      </c>
      <c r="F22" s="103">
        <f t="shared" si="1"/>
        <v>-10260.1</v>
      </c>
      <c r="G22" s="103">
        <f t="shared" si="0"/>
        <v>-220</v>
      </c>
      <c r="H22" s="104" t="s">
        <v>589</v>
      </c>
      <c r="I22" s="103">
        <v>2686.8</v>
      </c>
      <c r="J22" s="91"/>
      <c r="K22" s="91"/>
      <c r="L22" s="91"/>
      <c r="M22" s="91"/>
      <c r="N22" s="91"/>
      <c r="O22" s="91"/>
    </row>
    <row r="23" spans="1:15" ht="48" customHeight="1">
      <c r="A23" s="136"/>
      <c r="B23" s="258" t="s">
        <v>732</v>
      </c>
      <c r="C23" s="107">
        <v>9800</v>
      </c>
      <c r="D23" s="261">
        <v>33382.1</v>
      </c>
      <c r="E23" s="107">
        <v>33382.1</v>
      </c>
      <c r="F23" s="103">
        <f t="shared" si="1"/>
        <v>-23582.1</v>
      </c>
      <c r="G23" s="103">
        <f t="shared" si="0"/>
        <v>0</v>
      </c>
      <c r="H23" s="104" t="s">
        <v>1907</v>
      </c>
      <c r="I23" s="103">
        <v>28253</v>
      </c>
    </row>
    <row r="24" spans="1:15" ht="42" customHeight="1">
      <c r="A24" s="136"/>
      <c r="B24" s="102" t="s">
        <v>598</v>
      </c>
      <c r="C24" s="107">
        <v>8650</v>
      </c>
      <c r="D24" s="261">
        <v>18500</v>
      </c>
      <c r="E24" s="107">
        <v>19580</v>
      </c>
      <c r="F24" s="103">
        <f t="shared" si="1"/>
        <v>-10930</v>
      </c>
      <c r="G24" s="103">
        <f t="shared" si="0"/>
        <v>-1080</v>
      </c>
      <c r="H24" s="104" t="s">
        <v>595</v>
      </c>
      <c r="I24" s="103">
        <v>1634.7</v>
      </c>
    </row>
    <row r="25" spans="1:15" ht="43.5" customHeight="1">
      <c r="A25" s="136"/>
      <c r="B25" s="102" t="s">
        <v>599</v>
      </c>
      <c r="C25" s="107">
        <v>3616.6</v>
      </c>
      <c r="D25" s="261">
        <v>11250</v>
      </c>
      <c r="E25" s="107">
        <v>12420</v>
      </c>
      <c r="F25" s="103">
        <f t="shared" si="1"/>
        <v>-8803.4</v>
      </c>
      <c r="G25" s="103">
        <f t="shared" si="0"/>
        <v>-1170</v>
      </c>
      <c r="H25" s="104" t="s">
        <v>596</v>
      </c>
      <c r="I25" s="108">
        <v>432.4</v>
      </c>
    </row>
    <row r="26" spans="1:15" ht="25.5">
      <c r="A26" s="136"/>
      <c r="B26" s="102" t="s">
        <v>739</v>
      </c>
      <c r="C26" s="107">
        <v>4000</v>
      </c>
      <c r="D26" s="261">
        <v>4148.3999999999996</v>
      </c>
      <c r="E26" s="107">
        <v>4156.8999999999996</v>
      </c>
      <c r="F26" s="103">
        <f t="shared" si="1"/>
        <v>-156.89999999999964</v>
      </c>
      <c r="G26" s="103">
        <f t="shared" si="0"/>
        <v>-8.5</v>
      </c>
      <c r="H26" s="104" t="s">
        <v>1908</v>
      </c>
      <c r="I26" s="103">
        <v>4156.8999999999996</v>
      </c>
      <c r="J26" s="91"/>
    </row>
    <row r="27" spans="1:15" ht="29.25" customHeight="1">
      <c r="A27" s="136"/>
      <c r="B27" s="102" t="s">
        <v>930</v>
      </c>
      <c r="C27" s="107">
        <v>13283.6</v>
      </c>
      <c r="D27" s="261">
        <v>15106.2</v>
      </c>
      <c r="E27" s="107">
        <v>15106.2</v>
      </c>
      <c r="F27" s="103">
        <f t="shared" si="1"/>
        <v>-1822.6000000000004</v>
      </c>
      <c r="G27" s="103">
        <f t="shared" si="0"/>
        <v>0</v>
      </c>
      <c r="H27" s="105" t="s">
        <v>1907</v>
      </c>
      <c r="I27" s="103">
        <v>431</v>
      </c>
    </row>
    <row r="28" spans="1:15" ht="38.25">
      <c r="A28" s="136"/>
      <c r="B28" s="102" t="s">
        <v>740</v>
      </c>
      <c r="C28" s="107">
        <v>7982</v>
      </c>
      <c r="D28" s="261">
        <v>14200</v>
      </c>
      <c r="E28" s="107">
        <v>14310</v>
      </c>
      <c r="F28" s="103">
        <f t="shared" si="1"/>
        <v>-6328</v>
      </c>
      <c r="G28" s="103">
        <f t="shared" si="0"/>
        <v>-110</v>
      </c>
      <c r="H28" s="104" t="s">
        <v>600</v>
      </c>
      <c r="I28" s="103">
        <v>1281.4000000000001</v>
      </c>
    </row>
    <row r="29" spans="1:15" ht="38.25">
      <c r="A29" s="136"/>
      <c r="B29" s="102" t="s">
        <v>601</v>
      </c>
      <c r="C29" s="107">
        <v>6884.4</v>
      </c>
      <c r="D29" s="261">
        <v>18600</v>
      </c>
      <c r="E29" s="107">
        <v>33830</v>
      </c>
      <c r="F29" s="103">
        <f t="shared" si="1"/>
        <v>-26945.599999999999</v>
      </c>
      <c r="G29" s="103">
        <f t="shared" si="0"/>
        <v>-15230</v>
      </c>
      <c r="H29" s="104" t="s">
        <v>602</v>
      </c>
      <c r="I29" s="103">
        <v>5.1999999999999993</v>
      </c>
    </row>
    <row r="30" spans="1:15" ht="38.25">
      <c r="A30" s="136"/>
      <c r="B30" s="102" t="s">
        <v>802</v>
      </c>
      <c r="C30" s="107"/>
      <c r="D30" s="261">
        <v>3678.3</v>
      </c>
      <c r="E30" s="107">
        <v>3678.3</v>
      </c>
      <c r="F30" s="103">
        <f t="shared" si="1"/>
        <v>-3678.3</v>
      </c>
      <c r="G30" s="103">
        <f t="shared" si="0"/>
        <v>0</v>
      </c>
      <c r="H30" s="104" t="s">
        <v>1907</v>
      </c>
      <c r="I30" s="103">
        <v>3403.8</v>
      </c>
    </row>
    <row r="31" spans="1:15" ht="25.5">
      <c r="A31" s="136"/>
      <c r="B31" s="102" t="s">
        <v>803</v>
      </c>
      <c r="C31" s="107"/>
      <c r="D31" s="261">
        <v>2700</v>
      </c>
      <c r="E31" s="107">
        <v>2700</v>
      </c>
      <c r="F31" s="103">
        <f t="shared" si="1"/>
        <v>-2700</v>
      </c>
      <c r="G31" s="103">
        <f t="shared" si="0"/>
        <v>0</v>
      </c>
      <c r="H31" s="104" t="s">
        <v>1907</v>
      </c>
      <c r="I31" s="103">
        <v>2714.5</v>
      </c>
    </row>
    <row r="32" spans="1:15" ht="63.75">
      <c r="A32" s="136"/>
      <c r="B32" s="102" t="s">
        <v>605</v>
      </c>
      <c r="C32" s="107">
        <v>4610</v>
      </c>
      <c r="D32" s="261">
        <v>13800</v>
      </c>
      <c r="E32" s="107">
        <v>0</v>
      </c>
      <c r="F32" s="103">
        <f t="shared" si="1"/>
        <v>4610</v>
      </c>
      <c r="G32" s="103">
        <f t="shared" si="0"/>
        <v>13800</v>
      </c>
      <c r="H32" s="104" t="s">
        <v>603</v>
      </c>
      <c r="I32" s="108">
        <v>0</v>
      </c>
    </row>
    <row r="33" spans="1:9" ht="25.5">
      <c r="A33" s="137"/>
      <c r="B33" s="102" t="s">
        <v>743</v>
      </c>
      <c r="C33" s="107">
        <v>1490</v>
      </c>
      <c r="D33" s="261">
        <v>988.7</v>
      </c>
      <c r="E33" s="107">
        <v>988.7</v>
      </c>
      <c r="F33" s="103">
        <f t="shared" si="1"/>
        <v>501.29999999999995</v>
      </c>
      <c r="G33" s="103">
        <f t="shared" si="0"/>
        <v>0</v>
      </c>
      <c r="H33" s="105" t="s">
        <v>1907</v>
      </c>
      <c r="I33" s="108">
        <v>0</v>
      </c>
    </row>
    <row r="34" spans="1:9" ht="25.5">
      <c r="A34" s="136"/>
      <c r="B34" s="102" t="s">
        <v>744</v>
      </c>
      <c r="C34" s="107">
        <v>2100</v>
      </c>
      <c r="D34" s="261">
        <v>4450</v>
      </c>
      <c r="E34" s="107">
        <v>5270</v>
      </c>
      <c r="F34" s="103">
        <f t="shared" si="1"/>
        <v>-3170</v>
      </c>
      <c r="G34" s="103">
        <f t="shared" si="0"/>
        <v>-820</v>
      </c>
      <c r="H34" s="104" t="s">
        <v>596</v>
      </c>
      <c r="I34" s="103">
        <v>0</v>
      </c>
    </row>
    <row r="35" spans="1:9" ht="37.5" customHeight="1">
      <c r="A35" s="136"/>
      <c r="B35" s="102" t="s">
        <v>745</v>
      </c>
      <c r="C35" s="107">
        <v>2090</v>
      </c>
      <c r="D35" s="261">
        <v>3271</v>
      </c>
      <c r="E35" s="107">
        <v>3271</v>
      </c>
      <c r="F35" s="103">
        <f t="shared" si="1"/>
        <v>-1181</v>
      </c>
      <c r="G35" s="103">
        <f t="shared" si="0"/>
        <v>0</v>
      </c>
      <c r="H35" s="105" t="s">
        <v>1907</v>
      </c>
      <c r="I35" s="108">
        <v>0</v>
      </c>
    </row>
    <row r="36" spans="1:9" ht="25.5">
      <c r="A36" s="136"/>
      <c r="B36" s="102" t="s">
        <v>746</v>
      </c>
      <c r="C36" s="107">
        <v>1355</v>
      </c>
      <c r="D36" s="261">
        <v>1355</v>
      </c>
      <c r="E36" s="107">
        <v>1355</v>
      </c>
      <c r="F36" s="103">
        <f t="shared" si="1"/>
        <v>0</v>
      </c>
      <c r="G36" s="103">
        <f t="shared" si="0"/>
        <v>0</v>
      </c>
      <c r="H36" s="104" t="s">
        <v>1907</v>
      </c>
      <c r="I36" s="108">
        <v>0</v>
      </c>
    </row>
    <row r="37" spans="1:9">
      <c r="A37" s="136"/>
    </row>
    <row r="38" spans="1:9">
      <c r="A38" s="136"/>
    </row>
    <row r="39" spans="1:9">
      <c r="A39" s="136"/>
    </row>
    <row r="40" spans="1:9">
      <c r="A40" s="136"/>
    </row>
    <row r="41" spans="1:9">
      <c r="B41" s="110"/>
      <c r="C41" s="111"/>
      <c r="D41" s="111"/>
    </row>
    <row r="42" spans="1:9">
      <c r="B42" s="110"/>
      <c r="C42" s="111"/>
      <c r="D42" s="111"/>
    </row>
    <row r="43" spans="1:9">
      <c r="B43" s="112"/>
      <c r="C43" s="113"/>
      <c r="D43" s="113"/>
    </row>
    <row r="44" spans="1:9">
      <c r="B44" s="112"/>
      <c r="C44" s="111"/>
      <c r="D44" s="111"/>
    </row>
    <row r="45" spans="1:9">
      <c r="B45" s="112"/>
      <c r="C45" s="111"/>
      <c r="D45" s="111"/>
    </row>
    <row r="46" spans="1:9">
      <c r="B46" s="112"/>
      <c r="C46" s="113"/>
      <c r="D46" s="113"/>
    </row>
    <row r="47" spans="1:9">
      <c r="B47" s="110"/>
      <c r="C47" s="111"/>
      <c r="D47" s="111"/>
    </row>
    <row r="48" spans="1:9">
      <c r="B48" s="112"/>
      <c r="C48" s="111"/>
      <c r="D48" s="111"/>
    </row>
    <row r="49" spans="2:4">
      <c r="B49" s="112"/>
      <c r="C49" s="111"/>
      <c r="D49" s="111"/>
    </row>
    <row r="50" spans="2:4">
      <c r="B50" s="112"/>
      <c r="C50" s="111"/>
      <c r="D50" s="111"/>
    </row>
    <row r="51" spans="2:4">
      <c r="B51" s="114"/>
      <c r="C51" s="111"/>
      <c r="D51" s="111"/>
    </row>
    <row r="52" spans="2:4">
      <c r="B52" s="112"/>
      <c r="C52" s="111"/>
      <c r="D52" s="111"/>
    </row>
    <row r="53" spans="2:4">
      <c r="B53" s="112"/>
      <c r="C53" s="111"/>
      <c r="D53" s="111"/>
    </row>
    <row r="54" spans="2:4">
      <c r="B54" s="112"/>
      <c r="C54" s="111"/>
      <c r="D54" s="111"/>
    </row>
    <row r="55" spans="2:4">
      <c r="B55" s="112"/>
      <c r="C55" s="111"/>
      <c r="D55" s="111"/>
    </row>
    <row r="56" spans="2:4">
      <c r="B56" s="110"/>
      <c r="C56" s="111"/>
      <c r="D56" s="111"/>
    </row>
    <row r="57" spans="2:4">
      <c r="B57" s="112"/>
      <c r="C57" s="111"/>
      <c r="D57" s="111"/>
    </row>
    <row r="58" spans="2:4">
      <c r="B58" s="112"/>
      <c r="C58" s="111"/>
      <c r="D58" s="111"/>
    </row>
    <row r="59" spans="2:4">
      <c r="B59" s="112"/>
      <c r="C59" s="111"/>
      <c r="D59" s="111"/>
    </row>
    <row r="60" spans="2:4">
      <c r="B60" s="110"/>
      <c r="C60" s="111"/>
      <c r="D60" s="111"/>
    </row>
    <row r="61" spans="2:4">
      <c r="B61" s="112"/>
      <c r="C61" s="111"/>
      <c r="D61" s="111"/>
    </row>
    <row r="62" spans="2:4">
      <c r="B62" s="110"/>
      <c r="C62" s="111"/>
      <c r="D62" s="111"/>
    </row>
    <row r="63" spans="2:4">
      <c r="B63" s="110"/>
      <c r="C63" s="111"/>
      <c r="D63" s="111"/>
    </row>
    <row r="64" spans="2:4">
      <c r="B64" s="110"/>
      <c r="C64" s="111"/>
      <c r="D64" s="111"/>
    </row>
    <row r="65" spans="2:4">
      <c r="B65" s="110"/>
      <c r="C65" s="115"/>
      <c r="D65" s="115"/>
    </row>
    <row r="66" spans="2:4">
      <c r="B66" s="110"/>
      <c r="C66" s="115"/>
      <c r="D66" s="115"/>
    </row>
    <row r="67" spans="2:4">
      <c r="B67" s="110"/>
      <c r="C67" s="115"/>
      <c r="D67" s="115"/>
    </row>
    <row r="68" spans="2:4">
      <c r="B68" s="112"/>
      <c r="C68" s="115"/>
      <c r="D68" s="115"/>
    </row>
    <row r="69" spans="2:4">
      <c r="B69" s="112"/>
      <c r="C69" s="115"/>
      <c r="D69" s="115"/>
    </row>
    <row r="70" spans="2:4">
      <c r="B70" s="110"/>
      <c r="C70" s="115"/>
      <c r="D70" s="115"/>
    </row>
  </sheetData>
  <phoneticPr fontId="4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L47"/>
  <sheetViews>
    <sheetView topLeftCell="B1" zoomScale="75" zoomScaleNormal="75" workbookViewId="0">
      <selection activeCell="D32" sqref="D32"/>
    </sheetView>
  </sheetViews>
  <sheetFormatPr defaultRowHeight="12.75"/>
  <cols>
    <col min="1" max="1" width="2.28515625" customWidth="1"/>
    <col min="2" max="2" width="52.140625" customWidth="1"/>
    <col min="3" max="3" width="15.140625" bestFit="1" customWidth="1"/>
    <col min="4" max="4" width="17.140625" customWidth="1"/>
    <col min="5" max="5" width="9.85546875" bestFit="1" customWidth="1"/>
    <col min="6" max="6" width="10.42578125" bestFit="1" customWidth="1"/>
    <col min="7" max="7" width="11.85546875" style="14" bestFit="1" customWidth="1"/>
    <col min="8" max="8" width="11.85546875" style="14" customWidth="1"/>
    <col min="9" max="9" width="13.42578125" style="14" bestFit="1" customWidth="1"/>
    <col min="10" max="10" width="54.42578125" customWidth="1"/>
  </cols>
  <sheetData>
    <row r="1" spans="1:12">
      <c r="A1" s="1" t="s">
        <v>714</v>
      </c>
    </row>
    <row r="2" spans="1:12">
      <c r="A2" s="1" t="s">
        <v>1875</v>
      </c>
    </row>
    <row r="3" spans="1:12">
      <c r="A3" s="2" t="s">
        <v>1139</v>
      </c>
    </row>
    <row r="4" spans="1:12">
      <c r="A4" s="1"/>
    </row>
    <row r="5" spans="1:12" s="87" customFormat="1">
      <c r="A5" s="93"/>
      <c r="E5" s="282" t="s">
        <v>1140</v>
      </c>
      <c r="F5" s="282"/>
      <c r="G5" s="282"/>
      <c r="H5" s="282"/>
      <c r="I5" s="282"/>
    </row>
    <row r="6" spans="1:12" s="87" customFormat="1">
      <c r="E6" s="282" t="s">
        <v>1874</v>
      </c>
      <c r="F6" s="282"/>
      <c r="G6" s="282"/>
      <c r="H6" s="282"/>
      <c r="I6" s="282"/>
    </row>
    <row r="7" spans="1:12" s="87" customFormat="1">
      <c r="B7" s="87" t="s">
        <v>748</v>
      </c>
      <c r="C7" s="116" t="s">
        <v>748</v>
      </c>
      <c r="E7" s="117"/>
      <c r="F7" s="117"/>
      <c r="G7" s="118"/>
      <c r="H7" s="118"/>
      <c r="I7" s="115"/>
    </row>
    <row r="8" spans="1:12" s="87" customFormat="1">
      <c r="B8" s="96" t="s">
        <v>716</v>
      </c>
      <c r="C8" s="96" t="s">
        <v>717</v>
      </c>
      <c r="D8" s="96" t="s">
        <v>749</v>
      </c>
      <c r="E8" s="116"/>
      <c r="F8" s="96" t="s">
        <v>750</v>
      </c>
      <c r="G8" s="119" t="s">
        <v>751</v>
      </c>
      <c r="H8" s="119"/>
      <c r="I8" s="115"/>
    </row>
    <row r="9" spans="1:12" s="87" customFormat="1">
      <c r="B9" s="93"/>
      <c r="C9" s="96" t="s">
        <v>752</v>
      </c>
      <c r="D9" s="96" t="s">
        <v>752</v>
      </c>
      <c r="E9" s="96" t="s">
        <v>753</v>
      </c>
      <c r="F9" s="96" t="s">
        <v>754</v>
      </c>
      <c r="G9" s="119" t="s">
        <v>755</v>
      </c>
      <c r="H9" s="119" t="s">
        <v>767</v>
      </c>
      <c r="I9" s="119" t="s">
        <v>756</v>
      </c>
      <c r="J9" s="120" t="s">
        <v>768</v>
      </c>
    </row>
    <row r="10" spans="1:12" s="87" customFormat="1" ht="5.25" customHeight="1">
      <c r="B10" s="91"/>
      <c r="C10" s="121"/>
      <c r="D10" s="91"/>
      <c r="E10" s="122"/>
      <c r="F10" s="122"/>
      <c r="G10" s="123"/>
      <c r="H10" s="123"/>
      <c r="I10" s="115"/>
    </row>
    <row r="11" spans="1:12" s="91" customFormat="1">
      <c r="A11" s="124"/>
      <c r="B11" s="125" t="s">
        <v>1470</v>
      </c>
      <c r="C11" s="126" t="s">
        <v>1046</v>
      </c>
      <c r="D11" s="126">
        <v>39600</v>
      </c>
      <c r="E11" s="127">
        <v>0.3</v>
      </c>
      <c r="F11" s="127">
        <v>2.5</v>
      </c>
      <c r="G11" s="127"/>
      <c r="H11" s="127">
        <v>0.2</v>
      </c>
      <c r="I11" s="127">
        <f t="shared" ref="I11:I40" si="0">SUM(E11:H11)</f>
        <v>3</v>
      </c>
      <c r="J11" s="128" t="s">
        <v>1060</v>
      </c>
      <c r="K11" s="122"/>
      <c r="L11" s="122"/>
    </row>
    <row r="12" spans="1:12" s="91" customFormat="1">
      <c r="A12" s="124"/>
      <c r="B12" s="125" t="s">
        <v>1469</v>
      </c>
      <c r="C12" s="126" t="s">
        <v>1046</v>
      </c>
      <c r="D12" s="126">
        <v>39783</v>
      </c>
      <c r="E12" s="127"/>
      <c r="F12" s="127"/>
      <c r="G12" s="127"/>
      <c r="H12" s="127"/>
      <c r="I12" s="127">
        <f t="shared" si="0"/>
        <v>0</v>
      </c>
      <c r="J12" s="128" t="s">
        <v>1086</v>
      </c>
      <c r="K12" s="122"/>
      <c r="L12" s="122"/>
    </row>
    <row r="13" spans="1:12" s="91" customFormat="1">
      <c r="A13" s="124"/>
      <c r="B13" s="125" t="s">
        <v>723</v>
      </c>
      <c r="C13" s="126">
        <v>39752</v>
      </c>
      <c r="D13" s="126">
        <v>39722</v>
      </c>
      <c r="E13" s="127"/>
      <c r="F13" s="127"/>
      <c r="G13" s="127"/>
      <c r="H13" s="127"/>
      <c r="I13" s="127">
        <f t="shared" si="0"/>
        <v>0</v>
      </c>
      <c r="J13" s="128" t="s">
        <v>1416</v>
      </c>
      <c r="K13" s="122"/>
      <c r="L13" s="122"/>
    </row>
    <row r="14" spans="1:12" s="91" customFormat="1" ht="29.25" customHeight="1">
      <c r="A14" s="124"/>
      <c r="B14" s="125" t="s">
        <v>771</v>
      </c>
      <c r="C14" s="126">
        <v>39783</v>
      </c>
      <c r="D14" s="126">
        <v>41061</v>
      </c>
      <c r="E14" s="127">
        <v>27.3</v>
      </c>
      <c r="F14" s="127">
        <v>165.2</v>
      </c>
      <c r="G14" s="127"/>
      <c r="H14" s="127">
        <v>32</v>
      </c>
      <c r="I14" s="127">
        <f t="shared" si="0"/>
        <v>224.5</v>
      </c>
      <c r="J14" s="128" t="s">
        <v>613</v>
      </c>
      <c r="K14" s="122"/>
      <c r="L14" s="122"/>
    </row>
    <row r="15" spans="1:12" s="91" customFormat="1" ht="31.5" customHeight="1">
      <c r="A15" s="124"/>
      <c r="B15" s="125" t="s">
        <v>724</v>
      </c>
      <c r="C15" s="126">
        <v>39783</v>
      </c>
      <c r="D15" s="126">
        <v>40603</v>
      </c>
      <c r="E15" s="127">
        <v>248.1</v>
      </c>
      <c r="F15" s="127">
        <v>752.8</v>
      </c>
      <c r="G15" s="127">
        <v>87.3</v>
      </c>
      <c r="H15" s="127">
        <v>667.6</v>
      </c>
      <c r="I15" s="127">
        <f t="shared" si="0"/>
        <v>1755.8000000000002</v>
      </c>
      <c r="J15" s="128" t="s">
        <v>1927</v>
      </c>
      <c r="K15" s="122"/>
      <c r="L15" s="122"/>
    </row>
    <row r="16" spans="1:12" s="91" customFormat="1" ht="39" customHeight="1">
      <c r="A16" s="124"/>
      <c r="B16" s="125" t="s">
        <v>777</v>
      </c>
      <c r="C16" s="126">
        <v>39783</v>
      </c>
      <c r="D16" s="126">
        <v>40603</v>
      </c>
      <c r="E16" s="127">
        <v>626.79999999999995</v>
      </c>
      <c r="F16" s="127">
        <v>3688.5</v>
      </c>
      <c r="G16" s="127">
        <v>270.2</v>
      </c>
      <c r="H16" s="127">
        <v>1695.6</v>
      </c>
      <c r="I16" s="127">
        <f t="shared" si="0"/>
        <v>6281.1</v>
      </c>
      <c r="J16" s="128" t="s">
        <v>1928</v>
      </c>
      <c r="K16" s="122"/>
      <c r="L16" s="122"/>
    </row>
    <row r="17" spans="1:12" s="91" customFormat="1" ht="39.75" customHeight="1">
      <c r="A17" s="124"/>
      <c r="B17" s="102" t="s">
        <v>588</v>
      </c>
      <c r="C17" s="126">
        <v>39845</v>
      </c>
      <c r="D17" s="126">
        <v>41800</v>
      </c>
      <c r="E17" s="127">
        <v>45.5</v>
      </c>
      <c r="F17" s="127">
        <v>162.5</v>
      </c>
      <c r="G17" s="127"/>
      <c r="H17" s="127">
        <v>56.6</v>
      </c>
      <c r="I17" s="127">
        <f t="shared" si="0"/>
        <v>264.60000000000002</v>
      </c>
      <c r="J17" s="128" t="s">
        <v>611</v>
      </c>
      <c r="K17" s="122"/>
      <c r="L17" s="122"/>
    </row>
    <row r="18" spans="1:12" s="91" customFormat="1" ht="31.5" customHeight="1">
      <c r="A18" s="124"/>
      <c r="B18" s="105" t="s">
        <v>590</v>
      </c>
      <c r="C18" s="126">
        <v>39934</v>
      </c>
      <c r="D18" s="126">
        <v>41075</v>
      </c>
      <c r="E18" s="127">
        <v>247.2</v>
      </c>
      <c r="F18" s="127">
        <v>999.1</v>
      </c>
      <c r="G18" s="127">
        <v>0.3</v>
      </c>
      <c r="H18" s="127">
        <v>336.7</v>
      </c>
      <c r="I18" s="127">
        <f t="shared" si="0"/>
        <v>1583.3</v>
      </c>
      <c r="J18" s="128" t="s">
        <v>1929</v>
      </c>
      <c r="K18" s="122"/>
      <c r="L18" s="122"/>
    </row>
    <row r="19" spans="1:12" s="91" customFormat="1" ht="28.5" customHeight="1">
      <c r="A19" s="124"/>
      <c r="B19" s="102" t="s">
        <v>593</v>
      </c>
      <c r="C19" s="126">
        <v>39934</v>
      </c>
      <c r="D19" s="126">
        <v>41791</v>
      </c>
      <c r="E19" s="127">
        <v>86.9</v>
      </c>
      <c r="F19" s="127">
        <v>122.5</v>
      </c>
      <c r="G19" s="127"/>
      <c r="H19" s="127">
        <v>121.2</v>
      </c>
      <c r="I19" s="127">
        <f t="shared" si="0"/>
        <v>330.6</v>
      </c>
      <c r="J19" s="128" t="s">
        <v>1930</v>
      </c>
      <c r="K19" s="122"/>
      <c r="L19" s="122"/>
    </row>
    <row r="20" spans="1:12" s="91" customFormat="1" ht="33" customHeight="1">
      <c r="A20" s="124"/>
      <c r="B20" s="125" t="s">
        <v>726</v>
      </c>
      <c r="C20" s="126">
        <v>39965</v>
      </c>
      <c r="D20" s="126">
        <v>43800</v>
      </c>
      <c r="E20" s="127">
        <v>2.6</v>
      </c>
      <c r="F20" s="127">
        <v>137.69999999999999</v>
      </c>
      <c r="G20" s="127"/>
      <c r="H20" s="127">
        <v>5.3</v>
      </c>
      <c r="I20" s="127">
        <f t="shared" si="0"/>
        <v>145.6</v>
      </c>
      <c r="J20" s="128" t="s">
        <v>610</v>
      </c>
      <c r="K20" s="122"/>
      <c r="L20" s="122"/>
    </row>
    <row r="21" spans="1:12" s="91" customFormat="1" ht="15.75" customHeight="1">
      <c r="A21" s="124"/>
      <c r="B21" s="125" t="s">
        <v>728</v>
      </c>
      <c r="C21" s="126">
        <v>39965</v>
      </c>
      <c r="D21" s="126">
        <v>40513</v>
      </c>
      <c r="E21" s="127">
        <v>11.9</v>
      </c>
      <c r="F21" s="127">
        <v>1818.8</v>
      </c>
      <c r="G21" s="127"/>
      <c r="H21" s="127">
        <v>49.7</v>
      </c>
      <c r="I21" s="127">
        <f t="shared" si="0"/>
        <v>1880.4</v>
      </c>
      <c r="J21" s="128" t="s">
        <v>1911</v>
      </c>
      <c r="K21" s="122"/>
      <c r="L21" s="122"/>
    </row>
    <row r="22" spans="1:12" s="91" customFormat="1" ht="33" customHeight="1">
      <c r="A22" s="124"/>
      <c r="B22" s="125" t="s">
        <v>729</v>
      </c>
      <c r="C22" s="126">
        <v>40148</v>
      </c>
      <c r="D22" s="126">
        <v>40664</v>
      </c>
      <c r="E22" s="127">
        <v>163.30000000000001</v>
      </c>
      <c r="F22" s="127">
        <v>2242.5</v>
      </c>
      <c r="G22" s="127">
        <v>26.8</v>
      </c>
      <c r="H22" s="127">
        <v>250.2</v>
      </c>
      <c r="I22" s="127">
        <f t="shared" si="0"/>
        <v>2682.8</v>
      </c>
      <c r="J22" s="129" t="s">
        <v>1912</v>
      </c>
      <c r="K22" s="122"/>
      <c r="L22" s="122"/>
    </row>
    <row r="23" spans="1:12" s="91" customFormat="1">
      <c r="A23" s="124"/>
      <c r="B23" s="125" t="s">
        <v>730</v>
      </c>
      <c r="C23" s="126">
        <v>40148</v>
      </c>
      <c r="D23" s="126">
        <v>42887</v>
      </c>
      <c r="E23" s="127">
        <v>0.3</v>
      </c>
      <c r="F23" s="127"/>
      <c r="G23" s="127"/>
      <c r="H23" s="127">
        <v>0.3</v>
      </c>
      <c r="I23" s="127">
        <f t="shared" si="0"/>
        <v>0.6</v>
      </c>
      <c r="J23" s="128" t="s">
        <v>609</v>
      </c>
      <c r="K23" s="122"/>
      <c r="L23" s="122"/>
    </row>
    <row r="24" spans="1:12" s="91" customFormat="1" ht="48" customHeight="1">
      <c r="A24" s="124"/>
      <c r="B24" s="102" t="s">
        <v>594</v>
      </c>
      <c r="C24" s="126">
        <v>40148</v>
      </c>
      <c r="D24" s="126">
        <v>41791</v>
      </c>
      <c r="E24" s="127">
        <v>98</v>
      </c>
      <c r="F24" s="127">
        <v>1629.3</v>
      </c>
      <c r="G24" s="127"/>
      <c r="H24" s="127">
        <v>188.4</v>
      </c>
      <c r="I24" s="127">
        <f t="shared" si="0"/>
        <v>1915.7</v>
      </c>
      <c r="J24" s="128" t="s">
        <v>612</v>
      </c>
      <c r="K24" s="122"/>
      <c r="L24" s="122"/>
    </row>
    <row r="25" spans="1:12" s="91" customFormat="1" ht="39.75" customHeight="1">
      <c r="A25" s="124"/>
      <c r="B25" s="125" t="s">
        <v>732</v>
      </c>
      <c r="C25" s="126">
        <v>40299</v>
      </c>
      <c r="D25" s="126">
        <v>40664</v>
      </c>
      <c r="E25" s="127">
        <v>824.7</v>
      </c>
      <c r="F25" s="127">
        <v>8397</v>
      </c>
      <c r="G25" s="127">
        <f>1109.8+133.1</f>
        <v>1242.8999999999999</v>
      </c>
      <c r="H25" s="127">
        <v>2313.6</v>
      </c>
      <c r="I25" s="127">
        <f t="shared" si="0"/>
        <v>12778.2</v>
      </c>
      <c r="J25" s="128" t="s">
        <v>614</v>
      </c>
      <c r="K25" s="122"/>
      <c r="L25" s="122"/>
    </row>
    <row r="26" spans="1:12" s="91" customFormat="1">
      <c r="A26" s="124"/>
      <c r="B26" s="125" t="s">
        <v>786</v>
      </c>
      <c r="C26" s="126" t="s">
        <v>1046</v>
      </c>
      <c r="D26" s="126">
        <v>40513</v>
      </c>
      <c r="E26" s="127">
        <v>14.5</v>
      </c>
      <c r="F26" s="127">
        <v>693.9</v>
      </c>
      <c r="G26" s="127"/>
      <c r="H26" s="127">
        <v>43.1</v>
      </c>
      <c r="I26" s="127">
        <f>SUM(E26:H26)</f>
        <v>751.5</v>
      </c>
      <c r="J26" s="128" t="s">
        <v>1911</v>
      </c>
      <c r="K26" s="122"/>
      <c r="L26" s="122"/>
    </row>
    <row r="27" spans="1:12" s="91" customFormat="1" ht="27" customHeight="1">
      <c r="A27" s="124"/>
      <c r="B27" s="102" t="s">
        <v>598</v>
      </c>
      <c r="C27" s="126">
        <v>40299</v>
      </c>
      <c r="D27" s="126">
        <v>42156</v>
      </c>
      <c r="E27" s="127">
        <v>41</v>
      </c>
      <c r="F27" s="127">
        <v>164.9</v>
      </c>
      <c r="G27" s="127"/>
      <c r="H27" s="127">
        <v>53.9</v>
      </c>
      <c r="I27" s="127">
        <f t="shared" si="0"/>
        <v>259.8</v>
      </c>
      <c r="J27" s="128" t="s">
        <v>608</v>
      </c>
      <c r="K27" s="122"/>
      <c r="L27" s="122"/>
    </row>
    <row r="28" spans="1:12" s="91" customFormat="1" ht="25.5">
      <c r="A28" s="124"/>
      <c r="B28" s="102" t="s">
        <v>599</v>
      </c>
      <c r="C28" s="126">
        <v>40422</v>
      </c>
      <c r="D28" s="126">
        <v>41791</v>
      </c>
      <c r="E28" s="127">
        <v>0.2</v>
      </c>
      <c r="F28" s="127"/>
      <c r="G28" s="127"/>
      <c r="H28" s="127">
        <v>0.2</v>
      </c>
      <c r="I28" s="127">
        <f t="shared" si="0"/>
        <v>0.4</v>
      </c>
      <c r="J28" s="128" t="s">
        <v>1913</v>
      </c>
      <c r="K28" s="122"/>
      <c r="L28" s="122"/>
    </row>
    <row r="29" spans="1:12" s="91" customFormat="1">
      <c r="A29" s="124"/>
      <c r="B29" s="125" t="s">
        <v>739</v>
      </c>
      <c r="C29" s="126">
        <v>40513</v>
      </c>
      <c r="D29" s="126">
        <v>40695</v>
      </c>
      <c r="E29" s="127">
        <v>10</v>
      </c>
      <c r="F29" s="127">
        <v>3573.9</v>
      </c>
      <c r="G29" s="127"/>
      <c r="H29" s="127">
        <v>193.2</v>
      </c>
      <c r="I29" s="127">
        <f t="shared" si="0"/>
        <v>3777.1</v>
      </c>
      <c r="J29" s="128" t="s">
        <v>1914</v>
      </c>
      <c r="K29" s="122"/>
      <c r="L29" s="122"/>
    </row>
    <row r="30" spans="1:12" s="91" customFormat="1" ht="40.5" customHeight="1">
      <c r="A30" s="124"/>
      <c r="B30" s="125" t="s">
        <v>930</v>
      </c>
      <c r="C30" s="126">
        <v>40513</v>
      </c>
      <c r="D30" s="126">
        <v>43435</v>
      </c>
      <c r="E30" s="127">
        <v>0.9</v>
      </c>
      <c r="F30" s="127">
        <v>152.30000000000001</v>
      </c>
      <c r="G30" s="127"/>
      <c r="H30" s="127">
        <v>2.6</v>
      </c>
      <c r="I30" s="127">
        <f t="shared" si="0"/>
        <v>155.80000000000001</v>
      </c>
      <c r="J30" s="128" t="s">
        <v>607</v>
      </c>
      <c r="K30" s="122"/>
      <c r="L30" s="122"/>
    </row>
    <row r="31" spans="1:12" s="91" customFormat="1">
      <c r="A31" s="124"/>
      <c r="B31" s="125" t="s">
        <v>740</v>
      </c>
      <c r="C31" s="126">
        <v>40664</v>
      </c>
      <c r="D31" s="126">
        <v>41426</v>
      </c>
      <c r="E31" s="127">
        <v>30.1</v>
      </c>
      <c r="F31" s="127">
        <v>522</v>
      </c>
      <c r="G31" s="127"/>
      <c r="H31" s="127">
        <v>61.1</v>
      </c>
      <c r="I31" s="127">
        <f t="shared" si="0"/>
        <v>613.20000000000005</v>
      </c>
      <c r="J31" s="128" t="s">
        <v>615</v>
      </c>
      <c r="K31" s="122"/>
      <c r="L31" s="122"/>
    </row>
    <row r="32" spans="1:12" s="91" customFormat="1" ht="32.25" customHeight="1">
      <c r="A32" s="124"/>
      <c r="B32" s="102" t="s">
        <v>601</v>
      </c>
      <c r="C32" s="126">
        <v>40695</v>
      </c>
      <c r="D32" s="126">
        <v>42705</v>
      </c>
      <c r="E32" s="127">
        <v>2.7</v>
      </c>
      <c r="F32" s="127">
        <v>40.200000000000003</v>
      </c>
      <c r="G32" s="127"/>
      <c r="H32" s="127">
        <v>3.9</v>
      </c>
      <c r="I32" s="127">
        <f t="shared" si="0"/>
        <v>46.800000000000004</v>
      </c>
      <c r="J32" s="128" t="s">
        <v>1915</v>
      </c>
      <c r="K32" s="122"/>
      <c r="L32" s="122"/>
    </row>
    <row r="33" spans="1:12" s="91" customFormat="1">
      <c r="A33" s="124"/>
      <c r="B33" s="125" t="s">
        <v>802</v>
      </c>
      <c r="C33" s="126" t="s">
        <v>1046</v>
      </c>
      <c r="D33" s="126">
        <v>41274</v>
      </c>
      <c r="E33" s="127">
        <v>81.8</v>
      </c>
      <c r="F33" s="127">
        <v>955</v>
      </c>
      <c r="G33" s="127"/>
      <c r="H33" s="127">
        <v>154.9</v>
      </c>
      <c r="I33" s="127">
        <f t="shared" si="0"/>
        <v>1191.7</v>
      </c>
      <c r="J33" s="128" t="s">
        <v>1916</v>
      </c>
      <c r="K33" s="122"/>
      <c r="L33" s="122"/>
    </row>
    <row r="34" spans="1:12" s="91" customFormat="1">
      <c r="A34" s="124"/>
      <c r="B34" s="125" t="s">
        <v>803</v>
      </c>
      <c r="C34" s="126" t="s">
        <v>1046</v>
      </c>
      <c r="D34" s="126">
        <v>40543</v>
      </c>
      <c r="E34" s="127">
        <v>37.700000000000003</v>
      </c>
      <c r="F34" s="127">
        <v>373</v>
      </c>
      <c r="G34" s="127">
        <v>0.1</v>
      </c>
      <c r="H34" s="127">
        <v>77.599999999999994</v>
      </c>
      <c r="I34" s="127">
        <f t="shared" si="0"/>
        <v>488.4</v>
      </c>
      <c r="J34" s="128" t="s">
        <v>1917</v>
      </c>
      <c r="K34" s="122"/>
      <c r="L34" s="122"/>
    </row>
    <row r="35" spans="1:12" s="91" customFormat="1" ht="27" customHeight="1">
      <c r="A35" s="124"/>
      <c r="B35" s="102" t="s">
        <v>604</v>
      </c>
      <c r="C35" s="126">
        <v>40695</v>
      </c>
      <c r="D35" s="126"/>
      <c r="E35" s="127"/>
      <c r="F35" s="127"/>
      <c r="G35" s="127"/>
      <c r="H35" s="127"/>
      <c r="I35" s="127">
        <f t="shared" si="0"/>
        <v>0</v>
      </c>
      <c r="J35" s="128" t="s">
        <v>606</v>
      </c>
      <c r="K35" s="122"/>
      <c r="L35" s="122"/>
    </row>
    <row r="36" spans="1:12" s="91" customFormat="1">
      <c r="A36" s="124"/>
      <c r="B36" s="125" t="s">
        <v>743</v>
      </c>
      <c r="C36" s="126">
        <v>40695</v>
      </c>
      <c r="D36" s="126">
        <v>43435</v>
      </c>
      <c r="E36" s="127"/>
      <c r="F36" s="127"/>
      <c r="G36" s="127"/>
      <c r="H36" s="127"/>
      <c r="I36" s="127">
        <f t="shared" si="0"/>
        <v>0</v>
      </c>
      <c r="J36" s="128" t="s">
        <v>1918</v>
      </c>
      <c r="K36" s="122"/>
      <c r="L36" s="122"/>
    </row>
    <row r="37" spans="1:12" s="91" customFormat="1" ht="41.25" customHeight="1">
      <c r="A37" s="124"/>
      <c r="B37" s="125" t="s">
        <v>744</v>
      </c>
      <c r="C37" s="126">
        <v>40787</v>
      </c>
      <c r="D37" s="126">
        <v>41974</v>
      </c>
      <c r="E37" s="127"/>
      <c r="F37" s="127"/>
      <c r="G37" s="127"/>
      <c r="H37" s="127"/>
      <c r="I37" s="127">
        <f t="shared" si="0"/>
        <v>0</v>
      </c>
      <c r="J37" s="128" t="s">
        <v>1919</v>
      </c>
      <c r="K37" s="122"/>
      <c r="L37" s="122"/>
    </row>
    <row r="38" spans="1:12" s="91" customFormat="1">
      <c r="A38" s="124"/>
      <c r="B38" s="125" t="s">
        <v>745</v>
      </c>
      <c r="C38" s="126">
        <v>40878</v>
      </c>
      <c r="D38" s="126">
        <v>43435</v>
      </c>
      <c r="E38" s="127"/>
      <c r="F38" s="127"/>
      <c r="G38" s="127"/>
      <c r="H38" s="127"/>
      <c r="I38" s="127">
        <f t="shared" si="0"/>
        <v>0</v>
      </c>
      <c r="J38" s="128" t="s">
        <v>1918</v>
      </c>
      <c r="K38" s="122"/>
      <c r="L38" s="122"/>
    </row>
    <row r="39" spans="1:12" s="91" customFormat="1">
      <c r="A39" s="124"/>
      <c r="B39" s="125" t="s">
        <v>746</v>
      </c>
      <c r="C39" s="126">
        <v>40878</v>
      </c>
      <c r="D39" s="126">
        <v>46539</v>
      </c>
      <c r="E39" s="127"/>
      <c r="F39" s="127"/>
      <c r="G39" s="127"/>
      <c r="H39" s="127"/>
      <c r="I39" s="127">
        <f>SUM(E39:H39)</f>
        <v>0</v>
      </c>
      <c r="J39" s="128" t="s">
        <v>1920</v>
      </c>
      <c r="K39" s="122"/>
      <c r="L39" s="122"/>
    </row>
    <row r="40" spans="1:12" s="91" customFormat="1" ht="30.75" customHeight="1">
      <c r="A40" s="124"/>
      <c r="B40" s="125" t="s">
        <v>892</v>
      </c>
      <c r="C40" s="126"/>
      <c r="D40" s="126">
        <v>40543</v>
      </c>
      <c r="E40" s="127">
        <v>30.8</v>
      </c>
      <c r="F40" s="127">
        <v>580.4</v>
      </c>
      <c r="G40" s="127">
        <v>172</v>
      </c>
      <c r="H40" s="127">
        <v>173.2</v>
      </c>
      <c r="I40" s="127">
        <f t="shared" si="0"/>
        <v>956.39999999999986</v>
      </c>
      <c r="J40" s="128" t="s">
        <v>1921</v>
      </c>
      <c r="K40" s="122"/>
      <c r="L40" s="122"/>
    </row>
    <row r="41" spans="1:12" s="87" customFormat="1">
      <c r="B41" s="130" t="s">
        <v>757</v>
      </c>
      <c r="C41" s="263"/>
      <c r="D41" s="264"/>
      <c r="E41" s="127"/>
      <c r="F41" s="127"/>
      <c r="G41" s="127"/>
      <c r="H41" s="127"/>
      <c r="I41" s="265">
        <f>SUM(I11:I40)</f>
        <v>38087.300000000003</v>
      </c>
      <c r="J41" s="131"/>
    </row>
    <row r="42" spans="1:12" s="87" customFormat="1">
      <c r="C42" s="116"/>
      <c r="E42" s="123"/>
      <c r="F42" s="123"/>
      <c r="G42" s="123"/>
      <c r="H42" s="123"/>
      <c r="I42" s="115"/>
    </row>
    <row r="43" spans="1:12" s="87" customFormat="1">
      <c r="C43" s="116"/>
      <c r="E43" s="123"/>
      <c r="F43" s="123"/>
      <c r="G43" s="123"/>
      <c r="H43" s="123"/>
      <c r="I43" s="115"/>
    </row>
    <row r="44" spans="1:12" s="87" customFormat="1">
      <c r="G44" s="115"/>
      <c r="H44" s="115"/>
      <c r="I44" s="115"/>
    </row>
    <row r="45" spans="1:12" s="87" customFormat="1">
      <c r="G45" s="115"/>
      <c r="H45" s="115"/>
      <c r="I45" s="115"/>
    </row>
    <row r="46" spans="1:12" s="87" customFormat="1">
      <c r="G46" s="115"/>
      <c r="H46" s="115"/>
      <c r="I46" s="115"/>
    </row>
    <row r="47" spans="1:12" s="87" customFormat="1">
      <c r="G47" s="115"/>
      <c r="H47" s="115"/>
      <c r="I47" s="115"/>
    </row>
  </sheetData>
  <mergeCells count="2">
    <mergeCell ref="E5:I5"/>
    <mergeCell ref="E6:I6"/>
  </mergeCells>
  <phoneticPr fontId="2" type="noConversion"/>
  <printOptions horizontalCentered="1"/>
  <pageMargins left="0" right="0" top="0" bottom="0" header="0.17" footer="0.16"/>
  <pageSetup scale="67" orientation="landscape" r:id="rId1"/>
  <headerFooter alignWithMargins="0">
    <oddFooter>&amp;L&amp;F&amp;C&amp;P&amp;R&amp;A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F38"/>
  <sheetViews>
    <sheetView topLeftCell="A12" zoomScale="83" zoomScaleNormal="83" workbookViewId="0">
      <selection activeCell="F40" sqref="F40"/>
    </sheetView>
  </sheetViews>
  <sheetFormatPr defaultRowHeight="12.75"/>
  <cols>
    <col min="2" max="2" width="41.5703125" customWidth="1"/>
    <col min="3" max="4" width="14.28515625" bestFit="1" customWidth="1"/>
    <col min="5" max="5" width="10" customWidth="1"/>
    <col min="6" max="6" width="53.85546875" style="17" customWidth="1"/>
  </cols>
  <sheetData>
    <row r="1" spans="1:6">
      <c r="A1" s="1" t="s">
        <v>714</v>
      </c>
    </row>
    <row r="2" spans="1:6">
      <c r="A2" s="1" t="s">
        <v>1875</v>
      </c>
    </row>
    <row r="3" spans="1:6">
      <c r="A3" s="2" t="s">
        <v>766</v>
      </c>
    </row>
    <row r="4" spans="1:6">
      <c r="A4" s="2" t="s">
        <v>929</v>
      </c>
    </row>
    <row r="5" spans="1:6" s="7" customFormat="1">
      <c r="A5" s="18"/>
      <c r="B5" s="18"/>
      <c r="F5" s="19"/>
    </row>
    <row r="6" spans="1:6">
      <c r="A6" s="16" t="s">
        <v>764</v>
      </c>
      <c r="C6" s="20"/>
      <c r="F6" s="53"/>
    </row>
    <row r="7" spans="1:6">
      <c r="B7" s="1"/>
      <c r="E7" s="4"/>
      <c r="F7" s="53"/>
    </row>
    <row r="8" spans="1:6">
      <c r="C8" s="20" t="s">
        <v>718</v>
      </c>
      <c r="D8" s="20" t="s">
        <v>765</v>
      </c>
      <c r="F8" s="19"/>
    </row>
    <row r="9" spans="1:6">
      <c r="C9" s="20" t="s">
        <v>758</v>
      </c>
      <c r="D9" s="20" t="s">
        <v>759</v>
      </c>
    </row>
    <row r="10" spans="1:6">
      <c r="B10" s="4" t="s">
        <v>716</v>
      </c>
      <c r="C10" s="21" t="s">
        <v>765</v>
      </c>
      <c r="D10" s="4" t="s">
        <v>760</v>
      </c>
      <c r="E10" s="4" t="s">
        <v>761</v>
      </c>
      <c r="F10" s="22" t="s">
        <v>762</v>
      </c>
    </row>
    <row r="11" spans="1:6" s="7" customFormat="1" ht="63" customHeight="1">
      <c r="A11" s="135"/>
      <c r="B11" s="132" t="s">
        <v>773</v>
      </c>
      <c r="C11" s="52">
        <f>'Total T&amp;D Expend Exhibit '!F16</f>
        <v>3</v>
      </c>
      <c r="D11" s="52">
        <f>'Total T&amp;D Expend Exhibit '!D16</f>
        <v>0</v>
      </c>
      <c r="E11" s="40">
        <f t="shared" ref="E11:E17" si="0">D11-C11</f>
        <v>-3</v>
      </c>
      <c r="F11" s="266"/>
    </row>
    <row r="12" spans="1:6" s="7" customFormat="1" ht="54.75" customHeight="1">
      <c r="A12" s="56"/>
      <c r="B12" s="132" t="s">
        <v>723</v>
      </c>
      <c r="C12" s="52">
        <f>'Total T&amp;D Expend Exhibit '!F18</f>
        <v>0</v>
      </c>
      <c r="D12" s="52">
        <f>'Total T&amp;D Expend Exhibit '!D18</f>
        <v>0</v>
      </c>
      <c r="E12" s="40">
        <f t="shared" si="0"/>
        <v>0</v>
      </c>
      <c r="F12" s="266"/>
    </row>
    <row r="13" spans="1:6" s="7" customFormat="1" ht="30.75" customHeight="1">
      <c r="A13" s="56"/>
      <c r="B13" s="132" t="s">
        <v>775</v>
      </c>
      <c r="C13" s="52">
        <f>'Total T&amp;D Expend Exhibit '!F19</f>
        <v>224.5</v>
      </c>
      <c r="D13" s="52">
        <f>'Total T&amp;D Expend Exhibit '!D19</f>
        <v>0</v>
      </c>
      <c r="E13" s="40">
        <f t="shared" si="0"/>
        <v>-224.5</v>
      </c>
      <c r="F13" s="128" t="s">
        <v>613</v>
      </c>
    </row>
    <row r="14" spans="1:6" s="7" customFormat="1" ht="30.75" customHeight="1">
      <c r="A14" s="56"/>
      <c r="B14" s="132" t="s">
        <v>769</v>
      </c>
      <c r="C14" s="52">
        <f>'Total T&amp;D Expend Exhibit '!F20</f>
        <v>1755.8</v>
      </c>
      <c r="D14" s="52">
        <f>'Total T&amp;D Expend Exhibit '!D20</f>
        <v>0</v>
      </c>
      <c r="E14" s="40">
        <f t="shared" si="0"/>
        <v>-1755.8</v>
      </c>
      <c r="F14" s="128" t="s">
        <v>1931</v>
      </c>
    </row>
    <row r="15" spans="1:6" s="7" customFormat="1" ht="42.75" customHeight="1">
      <c r="A15" s="56"/>
      <c r="B15" s="133" t="s">
        <v>1922</v>
      </c>
      <c r="C15" s="52">
        <f>'Total T&amp;D Expend Exhibit '!F21</f>
        <v>6281.1</v>
      </c>
      <c r="D15" s="52">
        <f>'Total T&amp;D Expend Exhibit '!D21</f>
        <v>0</v>
      </c>
      <c r="E15" s="40">
        <f t="shared" si="0"/>
        <v>-6281.1</v>
      </c>
      <c r="F15" s="128" t="s">
        <v>1910</v>
      </c>
    </row>
    <row r="16" spans="1:6" s="7" customFormat="1" ht="56.25" customHeight="1">
      <c r="A16" s="57"/>
      <c r="B16" s="132" t="s">
        <v>779</v>
      </c>
      <c r="C16" s="52">
        <f>'Total T&amp;D Expend Exhibit '!F22</f>
        <v>264.60000000000002</v>
      </c>
      <c r="D16" s="52">
        <f>'Total T&amp;D Expend Exhibit '!D22</f>
        <v>0</v>
      </c>
      <c r="E16" s="40">
        <f t="shared" si="0"/>
        <v>-264.60000000000002</v>
      </c>
      <c r="F16" s="128" t="s">
        <v>1932</v>
      </c>
    </row>
    <row r="17" spans="1:6" s="7" customFormat="1" ht="49.5" customHeight="1">
      <c r="A17" s="56"/>
      <c r="B17" s="133" t="s">
        <v>1923</v>
      </c>
      <c r="C17" s="52">
        <f>'Total T&amp;D Expend Exhibit '!F23</f>
        <v>1583.3000000000002</v>
      </c>
      <c r="D17" s="52">
        <f>'Total T&amp;D Expend Exhibit '!D23</f>
        <v>0</v>
      </c>
      <c r="E17" s="40">
        <f t="shared" si="0"/>
        <v>-1583.3000000000002</v>
      </c>
      <c r="F17" s="128" t="s">
        <v>1929</v>
      </c>
    </row>
    <row r="18" spans="1:6" s="7" customFormat="1" ht="30.75" customHeight="1">
      <c r="A18" s="56"/>
      <c r="B18" s="132" t="s">
        <v>725</v>
      </c>
      <c r="C18" s="52">
        <f>'Total T&amp;D Expend Exhibit '!F24</f>
        <v>330.6</v>
      </c>
      <c r="D18" s="52">
        <f>'Total T&amp;D Expend Exhibit '!D24</f>
        <v>0</v>
      </c>
      <c r="E18" s="40">
        <f>D18-C18</f>
        <v>-330.6</v>
      </c>
      <c r="F18" s="128" t="s">
        <v>1930</v>
      </c>
    </row>
    <row r="19" spans="1:6" s="7" customFormat="1" ht="27.75" customHeight="1">
      <c r="A19" s="56"/>
      <c r="B19" s="132" t="s">
        <v>726</v>
      </c>
      <c r="C19" s="52">
        <f>'Total T&amp;D Expend Exhibit '!F25</f>
        <v>145.6</v>
      </c>
      <c r="D19" s="52">
        <f>'Total T&amp;D Expend Exhibit '!D25</f>
        <v>0</v>
      </c>
      <c r="E19" s="40">
        <f>D19-C19</f>
        <v>-145.6</v>
      </c>
      <c r="F19" s="266"/>
    </row>
    <row r="20" spans="1:6" s="7" customFormat="1" ht="38.25" customHeight="1">
      <c r="A20" s="56"/>
      <c r="B20" s="132" t="s">
        <v>729</v>
      </c>
      <c r="C20" s="52">
        <f>'Total T&amp;D Expend Exhibit '!F28</f>
        <v>2682.8</v>
      </c>
      <c r="D20" s="52">
        <f>'Total T&amp;D Expend Exhibit '!D28</f>
        <v>0</v>
      </c>
      <c r="E20" s="40">
        <f>D20-C20</f>
        <v>-2682.8</v>
      </c>
      <c r="F20" s="266"/>
    </row>
    <row r="21" spans="1:6">
      <c r="A21" s="56"/>
      <c r="B21" s="132" t="s">
        <v>730</v>
      </c>
      <c r="C21" s="52">
        <f>'Total T&amp;D Expend Exhibit '!F29</f>
        <v>0.6</v>
      </c>
      <c r="D21" s="52">
        <f>'Total T&amp;D Expend Exhibit '!D29</f>
        <v>0</v>
      </c>
      <c r="E21" s="40">
        <f t="shared" ref="E21:E38" si="1">D21-C21</f>
        <v>-0.6</v>
      </c>
      <c r="F21" s="128" t="s">
        <v>609</v>
      </c>
    </row>
    <row r="22" spans="1:6" ht="51">
      <c r="A22" s="56"/>
      <c r="B22" s="132" t="s">
        <v>731</v>
      </c>
      <c r="C22" s="52">
        <f>'Total T&amp;D Expend Exhibit '!F30</f>
        <v>1915.6999999999998</v>
      </c>
      <c r="D22" s="52">
        <f>'Total T&amp;D Expend Exhibit '!D30</f>
        <v>0</v>
      </c>
      <c r="E22" s="40">
        <f t="shared" si="1"/>
        <v>-1915.6999999999998</v>
      </c>
      <c r="F22" s="128" t="s">
        <v>612</v>
      </c>
    </row>
    <row r="23" spans="1:6">
      <c r="A23" s="57"/>
      <c r="B23" s="134" t="s">
        <v>732</v>
      </c>
      <c r="C23" s="52">
        <f>'Total T&amp;D Expend Exhibit '!F31</f>
        <v>12778.2</v>
      </c>
      <c r="D23" s="52">
        <f>'Total T&amp;D Expend Exhibit '!D31</f>
        <v>-995</v>
      </c>
      <c r="E23" s="40">
        <f t="shared" si="1"/>
        <v>-13773.2</v>
      </c>
      <c r="F23" s="128" t="s">
        <v>616</v>
      </c>
    </row>
    <row r="24" spans="1:6">
      <c r="A24" s="56"/>
      <c r="B24" s="134" t="s">
        <v>786</v>
      </c>
      <c r="C24" s="52">
        <f>'Total T&amp;D Expend Exhibit '!F32</f>
        <v>751.5</v>
      </c>
      <c r="D24" s="52">
        <f>'Total T&amp;D Expend Exhibit '!D32</f>
        <v>0</v>
      </c>
      <c r="E24" s="40">
        <f t="shared" si="1"/>
        <v>-751.5</v>
      </c>
      <c r="F24" s="128" t="s">
        <v>1911</v>
      </c>
    </row>
    <row r="25" spans="1:6" ht="25.5">
      <c r="A25" s="56"/>
      <c r="B25" s="132" t="s">
        <v>733</v>
      </c>
      <c r="C25" s="52">
        <f>'Total T&amp;D Expend Exhibit '!F33</f>
        <v>259.8</v>
      </c>
      <c r="D25" s="52">
        <f>'Total T&amp;D Expend Exhibit '!D33</f>
        <v>581</v>
      </c>
      <c r="E25" s="40">
        <f t="shared" si="1"/>
        <v>321.2</v>
      </c>
      <c r="F25" s="128" t="s">
        <v>608</v>
      </c>
    </row>
    <row r="26" spans="1:6">
      <c r="A26" s="56"/>
      <c r="B26" s="132" t="s">
        <v>734</v>
      </c>
      <c r="C26" s="52">
        <f>'Total T&amp;D Expend Exhibit '!F34</f>
        <v>0.4</v>
      </c>
      <c r="D26" s="52">
        <f>'Total T&amp;D Expend Exhibit '!D34</f>
        <v>836</v>
      </c>
      <c r="E26" s="40">
        <f t="shared" si="1"/>
        <v>835.6</v>
      </c>
      <c r="F26" s="128" t="s">
        <v>1913</v>
      </c>
    </row>
    <row r="27" spans="1:6">
      <c r="A27" s="57"/>
      <c r="B27" s="132" t="s">
        <v>739</v>
      </c>
      <c r="C27" s="52">
        <f>'Total T&amp;D Expend Exhibit '!F35</f>
        <v>3777.1000000000004</v>
      </c>
      <c r="D27" s="52">
        <f>'Total T&amp;D Expend Exhibit '!D35</f>
        <v>3990</v>
      </c>
      <c r="E27" s="40">
        <f t="shared" si="1"/>
        <v>212.89999999999964</v>
      </c>
      <c r="F27" s="128" t="s">
        <v>1914</v>
      </c>
    </row>
    <row r="28" spans="1:6" ht="38.25">
      <c r="A28" s="56"/>
      <c r="B28" s="132" t="s">
        <v>930</v>
      </c>
      <c r="C28" s="52">
        <f>'Total T&amp;D Expend Exhibit '!F36</f>
        <v>155.79999999999998</v>
      </c>
      <c r="D28" s="52">
        <f>'Total T&amp;D Expend Exhibit '!D36</f>
        <v>3353</v>
      </c>
      <c r="E28" s="40">
        <f t="shared" si="1"/>
        <v>3197.2</v>
      </c>
      <c r="F28" s="128" t="s">
        <v>607</v>
      </c>
    </row>
    <row r="29" spans="1:6">
      <c r="A29" s="57"/>
      <c r="B29" s="134" t="s">
        <v>740</v>
      </c>
      <c r="C29" s="52">
        <f>'Total T&amp;D Expend Exhibit '!F37</f>
        <v>613.20000000000005</v>
      </c>
      <c r="D29" s="52">
        <f>'Total T&amp;D Expend Exhibit '!D37</f>
        <v>7753</v>
      </c>
      <c r="E29" s="40">
        <f t="shared" si="1"/>
        <v>7139.8</v>
      </c>
      <c r="F29" s="128" t="s">
        <v>615</v>
      </c>
    </row>
    <row r="30" spans="1:6">
      <c r="A30" s="57"/>
      <c r="B30" s="134" t="s">
        <v>741</v>
      </c>
      <c r="C30" s="52">
        <f>'Total T&amp;D Expend Exhibit '!F38</f>
        <v>46.8</v>
      </c>
      <c r="D30" s="52">
        <f>'Total T&amp;D Expend Exhibit '!D38</f>
        <v>5683.5</v>
      </c>
      <c r="E30" s="40">
        <f t="shared" si="1"/>
        <v>5636.7</v>
      </c>
      <c r="F30" s="128" t="s">
        <v>1915</v>
      </c>
    </row>
    <row r="31" spans="1:6">
      <c r="A31" s="57"/>
      <c r="B31" s="134" t="s">
        <v>1924</v>
      </c>
      <c r="C31" s="52">
        <f>'Total T&amp;D Expend Exhibit '!F39</f>
        <v>1191.7000000000003</v>
      </c>
      <c r="D31" s="52">
        <f>'Total T&amp;D Expend Exhibit '!D39</f>
        <v>0</v>
      </c>
      <c r="E31" s="40">
        <f t="shared" si="1"/>
        <v>-1191.7000000000003</v>
      </c>
      <c r="F31" s="128" t="s">
        <v>1916</v>
      </c>
    </row>
    <row r="32" spans="1:6">
      <c r="A32" s="57"/>
      <c r="B32" s="134" t="s">
        <v>795</v>
      </c>
      <c r="C32" s="52">
        <f>'Total T&amp;D Expend Exhibit '!F40</f>
        <v>488.4</v>
      </c>
      <c r="D32" s="52">
        <f>'Total T&amp;D Expend Exhibit '!D40</f>
        <v>0</v>
      </c>
      <c r="E32" s="40">
        <f t="shared" si="1"/>
        <v>-488.4</v>
      </c>
      <c r="F32" s="128" t="s">
        <v>1917</v>
      </c>
    </row>
    <row r="33" spans="1:6">
      <c r="A33" s="57"/>
      <c r="B33" s="134" t="s">
        <v>742</v>
      </c>
      <c r="C33" s="52">
        <f>'Total T&amp;D Expend Exhibit '!F41</f>
        <v>0</v>
      </c>
      <c r="D33" s="52">
        <f>'Total T&amp;D Expend Exhibit '!D41</f>
        <v>3570</v>
      </c>
      <c r="E33" s="40">
        <f t="shared" si="1"/>
        <v>3570</v>
      </c>
      <c r="F33" s="128" t="s">
        <v>606</v>
      </c>
    </row>
    <row r="34" spans="1:6">
      <c r="A34" s="57"/>
      <c r="B34" s="134" t="s">
        <v>743</v>
      </c>
      <c r="C34" s="52">
        <f>'Total T&amp;D Expend Exhibit '!F42</f>
        <v>0</v>
      </c>
      <c r="D34" s="52">
        <f>'Total T&amp;D Expend Exhibit '!D42</f>
        <v>1482</v>
      </c>
      <c r="E34" s="40">
        <f t="shared" si="1"/>
        <v>1482</v>
      </c>
      <c r="F34" s="128" t="s">
        <v>1918</v>
      </c>
    </row>
    <row r="35" spans="1:6" ht="38.25">
      <c r="A35" s="56"/>
      <c r="B35" s="134" t="s">
        <v>0</v>
      </c>
      <c r="C35" s="52">
        <f>'Total T&amp;D Expend Exhibit '!F43</f>
        <v>0</v>
      </c>
      <c r="D35" s="52">
        <f>'Total T&amp;D Expend Exhibit '!D43</f>
        <v>1697</v>
      </c>
      <c r="E35" s="40">
        <f t="shared" si="1"/>
        <v>1697</v>
      </c>
      <c r="F35" s="128" t="s">
        <v>1919</v>
      </c>
    </row>
    <row r="36" spans="1:6">
      <c r="A36" s="56"/>
      <c r="B36" s="134" t="s">
        <v>745</v>
      </c>
      <c r="C36" s="52">
        <f>'Total T&amp;D Expend Exhibit '!F44</f>
        <v>0</v>
      </c>
      <c r="D36" s="52">
        <f>'Total T&amp;D Expend Exhibit '!D44</f>
        <v>1720</v>
      </c>
      <c r="E36" s="40">
        <f t="shared" si="1"/>
        <v>1720</v>
      </c>
      <c r="F36" s="128" t="s">
        <v>1918</v>
      </c>
    </row>
    <row r="37" spans="1:6">
      <c r="A37" s="57"/>
      <c r="B37" s="134" t="s">
        <v>746</v>
      </c>
      <c r="C37" s="52">
        <f>'Total T&amp;D Expend Exhibit '!F45</f>
        <v>0</v>
      </c>
      <c r="D37" s="52">
        <f>'Total T&amp;D Expend Exhibit '!D45</f>
        <v>1355</v>
      </c>
      <c r="E37" s="40">
        <f t="shared" si="1"/>
        <v>1355</v>
      </c>
      <c r="F37" s="128" t="s">
        <v>1920</v>
      </c>
    </row>
    <row r="38" spans="1:6" ht="38.25">
      <c r="A38" s="57"/>
      <c r="B38" s="134" t="s">
        <v>892</v>
      </c>
      <c r="C38" s="52">
        <f>'Total T&amp;D Expend Exhibit '!F46</f>
        <v>956.40000000000009</v>
      </c>
      <c r="D38" s="52">
        <f>'Total T&amp;D Expend Exhibit '!D46</f>
        <v>0</v>
      </c>
      <c r="E38" s="40">
        <f t="shared" si="1"/>
        <v>-956.40000000000009</v>
      </c>
      <c r="F38" s="128" t="s">
        <v>1921</v>
      </c>
    </row>
  </sheetData>
  <phoneticPr fontId="2" type="noConversion"/>
  <pageMargins left="0" right="0" top="0.24" bottom="0" header="0.17" footer="0.25"/>
  <pageSetup scale="97" orientation="landscape" r:id="rId1"/>
  <headerFooter alignWithMargins="0">
    <oddFooter>&amp;L&amp;F&amp;C&amp;P&amp;R&amp;A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</vt:i4>
      </vt:variant>
    </vt:vector>
  </HeadingPairs>
  <TitlesOfParts>
    <vt:vector size="37" baseType="lpstr">
      <vt:lpstr>Backup-Additions</vt:lpstr>
      <vt:lpstr>Total T&amp;D Plant Add Exhibit</vt:lpstr>
      <vt:lpstr>Backup-Expenditures</vt:lpstr>
      <vt:lpstr>Total T&amp;D Expend Exhibit </vt:lpstr>
      <vt:lpstr>Blanket Expenditures Exhibit</vt:lpstr>
      <vt:lpstr>Proj&lt;$1M Expend Exhibit</vt:lpstr>
      <vt:lpstr>Proj&gt;$1M Total Spending Summary</vt:lpstr>
      <vt:lpstr>Proj &gt; $1M Detail Breakdown</vt:lpstr>
      <vt:lpstr>Narrative</vt:lpstr>
      <vt:lpstr>Cap Ex for Calendar Year</vt:lpstr>
      <vt:lpstr>previous half yr auths over $1M</vt:lpstr>
      <vt:lpstr>Ramapo Fire Suppression System</vt:lpstr>
      <vt:lpstr>Ramapo Terminal</vt:lpstr>
      <vt:lpstr>Sugarloaf TL Re-Configuration</vt:lpstr>
      <vt:lpstr>Sugarloaf Substation</vt:lpstr>
      <vt:lpstr>TL 28 Ramapo to Sugarloaf</vt:lpstr>
      <vt:lpstr>Tappan Substation</vt:lpstr>
      <vt:lpstr>Little Tor Substation</vt:lpstr>
      <vt:lpstr>Transmission Line 31</vt:lpstr>
      <vt:lpstr>Hartley Road Substation</vt:lpstr>
      <vt:lpstr>W. Warwick Substation</vt:lpstr>
      <vt:lpstr>Spare Transformers</vt:lpstr>
      <vt:lpstr>Port Jervis Substation</vt:lpstr>
      <vt:lpstr>Snake Hill Road</vt:lpstr>
      <vt:lpstr>Corporate Drive Substation</vt:lpstr>
      <vt:lpstr>TL 702 OPGW</vt:lpstr>
      <vt:lpstr>UG TL 702 to Corporate</vt:lpstr>
      <vt:lpstr>Sterling Forest TL 26 Tap</vt:lpstr>
      <vt:lpstr>Dean Substation</vt:lpstr>
      <vt:lpstr>New Hempstead Substation</vt:lpstr>
      <vt:lpstr>OH-UG TL Wisner to W. Warwick</vt:lpstr>
      <vt:lpstr>TL 18 Upgrade</vt:lpstr>
      <vt:lpstr>NY Smart Grid Dist &amp; Sub</vt:lpstr>
      <vt:lpstr>Sheet1</vt:lpstr>
      <vt:lpstr>'Proj &gt; $1M Detail Breakdown'!Print_Area</vt:lpstr>
      <vt:lpstr>'Blanket Expenditures Exhibit'!Print_Titles</vt:lpstr>
      <vt:lpstr>'Proj&lt;$1M Expend Exhibit'!Print_Titles</vt:lpstr>
    </vt:vector>
  </TitlesOfParts>
  <Company>Con Edison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Karleigh Murphy</dc:creator>
  <cp:lastModifiedBy>regana</cp:lastModifiedBy>
  <cp:lastPrinted>2011-09-02T18:49:25Z</cp:lastPrinted>
  <dcterms:created xsi:type="dcterms:W3CDTF">2008-04-07T14:08:29Z</dcterms:created>
  <dcterms:modified xsi:type="dcterms:W3CDTF">2011-09-14T00:51:30Z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