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comments1.xml" ContentType="application/vnd.openxmlformats-officedocument.spreadsheetml.comment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drawings/drawing20.xml" ContentType="application/vnd.openxmlformats-officedocument.drawing+xml"/>
  <Override PartName="/xl/ctrlProps/ctrlProp20.xml" ContentType="application/vnd.ms-excel.controlproperties+xml"/>
  <Override PartName="/xl/drawings/drawing21.xml" ContentType="application/vnd.openxmlformats-officedocument.drawing+xml"/>
  <Override PartName="/xl/ctrlProps/ctrlProp21.xml" ContentType="application/vnd.ms-excel.controlproperties+xml"/>
  <Override PartName="/xl/comments2.xml" ContentType="application/vnd.openxmlformats-officedocument.spreadsheetml.comments+xml"/>
  <Override PartName="/xl/drawings/drawing22.xml" ContentType="application/vnd.openxmlformats-officedocument.drawing+xml"/>
  <Override PartName="/xl/ctrlProps/ctrlProp22.xml" ContentType="application/vnd.ms-excel.controlproperties+xml"/>
  <Override PartName="/xl/drawings/drawing23.xml" ContentType="application/vnd.openxmlformats-officedocument.drawing+xml"/>
  <Override PartName="/xl/ctrlProps/ctrlProp23.xml" ContentType="application/vnd.ms-excel.controlproperties+xml"/>
  <Override PartName="/xl/drawings/drawing24.xml" ContentType="application/vnd.openxmlformats-officedocument.drawing+xml"/>
  <Override PartName="/xl/ctrlProps/ctrlProp24.xml" ContentType="application/vnd.ms-excel.controlproperties+xml"/>
  <Override PartName="/xl/drawings/drawing25.xml" ContentType="application/vnd.openxmlformats-officedocument.drawing+xml"/>
  <Override PartName="/xl/ctrlProps/ctrlProp25.xml" ContentType="application/vnd.ms-excel.controlproperties+xml"/>
  <Override PartName="/xl/comments3.xml" ContentType="application/vnd.openxmlformats-officedocument.spreadsheetml.comments+xml"/>
  <Override PartName="/xl/drawings/drawing26.xml" ContentType="application/vnd.openxmlformats-officedocument.drawing+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drawings/drawing28.xml" ContentType="application/vnd.openxmlformats-officedocument.drawing+xml"/>
  <Override PartName="/xl/ctrlProps/ctrlProp28.xml" ContentType="application/vnd.ms-excel.controlproperties+xml"/>
  <Override PartName="/xl/drawings/drawing29.xml" ContentType="application/vnd.openxmlformats-officedocument.drawing+xml"/>
  <Override PartName="/xl/ctrlProps/ctrlProp29.xml" ContentType="application/vnd.ms-excel.controlproperties+xml"/>
  <Override PartName="/xl/drawings/drawing30.xml" ContentType="application/vnd.openxmlformats-officedocument.drawing+xml"/>
  <Override PartName="/xl/ctrlProps/ctrlProp30.xml" ContentType="application/vnd.ms-excel.controlproperties+xml"/>
  <Override PartName="/xl/drawings/drawing31.xml" ContentType="application/vnd.openxmlformats-officedocument.drawing+xml"/>
  <Override PartName="/xl/ctrlProps/ctrlProp31.xml" ContentType="application/vnd.ms-excel.controlproperties+xml"/>
  <Override PartName="/xl/drawings/drawing32.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drawings/drawing33.xml" ContentType="application/vnd.openxmlformats-officedocument.drawing+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drawings/drawing34.xml" ContentType="application/vnd.openxmlformats-officedocument.drawing+xml"/>
  <Override PartName="/xl/ctrlProps/ctrlProp2082.xml" ContentType="application/vnd.ms-excel.controlproperties+xml"/>
  <Override PartName="/xl/drawings/drawing35.xml" ContentType="application/vnd.openxmlformats-officedocument.drawing+xml"/>
  <Override PartName="/xl/ctrlProps/ctrlProp2083.xml" ContentType="application/vnd.ms-excel.controlproperties+xml"/>
  <Override PartName="/xl/drawings/drawing36.xml" ContentType="application/vnd.openxmlformats-officedocument.drawing+xml"/>
  <Override PartName="/xl/ctrlProps/ctrlProp2084.xml" ContentType="application/vnd.ms-excel.controlproperties+xml"/>
  <Override PartName="/xl/drawings/drawing37.xml" ContentType="application/vnd.openxmlformats-officedocument.drawing+xml"/>
  <Override PartName="/xl/ctrlProps/ctrlProp2085.xml" ContentType="application/vnd.ms-excel.controlproperties+xml"/>
  <Override PartName="/xl/drawings/drawing38.xml" ContentType="application/vnd.openxmlformats-officedocument.drawing+xml"/>
  <Override PartName="/xl/ctrlProps/ctrlProp2086.xml" ContentType="application/vnd.ms-excel.controlproperties+xml"/>
  <Override PartName="/xl/drawings/drawing39.xml" ContentType="application/vnd.openxmlformats-officedocument.drawing+xml"/>
  <Override PartName="/xl/ctrlProps/ctrlProp2087.xml" ContentType="application/vnd.ms-excel.controlproperties+xml"/>
  <Override PartName="/xl/drawings/drawing40.xml" ContentType="application/vnd.openxmlformats-officedocument.drawing+xml"/>
  <Override PartName="/xl/ctrlProps/ctrlProp2088.xml" ContentType="application/vnd.ms-excel.controlproperties+xml"/>
  <Override PartName="/xl/drawings/drawing41.xml" ContentType="application/vnd.openxmlformats-officedocument.drawing+xml"/>
  <Override PartName="/xl/ctrlProps/ctrlProp20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7295" windowHeight="9525" tabRatio="848" firstSheet="42" activeTab="53"/>
  </bookViews>
  <sheets>
    <sheet name="README" sheetId="1" r:id="rId1"/>
    <sheet name="Data Sheet" sheetId="2" r:id="rId2"/>
    <sheet name="Cover" sheetId="3" r:id="rId3"/>
    <sheet name="Table" sheetId="4" r:id="rId4"/>
    <sheet name="Sch.1" sheetId="5" r:id="rId5"/>
    <sheet name="Comments" sheetId="6" r:id="rId6"/>
    <sheet name="Sch.2" sheetId="7" r:id="rId7"/>
    <sheet name="Sch.3 - (REDACTED)" sheetId="8" r:id="rId8"/>
    <sheet name="Sch.4" sheetId="9" r:id="rId9"/>
    <sheet name="Sch.5" sheetId="10" r:id="rId10"/>
    <sheet name="Sch.6" sheetId="11" r:id="rId11"/>
    <sheet name="Sch.7" sheetId="12" r:id="rId12"/>
    <sheet name="Sch.8 (REDACTED)" sheetId="13" r:id="rId13"/>
    <sheet name="Sch.9" sheetId="75" r:id="rId14"/>
    <sheet name="Sch.10" sheetId="76" r:id="rId15"/>
    <sheet name="Sch.11" sheetId="16" r:id="rId16"/>
    <sheet name="Sch.12" sheetId="17" r:id="rId17"/>
    <sheet name="Sch.13" sheetId="18" r:id="rId18"/>
    <sheet name="Sch.14" sheetId="19" r:id="rId19"/>
    <sheet name="Sch.17" sheetId="22" r:id="rId20"/>
    <sheet name="Sch.18" sheetId="23" r:id="rId21"/>
    <sheet name="Sch.19" sheetId="24" r:id="rId22"/>
    <sheet name="Sch.20" sheetId="25" r:id="rId23"/>
    <sheet name="Sch.24" sheetId="77" r:id="rId24"/>
    <sheet name="Sch.27" sheetId="32" r:id="rId25"/>
    <sheet name="Sch.28" sheetId="33" r:id="rId26"/>
    <sheet name="Sch.30" sheetId="80" r:id="rId27"/>
    <sheet name="Sch.31" sheetId="79" r:id="rId28"/>
    <sheet name="Sch.32" sheetId="78" r:id="rId29"/>
    <sheet name="Sch.33" sheetId="38" r:id="rId30"/>
    <sheet name="Sch.36" sheetId="81" r:id="rId31"/>
    <sheet name="Sch.38" sheetId="82" r:id="rId32"/>
    <sheet name="Sch.41" sheetId="46" r:id="rId33"/>
    <sheet name="Sch.42" sheetId="47" r:id="rId34"/>
    <sheet name="Sch.43" sheetId="48" r:id="rId35"/>
    <sheet name="Sch.44" sheetId="83" r:id="rId36"/>
    <sheet name="Sch.45" sheetId="50" r:id="rId37"/>
    <sheet name="Sch.46" sheetId="51" r:id="rId38"/>
    <sheet name="Sch.47" sheetId="52" r:id="rId39"/>
    <sheet name="Sch.48" sheetId="84" r:id="rId40"/>
    <sheet name="Sch.49" sheetId="54" r:id="rId41"/>
    <sheet name="Sch.50" sheetId="85" r:id="rId42"/>
    <sheet name="Sch.51" sheetId="56" r:id="rId43"/>
    <sheet name="Sch.53" sheetId="58" r:id="rId44"/>
    <sheet name="Sch.54" sheetId="59" r:id="rId45"/>
    <sheet name="Sch.55" sheetId="60" r:id="rId46"/>
    <sheet name="Sch.56" sheetId="61" r:id="rId47"/>
    <sheet name="Sch.56A" sheetId="62" r:id="rId48"/>
    <sheet name="Sch.56B" sheetId="63" r:id="rId49"/>
    <sheet name="Sch.56C" sheetId="64" r:id="rId50"/>
    <sheet name="Sch.57" sheetId="65" r:id="rId51"/>
    <sheet name="Sch.58" sheetId="66" r:id="rId52"/>
    <sheet name="Sch.59" sheetId="86" r:id="rId53"/>
    <sheet name="Sch.61 (REDACTED)" sheetId="69" r:id="rId54"/>
    <sheet name="Sch.65" sheetId="73" r:id="rId55"/>
    <sheet name="5Yr._Book" sheetId="74" r:id="rId56"/>
  </sheets>
  <externalReferences>
    <externalReference r:id="rId57"/>
    <externalReference r:id="rId58"/>
    <externalReference r:id="rId59"/>
  </externalReferences>
  <definedNames>
    <definedName name="_5YR._BOOK">'5Yr._Book'!$A$11:$D$452</definedName>
    <definedName name="_Key1" hidden="1">README!$A$34:$A$73</definedName>
    <definedName name="_Order1" hidden="1">255</definedName>
    <definedName name="_PG1">Sch.1!$D$58</definedName>
    <definedName name="_PG10">'Sch.8 (REDACTED)'!$A$65</definedName>
    <definedName name="_PG100">Sch.65!$B$55</definedName>
    <definedName name="_PG11">'Sch.8 (REDACTED)'!$A$130</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Sch.11!$A$228</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 (REDACTED)'!$E$48</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 (REDACTED)'!$S$48</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Sch.4!$B$45</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README!$A$34:$A$73</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55">'5Yr._Book'!$A$1:$D$449</definedName>
    <definedName name="_xlnm.Print_Area" localSheetId="0">README!$A$1:$H$73</definedName>
    <definedName name="_xlnm.Print_Area" localSheetId="17">Sch.13!$A$1:$G$127</definedName>
    <definedName name="_xlnm.Print_Area" localSheetId="18">Sch.14!$A$1:$J$104</definedName>
    <definedName name="_xlnm.Print_Area" localSheetId="19">Sch.17!$A$1:$J$52</definedName>
    <definedName name="_xlnm.Print_Area" localSheetId="20">Sch.18!$A$1:$M$351</definedName>
    <definedName name="_xlnm.Print_Area" localSheetId="21">Sch.19!$A$1:$N$72</definedName>
    <definedName name="_xlnm.Print_Area" localSheetId="22">Sch.20!$A$1:$Q$70</definedName>
    <definedName name="_xlnm.Print_Area" localSheetId="7">'Sch.3 - (REDACTED)'!$A$1:$Z$48</definedName>
    <definedName name="_xlnm.Print_Area" localSheetId="29">Sch.33!$A$1:$H$48</definedName>
    <definedName name="_xlnm.Print_Area" localSheetId="30">Sch.36!$A$1:$M$66</definedName>
    <definedName name="_xlnm.Print_Area" localSheetId="31">Sch.38!$A$2:$H$61</definedName>
    <definedName name="_xlnm.Print_Area" localSheetId="32">Sch.41!$A$1:$E$69</definedName>
    <definedName name="_xlnm.Print_Area" localSheetId="33">Sch.42!$A$1:$E$63</definedName>
    <definedName name="_xlnm.Print_Area" localSheetId="34">Sch.43!$A$1:$D$55</definedName>
    <definedName name="_xlnm.Print_Area" localSheetId="36">Sch.45!$A$1:$R$64</definedName>
    <definedName name="_xlnm.Print_Area" localSheetId="37">Sch.46!$A$1:$F$117</definedName>
    <definedName name="_xlnm.Print_Area" localSheetId="38">Sch.47!$A$1:$J$69</definedName>
    <definedName name="_xlnm.Print_Area" localSheetId="40">Sch.49!$A$1:$E$60</definedName>
    <definedName name="_xlnm.Print_Area" localSheetId="42">Sch.51!$A$1:$O$67</definedName>
    <definedName name="_xlnm.Print_Area" localSheetId="44">Sch.54!$A$1:$I$112</definedName>
    <definedName name="_xlnm.Print_Area" localSheetId="45">Sch.55!$A$1:$L$200</definedName>
    <definedName name="_xlnm.Print_Area" localSheetId="46">Sch.56!$A$1:$C$63</definedName>
    <definedName name="_xlnm.Print_Area" localSheetId="47">Sch.56A!$A$1:$J$67</definedName>
    <definedName name="_xlnm.Print_Area" localSheetId="48">Sch.56B!$A$1:$E$60</definedName>
    <definedName name="_xlnm.Print_Area" localSheetId="49">Sch.56C!$A$1:$E$60</definedName>
    <definedName name="_xlnm.Print_Area" localSheetId="50">Sch.57!$A$1:$G$65</definedName>
    <definedName name="_xlnm.Print_Area" localSheetId="51">Sch.58!$A$1:$G$67</definedName>
    <definedName name="_xlnm.Print_Area" localSheetId="52">Sch.59!$A$1:$G$124</definedName>
    <definedName name="_xlnm.Print_Area" localSheetId="10">Sch.6!$A$1:$E$66</definedName>
    <definedName name="_xlnm.Print_Area" localSheetId="53">'Sch.61 (REDACTED)'!$A$1:$J$48</definedName>
    <definedName name="_xlnm.Print_Area" localSheetId="54">Sch.65!$A$1:$I$55</definedName>
    <definedName name="_xlnm.Print_Area" localSheetId="11">Sch.7!$A$1:$D$57</definedName>
    <definedName name="_xlnm.Print_Area" localSheetId="12">'Sch.8 (REDACTED)'!$A$1:$F$195</definedName>
    <definedName name="_xlnm.Print_Area" localSheetId="13">Sch.9!$A$1:$H$125</definedName>
    <definedName name="PRINTALL">'Data Sheet'!$C$66:$C$135</definedName>
    <definedName name="SCH.1">Sch.1!$A$3:$F$58</definedName>
    <definedName name="SCH.10">#REF!</definedName>
    <definedName name="SCH.11">Sch.11!$A$1:$G$228</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 (REDACTED)'!$A$1:$Z$48</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Sch.4!$A$1:$C$45</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(REDACTED)'!$A$1:$F$130</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TABLE">Table!$A$1</definedName>
    <definedName name="TABLEPM">Table!$B$75:$B$77</definedName>
  </definedNames>
  <calcPr calcId="145621"/>
</workbook>
</file>

<file path=xl/calcChain.xml><?xml version="1.0" encoding="utf-8"?>
<calcChain xmlns="http://schemas.openxmlformats.org/spreadsheetml/2006/main">
  <c r="J50" i="52" l="1"/>
  <c r="E93" i="16" l="1"/>
  <c r="E29" i="82" l="1"/>
  <c r="N62" i="24" l="1"/>
  <c r="N61" i="24"/>
  <c r="M223" i="23" l="1"/>
  <c r="H223" i="23"/>
  <c r="E223" i="23"/>
  <c r="D223" i="23"/>
  <c r="M109" i="23"/>
  <c r="H109" i="23"/>
  <c r="E109" i="23"/>
  <c r="D109" i="23"/>
  <c r="H41" i="81" l="1"/>
  <c r="E26" i="38"/>
  <c r="G129" i="33"/>
  <c r="J27" i="52"/>
  <c r="J45" i="52"/>
  <c r="J43" i="52"/>
  <c r="J28" i="52"/>
  <c r="J26" i="52"/>
  <c r="J25" i="52"/>
  <c r="G66" i="33" l="1"/>
  <c r="C66" i="33"/>
  <c r="F29" i="33" l="1"/>
  <c r="G96" i="33" l="1"/>
  <c r="G29" i="33"/>
  <c r="E21" i="54" l="1"/>
  <c r="G112" i="86" l="1"/>
  <c r="G109" i="86"/>
  <c r="G27" i="86"/>
  <c r="G19" i="86"/>
  <c r="H54" i="82"/>
  <c r="H26" i="38"/>
  <c r="H24" i="38"/>
  <c r="H23" i="38"/>
  <c r="R121" i="19" l="1"/>
  <c r="R112" i="19"/>
  <c r="F113" i="51" l="1"/>
  <c r="R43" i="50" l="1"/>
  <c r="R44" i="50" l="1"/>
  <c r="H52" i="81" l="1"/>
  <c r="G52" i="81"/>
  <c r="E39" i="16" l="1"/>
  <c r="H52" i="75" l="1"/>
  <c r="E49" i="75"/>
  <c r="G49" i="75"/>
  <c r="D49" i="75"/>
  <c r="C49" i="75"/>
  <c r="H37" i="75"/>
  <c r="E36" i="75"/>
  <c r="E38" i="75" s="1"/>
  <c r="H35" i="75"/>
  <c r="H34" i="75"/>
  <c r="H33" i="75"/>
  <c r="D36" i="75"/>
  <c r="D38" i="75" s="1"/>
  <c r="H32" i="75"/>
  <c r="H31" i="75"/>
  <c r="G36" i="75"/>
  <c r="G38" i="75" s="1"/>
  <c r="H30" i="75"/>
  <c r="H26" i="75"/>
  <c r="E25" i="75"/>
  <c r="E27" i="75" s="1"/>
  <c r="C25" i="75"/>
  <c r="C27" i="75" s="1"/>
  <c r="H24" i="75"/>
  <c r="D25" i="75"/>
  <c r="D27" i="75" s="1"/>
  <c r="H23" i="75"/>
  <c r="H22" i="75"/>
  <c r="H20" i="75"/>
  <c r="G25" i="75"/>
  <c r="G27" i="75" s="1"/>
  <c r="D40" i="75" l="1"/>
  <c r="E40" i="75"/>
  <c r="F25" i="75"/>
  <c r="F27" i="75" s="1"/>
  <c r="H21" i="75"/>
  <c r="G40" i="75"/>
  <c r="H36" i="75"/>
  <c r="H38" i="75" s="1"/>
  <c r="F49" i="75"/>
  <c r="C36" i="75"/>
  <c r="C38" i="75" s="1"/>
  <c r="C40" i="75" s="1"/>
  <c r="F36" i="75"/>
  <c r="F38" i="75" s="1"/>
  <c r="H49" i="75"/>
  <c r="H19" i="75"/>
  <c r="H25" i="75" l="1"/>
  <c r="H27" i="75" s="1"/>
  <c r="H40" i="75" s="1"/>
  <c r="H54" i="75" s="1"/>
  <c r="F40" i="75"/>
  <c r="I44" i="50" l="1"/>
  <c r="J44" i="50" s="1"/>
  <c r="H148" i="83" l="1"/>
  <c r="I147" i="83"/>
  <c r="G147" i="83"/>
  <c r="E147" i="83"/>
  <c r="I136" i="83"/>
  <c r="I149" i="83" s="1"/>
  <c r="G136" i="83"/>
  <c r="F136" i="83"/>
  <c r="I129" i="83"/>
  <c r="H127" i="83"/>
  <c r="I120" i="83"/>
  <c r="G120" i="83"/>
  <c r="I103" i="83"/>
  <c r="H102" i="83"/>
  <c r="H101" i="83"/>
  <c r="H99" i="83"/>
  <c r="H98" i="83"/>
  <c r="F95" i="83"/>
  <c r="E95" i="83"/>
  <c r="I94" i="83"/>
  <c r="H89" i="83"/>
  <c r="H87" i="83"/>
  <c r="H85" i="83"/>
  <c r="I82" i="83"/>
  <c r="I73" i="83"/>
  <c r="H70" i="83"/>
  <c r="I51" i="83"/>
  <c r="H50" i="83"/>
  <c r="I43" i="83"/>
  <c r="H42" i="83"/>
  <c r="G43" i="83"/>
  <c r="F43" i="83"/>
  <c r="H41" i="83"/>
  <c r="I37" i="83"/>
  <c r="F37" i="83"/>
  <c r="I31" i="83"/>
  <c r="F31" i="83"/>
  <c r="E31" i="83"/>
  <c r="H20" i="83"/>
  <c r="I24" i="83"/>
  <c r="I130" i="83" l="1"/>
  <c r="I104" i="83"/>
  <c r="I74" i="83"/>
  <c r="H14" i="83"/>
  <c r="H16" i="83"/>
  <c r="E73" i="83"/>
  <c r="F82" i="83"/>
  <c r="F120" i="83"/>
  <c r="H11" i="83"/>
  <c r="H12" i="83"/>
  <c r="H28" i="83"/>
  <c r="H29" i="83"/>
  <c r="H64" i="83"/>
  <c r="H66" i="83"/>
  <c r="H68" i="83"/>
  <c r="H72" i="83"/>
  <c r="H79" i="83"/>
  <c r="H91" i="83"/>
  <c r="H119" i="83"/>
  <c r="H123" i="83"/>
  <c r="H124" i="83"/>
  <c r="H13" i="83"/>
  <c r="H34" i="83"/>
  <c r="H35" i="83"/>
  <c r="H47" i="83"/>
  <c r="F73" i="83"/>
  <c r="G82" i="83"/>
  <c r="G24" i="83"/>
  <c r="F51" i="83"/>
  <c r="H81" i="83"/>
  <c r="G103" i="83"/>
  <c r="H15" i="83"/>
  <c r="H22" i="83"/>
  <c r="E120" i="83"/>
  <c r="H118" i="83"/>
  <c r="H135" i="83"/>
  <c r="H17" i="83"/>
  <c r="H18" i="83"/>
  <c r="E94" i="83"/>
  <c r="H125" i="83"/>
  <c r="H93" i="83"/>
  <c r="H126" i="83"/>
  <c r="G149" i="83"/>
  <c r="E24" i="83"/>
  <c r="F147" i="83"/>
  <c r="F149" i="83" s="1"/>
  <c r="E37" i="83"/>
  <c r="E51" i="83"/>
  <c r="F94" i="83"/>
  <c r="F129" i="83"/>
  <c r="H128" i="83"/>
  <c r="H141" i="83"/>
  <c r="H143" i="83"/>
  <c r="H145" i="83"/>
  <c r="H21" i="83"/>
  <c r="F24" i="83"/>
  <c r="H27" i="83"/>
  <c r="G37" i="83"/>
  <c r="H49" i="83"/>
  <c r="H86" i="83"/>
  <c r="H88" i="83"/>
  <c r="H90" i="83"/>
  <c r="H92" i="83"/>
  <c r="H95" i="83"/>
  <c r="H117" i="83"/>
  <c r="E136" i="83"/>
  <c r="H140" i="83"/>
  <c r="H142" i="83"/>
  <c r="H144" i="83"/>
  <c r="H146" i="83"/>
  <c r="E43" i="83"/>
  <c r="H43" i="83" s="1"/>
  <c r="H23" i="83"/>
  <c r="G31" i="83"/>
  <c r="H31" i="83" s="1"/>
  <c r="H30" i="83"/>
  <c r="H36" i="83"/>
  <c r="H38" i="83"/>
  <c r="G51" i="83"/>
  <c r="H65" i="83"/>
  <c r="H67" i="83"/>
  <c r="H69" i="83"/>
  <c r="H71" i="83"/>
  <c r="E82" i="83"/>
  <c r="H80" i="83"/>
  <c r="G94" i="83"/>
  <c r="G129" i="83"/>
  <c r="G130" i="83" s="1"/>
  <c r="H134" i="83"/>
  <c r="E149" i="83"/>
  <c r="H136" i="83"/>
  <c r="H19" i="83"/>
  <c r="G73" i="83"/>
  <c r="H100" i="83"/>
  <c r="H48" i="83"/>
  <c r="H139" i="83"/>
  <c r="E129" i="83"/>
  <c r="H46" i="83"/>
  <c r="H78" i="83"/>
  <c r="J42" i="76"/>
  <c r="J41" i="76"/>
  <c r="H120" i="83" l="1"/>
  <c r="F130" i="83"/>
  <c r="I150" i="83"/>
  <c r="J16" i="17" s="1"/>
  <c r="F74" i="83"/>
  <c r="E104" i="83"/>
  <c r="H51" i="83"/>
  <c r="H82" i="83"/>
  <c r="F104" i="83"/>
  <c r="H147" i="83"/>
  <c r="H94" i="83"/>
  <c r="H24" i="83"/>
  <c r="H103" i="83"/>
  <c r="G104" i="83"/>
  <c r="E74" i="83"/>
  <c r="G74" i="83"/>
  <c r="H129" i="83"/>
  <c r="H37" i="83"/>
  <c r="E130" i="83"/>
  <c r="H149" i="83"/>
  <c r="H73" i="83"/>
  <c r="F150" i="83" l="1"/>
  <c r="E150" i="83"/>
  <c r="H130" i="83"/>
  <c r="G150" i="83"/>
  <c r="H104" i="83"/>
  <c r="H74" i="83"/>
  <c r="E20" i="46"/>
  <c r="M66" i="24"/>
  <c r="K66" i="24"/>
  <c r="J66" i="24"/>
  <c r="H66" i="24"/>
  <c r="G66" i="24"/>
  <c r="F66" i="24"/>
  <c r="E66" i="24"/>
  <c r="M57" i="24"/>
  <c r="L57" i="24"/>
  <c r="K57" i="24"/>
  <c r="J57" i="24"/>
  <c r="H57" i="24"/>
  <c r="G57" i="24"/>
  <c r="F57" i="24"/>
  <c r="E57" i="24"/>
  <c r="M46" i="24"/>
  <c r="L46" i="24"/>
  <c r="K46" i="24"/>
  <c r="J46" i="24"/>
  <c r="H46" i="24"/>
  <c r="G46" i="24"/>
  <c r="F46" i="24"/>
  <c r="E46" i="24"/>
  <c r="M39" i="24"/>
  <c r="L39" i="24"/>
  <c r="K39" i="24"/>
  <c r="J39" i="24"/>
  <c r="H39" i="24"/>
  <c r="G39" i="24"/>
  <c r="F39" i="24"/>
  <c r="E39" i="24"/>
  <c r="M26" i="24"/>
  <c r="L26" i="24"/>
  <c r="K26" i="24"/>
  <c r="J26" i="24"/>
  <c r="H26" i="24"/>
  <c r="H60" i="24" s="1"/>
  <c r="H63" i="24" s="1"/>
  <c r="G26" i="24"/>
  <c r="F26" i="24"/>
  <c r="E26" i="24"/>
  <c r="G60" i="24" l="1"/>
  <c r="G63" i="24" s="1"/>
  <c r="K60" i="24"/>
  <c r="K63" i="24" s="1"/>
  <c r="L60" i="24"/>
  <c r="L63" i="24" s="1"/>
  <c r="M60" i="24"/>
  <c r="M63" i="24" s="1"/>
  <c r="F60" i="24"/>
  <c r="F63" i="24" s="1"/>
  <c r="E60" i="24"/>
  <c r="E63" i="24" s="1"/>
  <c r="J60" i="24"/>
  <c r="J63" i="24" s="1"/>
  <c r="H150" i="83"/>
  <c r="H85" i="59"/>
  <c r="H29" i="59"/>
  <c r="C62" i="61"/>
  <c r="E24" i="63" l="1"/>
  <c r="I37" i="62"/>
  <c r="D55" i="62" l="1"/>
  <c r="E55" i="62"/>
  <c r="G55" i="62"/>
  <c r="H25" i="38"/>
  <c r="H22" i="38"/>
  <c r="H21" i="38"/>
  <c r="H20" i="38"/>
  <c r="H19" i="38"/>
  <c r="G41" i="81" l="1"/>
  <c r="J41" i="81"/>
  <c r="K41" i="81"/>
  <c r="L41" i="81"/>
  <c r="E28" i="81"/>
  <c r="H53" i="82" l="1"/>
  <c r="H52" i="82"/>
  <c r="H51" i="82"/>
  <c r="H50" i="82"/>
  <c r="H49" i="82"/>
  <c r="H48" i="82"/>
  <c r="H30" i="82"/>
  <c r="H29" i="82"/>
  <c r="H28" i="82"/>
  <c r="H27" i="82"/>
  <c r="H26" i="82"/>
  <c r="H25" i="82"/>
  <c r="H24" i="82"/>
  <c r="H23" i="82"/>
  <c r="H22" i="82"/>
  <c r="H21" i="82"/>
  <c r="H20" i="82"/>
  <c r="H19" i="82"/>
  <c r="H17" i="82"/>
  <c r="M69" i="24" l="1"/>
  <c r="K69" i="24"/>
  <c r="H69" i="24"/>
  <c r="Q38" i="25" l="1"/>
  <c r="P38" i="25"/>
  <c r="Q34" i="25"/>
  <c r="P34" i="25"/>
  <c r="Q30" i="25"/>
  <c r="P30" i="25"/>
  <c r="Q26" i="25"/>
  <c r="P26" i="25"/>
  <c r="O38" i="25" l="1"/>
  <c r="O34" i="25"/>
  <c r="O30" i="25"/>
  <c r="O26" i="25"/>
  <c r="M160" i="23"/>
  <c r="H160" i="23"/>
  <c r="E160" i="23"/>
  <c r="D160" i="23"/>
  <c r="E46" i="23"/>
  <c r="D46" i="23"/>
  <c r="M46" i="23"/>
  <c r="H46" i="23" l="1"/>
  <c r="H69" i="19" l="1"/>
  <c r="M41" i="81" l="1"/>
  <c r="I41" i="81"/>
  <c r="E41" i="81" l="1"/>
  <c r="Q49" i="80"/>
  <c r="Q48" i="80"/>
  <c r="Q47" i="80"/>
  <c r="Q46" i="80"/>
  <c r="Q45" i="80"/>
  <c r="Q44" i="80"/>
  <c r="Q43" i="80"/>
  <c r="Q42" i="80"/>
  <c r="Q41" i="80"/>
  <c r="Q40" i="80"/>
  <c r="Q39" i="80"/>
  <c r="Q38" i="80"/>
  <c r="Q37" i="80"/>
  <c r="Q36" i="80"/>
  <c r="Q35" i="80"/>
  <c r="Q34" i="80"/>
  <c r="Q33" i="80"/>
  <c r="Q32" i="80"/>
  <c r="Q31" i="80"/>
  <c r="Q30" i="80"/>
  <c r="Q29" i="80"/>
  <c r="Q28" i="80"/>
  <c r="Q27" i="80"/>
  <c r="Q26" i="80"/>
  <c r="Q25" i="80"/>
  <c r="I54" i="50" l="1"/>
  <c r="J54" i="50" s="1"/>
  <c r="I53" i="50"/>
  <c r="J53" i="50" s="1"/>
  <c r="I52" i="50"/>
  <c r="J52" i="50" s="1"/>
  <c r="I51" i="50"/>
  <c r="J51" i="50" s="1"/>
  <c r="I50" i="50"/>
  <c r="J50" i="50" s="1"/>
  <c r="I49" i="50"/>
  <c r="J49" i="50" s="1"/>
  <c r="J42" i="50"/>
  <c r="I42" i="50"/>
  <c r="I33" i="50"/>
  <c r="J33" i="50" s="1"/>
  <c r="I31" i="50"/>
  <c r="J31" i="50" s="1"/>
  <c r="J26" i="50"/>
  <c r="J25" i="50"/>
  <c r="G122" i="86" l="1"/>
  <c r="G45" i="86"/>
  <c r="G57" i="86" s="1"/>
  <c r="H66" i="33"/>
  <c r="H67" i="33"/>
  <c r="H68" i="33"/>
  <c r="H69" i="33"/>
  <c r="H70" i="33"/>
  <c r="E22" i="50" l="1"/>
  <c r="C73" i="33" l="1"/>
  <c r="H56" i="81" l="1"/>
  <c r="G56" i="81"/>
  <c r="E78" i="16"/>
  <c r="H97" i="17" l="1"/>
  <c r="D26" i="46"/>
  <c r="H55" i="17"/>
  <c r="H53" i="17"/>
  <c r="H46" i="17"/>
  <c r="H28" i="17"/>
  <c r="J24" i="17"/>
  <c r="J31" i="17"/>
  <c r="E94" i="16"/>
  <c r="E90" i="16"/>
  <c r="E89" i="16"/>
  <c r="E88" i="16"/>
  <c r="E38" i="16"/>
  <c r="E22" i="16"/>
  <c r="H86" i="17" l="1"/>
  <c r="H85" i="17"/>
  <c r="E109" i="16"/>
  <c r="E108" i="16"/>
  <c r="E107" i="16"/>
  <c r="E106" i="16"/>
  <c r="E60" i="84"/>
  <c r="G58" i="85"/>
  <c r="F49" i="78"/>
  <c r="D49" i="78"/>
  <c r="E49" i="78"/>
  <c r="S41" i="76"/>
  <c r="H103" i="75"/>
  <c r="G103" i="75"/>
  <c r="P12" i="76" s="1"/>
  <c r="F103" i="75"/>
  <c r="J12" i="76" s="1"/>
  <c r="E103" i="75"/>
  <c r="D103" i="75"/>
  <c r="C103" i="75"/>
  <c r="H59" i="75"/>
  <c r="G59" i="75"/>
  <c r="P10" i="76" s="1"/>
  <c r="F59" i="75"/>
  <c r="E59" i="75"/>
  <c r="D59" i="75"/>
  <c r="C59" i="75"/>
  <c r="J14" i="76" l="1"/>
  <c r="S32" i="76" s="1"/>
  <c r="P14" i="76"/>
  <c r="S44" i="76" s="1"/>
  <c r="C49" i="78" l="1"/>
  <c r="F37" i="16" s="1"/>
  <c r="M64" i="79"/>
  <c r="L64" i="79"/>
  <c r="H64" i="79"/>
  <c r="G64" i="79"/>
  <c r="E64" i="79"/>
  <c r="D64" i="79"/>
  <c r="M44" i="79"/>
  <c r="L44" i="79"/>
  <c r="H44" i="79"/>
  <c r="G44" i="79"/>
  <c r="E44" i="79"/>
  <c r="D44" i="79"/>
  <c r="Q50" i="80"/>
  <c r="P50" i="80"/>
  <c r="O50" i="80"/>
  <c r="N50" i="80"/>
  <c r="M50" i="80"/>
  <c r="L50" i="80"/>
  <c r="K50" i="80"/>
  <c r="H50" i="80"/>
  <c r="G50" i="80"/>
  <c r="F50" i="80"/>
  <c r="D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1" i="81" s="1"/>
  <c r="A53" i="81" s="1"/>
  <c r="A54" i="81" s="1"/>
  <c r="A55" i="81" s="1"/>
  <c r="A56" i="81" s="1"/>
  <c r="A58" i="81" s="1"/>
  <c r="A60" i="81" s="1"/>
  <c r="A61" i="81" s="1"/>
  <c r="A62" i="81" s="1"/>
  <c r="A63" i="81" s="1"/>
  <c r="A65" i="81" s="1"/>
  <c r="H59" i="82"/>
  <c r="E102" i="16" s="1"/>
  <c r="F59" i="82"/>
  <c r="E59" i="82"/>
  <c r="C59" i="82"/>
  <c r="F102" i="16" s="1"/>
  <c r="H32" i="82"/>
  <c r="E97" i="16" s="1"/>
  <c r="G32" i="82"/>
  <c r="E32" i="82"/>
  <c r="C32" i="82"/>
  <c r="F97" i="16" s="1"/>
  <c r="A47" i="82"/>
  <c r="A48" i="82" s="1"/>
  <c r="A49" i="82" s="1"/>
  <c r="A50" i="82" s="1"/>
  <c r="A51" i="82" s="1"/>
  <c r="A52" i="82" s="1"/>
  <c r="A53" i="82" s="1"/>
  <c r="A54" i="82" s="1"/>
  <c r="A55" i="82" s="1"/>
  <c r="A56" i="82" s="1"/>
  <c r="A57" i="82" s="1"/>
  <c r="A59" i="82" s="1"/>
  <c r="D127" i="74"/>
  <c r="D115" i="74"/>
  <c r="D109" i="74"/>
  <c r="D106" i="74"/>
  <c r="B6" i="74"/>
  <c r="D31" i="74"/>
  <c r="D68" i="74"/>
  <c r="D135" i="74"/>
  <c r="D158" i="74"/>
  <c r="D160" i="74"/>
  <c r="D162" i="74"/>
  <c r="D190" i="74"/>
  <c r="D208" i="74"/>
  <c r="D236" i="74"/>
  <c r="D237" i="74"/>
  <c r="D238" i="74"/>
  <c r="D239" i="74"/>
  <c r="D250" i="74"/>
  <c r="D251" i="74"/>
  <c r="D252" i="74"/>
  <c r="D260" i="74"/>
  <c r="D261" i="74"/>
  <c r="D262" i="74"/>
  <c r="D263" i="74"/>
  <c r="D264" i="74"/>
  <c r="D433" i="74"/>
  <c r="B14" i="3"/>
  <c r="B18" i="3"/>
  <c r="B20" i="3"/>
  <c r="A39" i="2"/>
  <c r="A40" i="2"/>
  <c r="B7" i="74" s="1"/>
  <c r="A41" i="2"/>
  <c r="B26" i="3" s="1"/>
  <c r="F48" i="16"/>
  <c r="F49" i="16"/>
  <c r="F50" i="16"/>
  <c r="F51" i="16"/>
  <c r="F52" i="16"/>
  <c r="F53" i="16"/>
  <c r="G89" i="16"/>
  <c r="G91" i="16"/>
  <c r="G94" i="16"/>
  <c r="F95" i="16"/>
  <c r="G109" i="16"/>
  <c r="E111" i="16"/>
  <c r="F111" i="16"/>
  <c r="J42" i="17"/>
  <c r="J49" i="17"/>
  <c r="J57" i="17"/>
  <c r="H73" i="17"/>
  <c r="J75" i="17"/>
  <c r="J79" i="17" s="1"/>
  <c r="J99" i="17"/>
  <c r="F30" i="18"/>
  <c r="D242" i="74" s="1"/>
  <c r="G30" i="18"/>
  <c r="B41" i="18"/>
  <c r="B42" i="18" s="1"/>
  <c r="B43" i="18" s="1"/>
  <c r="B44" i="18" s="1"/>
  <c r="B45" i="18" s="1"/>
  <c r="B46" i="18" s="1"/>
  <c r="B47" i="18" s="1"/>
  <c r="B48" i="18" s="1"/>
  <c r="B49" i="18" s="1"/>
  <c r="B50" i="18" s="1"/>
  <c r="F46" i="18"/>
  <c r="D249" i="74" s="1"/>
  <c r="D427" i="74" s="1"/>
  <c r="G46" i="18"/>
  <c r="B53" i="18"/>
  <c r="B54" i="18"/>
  <c r="B55" i="18" s="1"/>
  <c r="B58" i="18"/>
  <c r="B59" i="18" s="1"/>
  <c r="B60" i="18" s="1"/>
  <c r="G60" i="18"/>
  <c r="B93" i="18"/>
  <c r="B94" i="18"/>
  <c r="B95" i="18" s="1"/>
  <c r="B96" i="18" s="1"/>
  <c r="F93" i="18"/>
  <c r="D267" i="74" s="1"/>
  <c r="G93" i="18"/>
  <c r="J23" i="19"/>
  <c r="J24" i="19"/>
  <c r="J25" i="19"/>
  <c r="J26" i="19"/>
  <c r="J27" i="19"/>
  <c r="J28" i="19"/>
  <c r="J29" i="19"/>
  <c r="J30" i="19"/>
  <c r="J31" i="19"/>
  <c r="J32" i="19"/>
  <c r="J33" i="19"/>
  <c r="J34" i="19"/>
  <c r="D35" i="19"/>
  <c r="E35" i="19"/>
  <c r="F35" i="19"/>
  <c r="G35" i="19"/>
  <c r="H35" i="19"/>
  <c r="I35" i="19"/>
  <c r="J38" i="19"/>
  <c r="J39" i="19"/>
  <c r="J40" i="19"/>
  <c r="J41" i="19"/>
  <c r="J42" i="19"/>
  <c r="J43" i="19"/>
  <c r="J44" i="19"/>
  <c r="J45" i="19"/>
  <c r="J46" i="19"/>
  <c r="J47" i="19"/>
  <c r="J48" i="19"/>
  <c r="D49" i="19"/>
  <c r="E49" i="19"/>
  <c r="F49" i="19"/>
  <c r="G49" i="19"/>
  <c r="H49" i="19"/>
  <c r="I49"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D87" i="19"/>
  <c r="E87" i="19"/>
  <c r="F87" i="19"/>
  <c r="G87" i="19"/>
  <c r="H87" i="19"/>
  <c r="I87" i="19"/>
  <c r="J92" i="19"/>
  <c r="D358" i="74" s="1"/>
  <c r="J93" i="19"/>
  <c r="E49" i="16" s="1"/>
  <c r="J94" i="19"/>
  <c r="E50" i="16" s="1"/>
  <c r="J95" i="19"/>
  <c r="J96" i="19"/>
  <c r="J97" i="19"/>
  <c r="D366" i="74" s="1"/>
  <c r="J98" i="19"/>
  <c r="J99" i="19"/>
  <c r="D368" i="74" s="1"/>
  <c r="J100" i="19"/>
  <c r="J101" i="19"/>
  <c r="N58" i="24"/>
  <c r="N59" i="24"/>
  <c r="N64" i="24"/>
  <c r="N65" i="24"/>
  <c r="F69" i="24"/>
  <c r="J69" i="24"/>
  <c r="J70" i="24" s="1"/>
  <c r="N67" i="24"/>
  <c r="N68" i="24"/>
  <c r="E69" i="24"/>
  <c r="F56" i="16" s="1"/>
  <c r="G69" i="24"/>
  <c r="G70" i="24" s="1"/>
  <c r="L69" i="24"/>
  <c r="L70" i="24" s="1"/>
  <c r="H17" i="32"/>
  <c r="A18" i="32"/>
  <c r="H18" i="32"/>
  <c r="A19" i="32"/>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9" i="32"/>
  <c r="H20" i="32"/>
  <c r="H21" i="32"/>
  <c r="H22" i="32"/>
  <c r="H23" i="32"/>
  <c r="H24" i="32"/>
  <c r="C25" i="32"/>
  <c r="E25" i="32"/>
  <c r="F25" i="32"/>
  <c r="G25" i="32"/>
  <c r="H27" i="32"/>
  <c r="H28" i="32"/>
  <c r="H29" i="32"/>
  <c r="H30" i="32"/>
  <c r="H31" i="32"/>
  <c r="H32" i="32"/>
  <c r="H33" i="32"/>
  <c r="H34" i="32"/>
  <c r="C35" i="32"/>
  <c r="E35" i="32"/>
  <c r="F35" i="32"/>
  <c r="F36" i="32" s="1"/>
  <c r="G35" i="32"/>
  <c r="H40" i="32"/>
  <c r="H48" i="32" s="1"/>
  <c r="H41" i="32"/>
  <c r="H42" i="32"/>
  <c r="H43" i="32"/>
  <c r="H44" i="32"/>
  <c r="H45" i="32"/>
  <c r="H46" i="32"/>
  <c r="H47" i="32"/>
  <c r="C48" i="32"/>
  <c r="E48" i="32"/>
  <c r="F48" i="32"/>
  <c r="G48" i="32"/>
  <c r="H64" i="32"/>
  <c r="H65" i="32"/>
  <c r="H66" i="32"/>
  <c r="H67" i="32"/>
  <c r="H68" i="32"/>
  <c r="H69" i="32"/>
  <c r="H70" i="32"/>
  <c r="C71" i="32"/>
  <c r="E71" i="32"/>
  <c r="E72" i="32"/>
  <c r="F71" i="32"/>
  <c r="G71" i="32"/>
  <c r="G72" i="32" s="1"/>
  <c r="H76" i="32"/>
  <c r="H77" i="32"/>
  <c r="H78" i="32"/>
  <c r="H79" i="32"/>
  <c r="H80" i="32"/>
  <c r="C81" i="32"/>
  <c r="E81" i="32"/>
  <c r="F81" i="32"/>
  <c r="G81" i="32"/>
  <c r="H83" i="32"/>
  <c r="H84" i="32"/>
  <c r="H85" i="32"/>
  <c r="H86" i="32"/>
  <c r="H87" i="32"/>
  <c r="C88" i="32"/>
  <c r="E88" i="32"/>
  <c r="F88" i="32"/>
  <c r="G88" i="32"/>
  <c r="C89" i="32"/>
  <c r="H93" i="32"/>
  <c r="H94" i="32"/>
  <c r="H95" i="32"/>
  <c r="H96" i="32"/>
  <c r="H97" i="32"/>
  <c r="C98" i="32"/>
  <c r="E98" i="32"/>
  <c r="F98" i="32"/>
  <c r="G98" i="32"/>
  <c r="H100" i="32"/>
  <c r="H101" i="32"/>
  <c r="H102" i="32"/>
  <c r="H103" i="32"/>
  <c r="C104" i="32"/>
  <c r="E104" i="32"/>
  <c r="F104" i="32"/>
  <c r="F105" i="32" s="1"/>
  <c r="G104" i="32"/>
  <c r="C105"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A73" i="33" s="1"/>
  <c r="A74" i="33" s="1"/>
  <c r="A77" i="33" s="1"/>
  <c r="A78" i="33" s="1"/>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H20" i="33"/>
  <c r="H21" i="33"/>
  <c r="H22" i="33"/>
  <c r="H23" i="33"/>
  <c r="H24" i="33"/>
  <c r="H25" i="33"/>
  <c r="H26" i="33"/>
  <c r="C27" i="33"/>
  <c r="E27" i="33"/>
  <c r="F27" i="33"/>
  <c r="G27" i="33"/>
  <c r="H29" i="33"/>
  <c r="H30" i="33"/>
  <c r="H31" i="33"/>
  <c r="H32" i="33"/>
  <c r="H33" i="33"/>
  <c r="H34" i="33"/>
  <c r="H35" i="33"/>
  <c r="H36" i="33"/>
  <c r="C37" i="33"/>
  <c r="F100" i="16" s="1"/>
  <c r="E37" i="33"/>
  <c r="E38" i="33" s="1"/>
  <c r="F37" i="33"/>
  <c r="F38" i="33" s="1"/>
  <c r="G37" i="33"/>
  <c r="G38" i="33" s="1"/>
  <c r="H42" i="33"/>
  <c r="H43" i="33"/>
  <c r="H44" i="33"/>
  <c r="H45" i="33"/>
  <c r="H46" i="33"/>
  <c r="H47" i="33"/>
  <c r="H48" i="33"/>
  <c r="H49" i="33"/>
  <c r="C50" i="33"/>
  <c r="C74" i="33" s="1"/>
  <c r="E50" i="33"/>
  <c r="F50" i="33"/>
  <c r="G50" i="33"/>
  <c r="H71" i="33"/>
  <c r="H72" i="33"/>
  <c r="E73" i="33"/>
  <c r="F73" i="33"/>
  <c r="G73" i="33"/>
  <c r="H77" i="33"/>
  <c r="H78" i="33"/>
  <c r="H79" i="33"/>
  <c r="H80" i="33"/>
  <c r="H81" i="33"/>
  <c r="H82" i="33"/>
  <c r="C83" i="33"/>
  <c r="F98" i="16" s="1"/>
  <c r="E83" i="33"/>
  <c r="F83" i="33"/>
  <c r="G83" i="33"/>
  <c r="H87" i="33"/>
  <c r="H88" i="33"/>
  <c r="H89" i="33"/>
  <c r="H90" i="33"/>
  <c r="H91" i="33"/>
  <c r="H92" i="33"/>
  <c r="C93" i="33"/>
  <c r="C103" i="33" s="1"/>
  <c r="E93" i="33"/>
  <c r="F93" i="33"/>
  <c r="G93" i="33"/>
  <c r="H96" i="33"/>
  <c r="H97" i="33"/>
  <c r="H98" i="33"/>
  <c r="H99" i="33"/>
  <c r="H100" i="33"/>
  <c r="H101" i="33"/>
  <c r="C102" i="33"/>
  <c r="E102" i="33"/>
  <c r="F102" i="33"/>
  <c r="F103" i="33" s="1"/>
  <c r="G102" i="33"/>
  <c r="H119" i="33"/>
  <c r="H120" i="33"/>
  <c r="H121" i="33"/>
  <c r="H122" i="33"/>
  <c r="H123" i="33"/>
  <c r="H124" i="33"/>
  <c r="C125" i="33"/>
  <c r="E125" i="33"/>
  <c r="F125" i="33"/>
  <c r="G125" i="33"/>
  <c r="H128" i="33"/>
  <c r="H129" i="33"/>
  <c r="H130" i="33"/>
  <c r="H131" i="33"/>
  <c r="H132" i="33"/>
  <c r="H133" i="33"/>
  <c r="H134" i="33"/>
  <c r="C135" i="33"/>
  <c r="C136" i="33" s="1"/>
  <c r="E135" i="33"/>
  <c r="E136" i="33" s="1"/>
  <c r="F135" i="33"/>
  <c r="F136" i="33" s="1"/>
  <c r="G135" i="33"/>
  <c r="G136" i="33" s="1"/>
  <c r="H139" i="33"/>
  <c r="H140" i="33"/>
  <c r="H141" i="33"/>
  <c r="H142" i="33"/>
  <c r="H143" i="33"/>
  <c r="C144" i="33"/>
  <c r="F99" i="16" s="1"/>
  <c r="E144" i="33"/>
  <c r="F144" i="33"/>
  <c r="G144" i="33"/>
  <c r="Y33" i="8"/>
  <c r="Y34" i="8"/>
  <c r="Y35" i="8"/>
  <c r="Y36" i="8"/>
  <c r="Y37" i="8"/>
  <c r="Y38" i="8"/>
  <c r="Y39" i="8"/>
  <c r="D46" i="38"/>
  <c r="F42" i="16" s="1"/>
  <c r="E46" i="38"/>
  <c r="G46" i="38"/>
  <c r="D180" i="74"/>
  <c r="G93" i="16"/>
  <c r="G90" i="16"/>
  <c r="D75" i="74"/>
  <c r="D211" i="74"/>
  <c r="D421" i="74" s="1"/>
  <c r="D210" i="74"/>
  <c r="D448" i="74" s="1"/>
  <c r="D20" i="47"/>
  <c r="D93" i="74" s="1"/>
  <c r="E20" i="47"/>
  <c r="D26" i="47"/>
  <c r="D94" i="74" s="1"/>
  <c r="E26" i="47"/>
  <c r="D41" i="47"/>
  <c r="D95" i="74" s="1"/>
  <c r="E41" i="47"/>
  <c r="D54" i="47"/>
  <c r="D96" i="74" s="1"/>
  <c r="E54" i="47"/>
  <c r="D58" i="47"/>
  <c r="D97" i="74" s="1"/>
  <c r="E58" i="47"/>
  <c r="E27" i="50"/>
  <c r="F27" i="50"/>
  <c r="G27" i="50"/>
  <c r="H27" i="50"/>
  <c r="I27" i="50"/>
  <c r="J27" i="50"/>
  <c r="N27" i="50"/>
  <c r="O27" i="50"/>
  <c r="P27" i="50"/>
  <c r="P62" i="50" s="1"/>
  <c r="R27" i="50"/>
  <c r="E45" i="50"/>
  <c r="F45" i="50"/>
  <c r="G45" i="50"/>
  <c r="H45" i="50"/>
  <c r="I45" i="50"/>
  <c r="J45" i="50"/>
  <c r="N45" i="50"/>
  <c r="O45" i="50"/>
  <c r="P45" i="50"/>
  <c r="R45" i="50"/>
  <c r="E56" i="50"/>
  <c r="F56" i="50"/>
  <c r="G56" i="50"/>
  <c r="H56" i="50"/>
  <c r="I56" i="50"/>
  <c r="J56" i="50"/>
  <c r="N56" i="50"/>
  <c r="O56" i="50"/>
  <c r="P56" i="50"/>
  <c r="R56" i="50"/>
  <c r="D165" i="74"/>
  <c r="E33" i="54"/>
  <c r="E58" i="54"/>
  <c r="F33" i="56"/>
  <c r="H72" i="17"/>
  <c r="J33" i="56"/>
  <c r="H71" i="17"/>
  <c r="L33" i="56"/>
  <c r="N33" i="56"/>
  <c r="H74" i="17" s="1"/>
  <c r="J65" i="56"/>
  <c r="N65" i="56"/>
  <c r="J20" i="69"/>
  <c r="J21" i="69"/>
  <c r="J22" i="69"/>
  <c r="J23" i="69"/>
  <c r="J24" i="69"/>
  <c r="J25" i="69"/>
  <c r="J26" i="69"/>
  <c r="J27" i="69"/>
  <c r="H50" i="73"/>
  <c r="D435" i="74" s="1"/>
  <c r="D401" i="74" s="1"/>
  <c r="G38" i="16"/>
  <c r="D29" i="74"/>
  <c r="G106" i="16"/>
  <c r="G89" i="32"/>
  <c r="G88" i="16"/>
  <c r="G78" i="16"/>
  <c r="M70" i="24"/>
  <c r="G108" i="16"/>
  <c r="H35" i="32"/>
  <c r="C6" i="2"/>
  <c r="A56" i="2" s="1"/>
  <c r="D291" i="74"/>
  <c r="F62" i="50" l="1"/>
  <c r="H27" i="17" s="1"/>
  <c r="H81" i="32"/>
  <c r="R62" i="50"/>
  <c r="O62" i="50"/>
  <c r="H62" i="50"/>
  <c r="E105" i="32"/>
  <c r="F72" i="32"/>
  <c r="H104" i="32"/>
  <c r="E89" i="32"/>
  <c r="G103" i="33"/>
  <c r="F89" i="32"/>
  <c r="H50" i="33"/>
  <c r="E90" i="19"/>
  <c r="E102" i="19" s="1"/>
  <c r="G90" i="19"/>
  <c r="G102" i="19" s="1"/>
  <c r="N62" i="50"/>
  <c r="H47" i="17" s="1"/>
  <c r="F101" i="16"/>
  <c r="F104" i="16" s="1"/>
  <c r="E74" i="33"/>
  <c r="A54" i="2"/>
  <c r="A58" i="2"/>
  <c r="B1" i="83"/>
  <c r="I1" i="80"/>
  <c r="F1" i="76"/>
  <c r="A1" i="77"/>
  <c r="A1" i="78"/>
  <c r="A63" i="75"/>
  <c r="A1" i="79"/>
  <c r="A1" i="76"/>
  <c r="F1" i="79"/>
  <c r="A1" i="75"/>
  <c r="A1" i="80"/>
  <c r="A50" i="2"/>
  <c r="A46" i="2"/>
  <c r="G49" i="16"/>
  <c r="D67" i="74"/>
  <c r="D114" i="74"/>
  <c r="D126" i="74"/>
  <c r="D121" i="74"/>
  <c r="D108" i="74"/>
  <c r="H46" i="38"/>
  <c r="E42" i="16" s="1"/>
  <c r="G97" i="16"/>
  <c r="N57" i="24"/>
  <c r="F70" i="24"/>
  <c r="N39" i="24"/>
  <c r="N26" i="24"/>
  <c r="N66" i="24"/>
  <c r="N69" i="24" s="1"/>
  <c r="E56" i="16" s="1"/>
  <c r="G56" i="16" s="1"/>
  <c r="N46" i="24"/>
  <c r="E70" i="24"/>
  <c r="D364" i="74"/>
  <c r="I90" i="19"/>
  <c r="I102" i="19" s="1"/>
  <c r="H90" i="19"/>
  <c r="H102" i="19" s="1"/>
  <c r="D361" i="74"/>
  <c r="D429" i="74" s="1"/>
  <c r="J87" i="19"/>
  <c r="D354" i="74" s="1"/>
  <c r="F90" i="19"/>
  <c r="F102" i="19" s="1"/>
  <c r="J69" i="19"/>
  <c r="D352" i="74" s="1"/>
  <c r="E53" i="16"/>
  <c r="E48" i="16"/>
  <c r="D90" i="19"/>
  <c r="F47" i="16" s="1"/>
  <c r="F54" i="16" s="1"/>
  <c r="J35" i="19"/>
  <c r="D350" i="74" s="1"/>
  <c r="D172" i="74"/>
  <c r="E26" i="46"/>
  <c r="H87" i="17" s="1"/>
  <c r="D212" i="74" s="1"/>
  <c r="E62" i="50"/>
  <c r="I62" i="50"/>
  <c r="J62" i="50"/>
  <c r="D286" i="74"/>
  <c r="D327" i="74" s="1"/>
  <c r="D339" i="74" s="1"/>
  <c r="E103" i="33"/>
  <c r="H93" i="33"/>
  <c r="D141" i="74"/>
  <c r="G62" i="50"/>
  <c r="H45" i="17" s="1"/>
  <c r="H144" i="33"/>
  <c r="H135" i="33"/>
  <c r="F83" i="16"/>
  <c r="H125" i="33"/>
  <c r="E83" i="16" s="1"/>
  <c r="H102" i="33"/>
  <c r="H83" i="33"/>
  <c r="F74" i="33"/>
  <c r="G74" i="33"/>
  <c r="H37" i="33"/>
  <c r="C38" i="33"/>
  <c r="H73" i="33"/>
  <c r="H56" i="17"/>
  <c r="E59" i="47"/>
  <c r="J15" i="17" s="1"/>
  <c r="F112" i="16"/>
  <c r="H94" i="17"/>
  <c r="H99" i="17" s="1"/>
  <c r="E112" i="16" s="1"/>
  <c r="J50" i="17"/>
  <c r="A1" i="66"/>
  <c r="A1" i="46"/>
  <c r="A1" i="32"/>
  <c r="A220" i="74"/>
  <c r="B1" i="25"/>
  <c r="A1" i="73"/>
  <c r="A52" i="2"/>
  <c r="A48" i="2"/>
  <c r="G50" i="16"/>
  <c r="H75" i="17"/>
  <c r="H79" i="17" s="1"/>
  <c r="J1" i="25"/>
  <c r="A1" i="47"/>
  <c r="A1" i="65"/>
  <c r="A1" i="17"/>
  <c r="B1" i="18"/>
  <c r="A1" i="52"/>
  <c r="A54" i="32"/>
  <c r="A1" i="48"/>
  <c r="A1" i="33"/>
  <c r="B1" i="38"/>
  <c r="A1" i="22"/>
  <c r="A1" i="50"/>
  <c r="A67" i="13"/>
  <c r="A61" i="17"/>
  <c r="B64" i="18"/>
  <c r="A56" i="33"/>
  <c r="A109" i="33"/>
  <c r="F82" i="16"/>
  <c r="G105" i="32"/>
  <c r="H98" i="32"/>
  <c r="H88" i="32"/>
  <c r="H89" i="32" s="1"/>
  <c r="D99" i="74"/>
  <c r="D284" i="74" s="1"/>
  <c r="D59" i="47"/>
  <c r="H15" i="17" s="1"/>
  <c r="H27" i="33"/>
  <c r="H71" i="32"/>
  <c r="C72" i="32"/>
  <c r="F44" i="16"/>
  <c r="G36" i="32"/>
  <c r="E36" i="32"/>
  <c r="K70" i="24"/>
  <c r="H70" i="24"/>
  <c r="E51" i="16"/>
  <c r="J81" i="19"/>
  <c r="D353" i="74" s="1"/>
  <c r="C36" i="32"/>
  <c r="F31" i="16"/>
  <c r="F32" i="16" s="1"/>
  <c r="H25" i="32"/>
  <c r="E52" i="16"/>
  <c r="D367" i="74"/>
  <c r="J49" i="19"/>
  <c r="F60" i="18"/>
  <c r="G111" i="16"/>
  <c r="D254" i="74"/>
  <c r="D116" i="74"/>
  <c r="D293" i="74" s="1"/>
  <c r="D240" i="74"/>
  <c r="D265" i="74"/>
  <c r="D76" i="74"/>
  <c r="D411" i="74" s="1"/>
  <c r="S42" i="76"/>
  <c r="G102" i="16"/>
  <c r="G22" i="16"/>
  <c r="G19" i="16"/>
  <c r="G34" i="16"/>
  <c r="G107" i="16"/>
  <c r="D107" i="74"/>
  <c r="D105" i="74"/>
  <c r="D104" i="74"/>
  <c r="A561" i="9" l="1"/>
  <c r="A511" i="9"/>
  <c r="A461" i="9"/>
  <c r="E44" i="16"/>
  <c r="G44" i="16" s="1"/>
  <c r="A11" i="74"/>
  <c r="H30" i="17"/>
  <c r="H105" i="32"/>
  <c r="A3" i="5"/>
  <c r="A146" i="74"/>
  <c r="H48" i="17"/>
  <c r="D189" i="74"/>
  <c r="D192" i="74" s="1"/>
  <c r="F45" i="16"/>
  <c r="G51" i="16"/>
  <c r="G53" i="16"/>
  <c r="H136" i="33"/>
  <c r="H74" i="33"/>
  <c r="A119" i="16"/>
  <c r="A1" i="86"/>
  <c r="A66" i="86"/>
  <c r="A1" i="8"/>
  <c r="A1" i="58"/>
  <c r="C1" i="59"/>
  <c r="A1" i="60"/>
  <c r="A1" i="64"/>
  <c r="D1" i="60"/>
  <c r="A1" i="63"/>
  <c r="C57" i="59"/>
  <c r="A1" i="59"/>
  <c r="A57" i="59"/>
  <c r="A1" i="85"/>
  <c r="A359" i="9"/>
  <c r="A146" i="9"/>
  <c r="A1" i="7"/>
  <c r="A253" i="9"/>
  <c r="A306" i="9"/>
  <c r="A94" i="9"/>
  <c r="A412" i="9"/>
  <c r="A200" i="9"/>
  <c r="A41" i="7"/>
  <c r="A46" i="9"/>
  <c r="A1" i="9"/>
  <c r="A1" i="6"/>
  <c r="A84" i="74"/>
  <c r="K1" i="50"/>
  <c r="A1" i="51"/>
  <c r="A60" i="51"/>
  <c r="A132" i="13"/>
  <c r="A1" i="13"/>
  <c r="A1" i="16"/>
  <c r="A1" i="10"/>
  <c r="A1" i="12"/>
  <c r="A341" i="74"/>
  <c r="L1" i="8"/>
  <c r="A275" i="74"/>
  <c r="A68" i="60"/>
  <c r="A1" i="62"/>
  <c r="A1" i="61"/>
  <c r="A54" i="19"/>
  <c r="A232" i="23"/>
  <c r="A1" i="23"/>
  <c r="A292" i="23"/>
  <c r="A56" i="23"/>
  <c r="A172" i="23"/>
  <c r="A115" i="23"/>
  <c r="A1" i="81"/>
  <c r="A1" i="19"/>
  <c r="A1" i="11"/>
  <c r="A62" i="16"/>
  <c r="G52" i="16"/>
  <c r="G48" i="16"/>
  <c r="H12" i="73"/>
  <c r="H34" i="73" s="1"/>
  <c r="G42" i="16"/>
  <c r="N60" i="24"/>
  <c r="N63" i="24" s="1"/>
  <c r="N70" i="24" s="1"/>
  <c r="F55" i="16"/>
  <c r="D102" i="19"/>
  <c r="G112" i="16"/>
  <c r="D163" i="74"/>
  <c r="H29" i="17"/>
  <c r="D329" i="74"/>
  <c r="G83" i="16"/>
  <c r="E99" i="16"/>
  <c r="H44" i="17"/>
  <c r="F86" i="16"/>
  <c r="E101" i="16"/>
  <c r="H103" i="33"/>
  <c r="E98" i="16"/>
  <c r="H26" i="17"/>
  <c r="E100" i="16"/>
  <c r="D216" i="74"/>
  <c r="I1" i="24"/>
  <c r="A1" i="54"/>
  <c r="A1" i="56"/>
  <c r="A1" i="69"/>
  <c r="A1" i="24"/>
  <c r="A176" i="16"/>
  <c r="A1" i="4"/>
  <c r="D120" i="74"/>
  <c r="D123" i="74" s="1"/>
  <c r="E31" i="16"/>
  <c r="H36" i="32"/>
  <c r="H72" i="32"/>
  <c r="D103" i="74"/>
  <c r="D111" i="74" s="1"/>
  <c r="D125" i="74"/>
  <c r="D130" i="74" s="1"/>
  <c r="D113" i="74"/>
  <c r="D118" i="74" s="1"/>
  <c r="D351" i="74"/>
  <c r="D356" i="74" s="1"/>
  <c r="D370" i="74" s="1"/>
  <c r="J90" i="19"/>
  <c r="E82" i="16"/>
  <c r="H38" i="33"/>
  <c r="D310" i="74"/>
  <c r="D322" i="74" s="1"/>
  <c r="D305" i="74"/>
  <c r="D312" i="74"/>
  <c r="D32" i="74" l="1"/>
  <c r="D136" i="74"/>
  <c r="D301" i="74" s="1"/>
  <c r="D335" i="74" s="1"/>
  <c r="E55" i="16"/>
  <c r="D40" i="74" s="1"/>
  <c r="D372" i="74" s="1"/>
  <c r="D374" i="74" s="1"/>
  <c r="F57" i="16"/>
  <c r="G99" i="16"/>
  <c r="G101" i="16"/>
  <c r="D140" i="74"/>
  <c r="G100" i="16"/>
  <c r="D171" i="74"/>
  <c r="D174" i="74" s="1"/>
  <c r="H49" i="17"/>
  <c r="G98" i="16"/>
  <c r="D65" i="74"/>
  <c r="H31" i="17"/>
  <c r="D142" i="74"/>
  <c r="E104" i="16"/>
  <c r="D66" i="74"/>
  <c r="D132" i="74"/>
  <c r="D297" i="74" s="1"/>
  <c r="J102" i="19"/>
  <c r="E47" i="16"/>
  <c r="G82" i="16"/>
  <c r="D54" i="74"/>
  <c r="D431" i="74"/>
  <c r="D399" i="74" s="1"/>
  <c r="D21" i="74"/>
  <c r="G31" i="16"/>
  <c r="D299" i="74" l="1"/>
  <c r="D333" i="74" s="1"/>
  <c r="D318" i="74"/>
  <c r="F58" i="16"/>
  <c r="H16" i="17"/>
  <c r="G55" i="16"/>
  <c r="G104" i="16"/>
  <c r="D71" i="74"/>
  <c r="D69" i="74" s="1"/>
  <c r="G47" i="16"/>
  <c r="G54" i="16" s="1"/>
  <c r="E54" i="16"/>
  <c r="D295" i="74"/>
  <c r="D303" i="74" l="1"/>
  <c r="D320" i="74" s="1"/>
  <c r="D316" i="74"/>
  <c r="H17" i="17"/>
  <c r="G57" i="16"/>
  <c r="E57" i="16"/>
  <c r="D39" i="74"/>
  <c r="D42" i="74" s="1"/>
  <c r="D331" i="74"/>
  <c r="D314" i="74"/>
  <c r="D337" i="74" l="1"/>
  <c r="G13" i="16"/>
  <c r="G15" i="16" l="1"/>
  <c r="G40" i="16" l="1"/>
  <c r="D164" i="74"/>
  <c r="G37" i="16"/>
  <c r="G81" i="16"/>
  <c r="D161" i="74"/>
  <c r="G85" i="16"/>
  <c r="G39" i="16"/>
  <c r="G73" i="16"/>
  <c r="G84" i="16"/>
  <c r="H57" i="17"/>
  <c r="G36" i="16"/>
  <c r="G75" i="16"/>
  <c r="G80" i="16"/>
  <c r="G35" i="16"/>
  <c r="D28" i="74"/>
  <c r="E45" i="16"/>
  <c r="E95" i="16"/>
  <c r="G92" i="16"/>
  <c r="G95" i="16" s="1"/>
  <c r="G110" i="16"/>
  <c r="D77" i="74"/>
  <c r="D52" i="74"/>
  <c r="G77" i="16"/>
  <c r="G41" i="16"/>
  <c r="D30" i="74"/>
  <c r="G74" i="16"/>
  <c r="D50" i="74"/>
  <c r="D49" i="74"/>
  <c r="G72" i="16"/>
  <c r="E86" i="16"/>
  <c r="D51" i="74"/>
  <c r="G76" i="16"/>
  <c r="G79" i="16"/>
  <c r="D53" i="74"/>
  <c r="D159" i="74"/>
  <c r="H42" i="17"/>
  <c r="H24" i="17"/>
  <c r="D35" i="74" l="1"/>
  <c r="D33" i="74" s="1"/>
  <c r="G23" i="16"/>
  <c r="G16" i="16"/>
  <c r="G14" i="16"/>
  <c r="G21" i="16"/>
  <c r="G26" i="16"/>
  <c r="G30" i="16"/>
  <c r="G12" i="16"/>
  <c r="G25" i="16"/>
  <c r="G18" i="16"/>
  <c r="G24" i="16"/>
  <c r="G28" i="16"/>
  <c r="G27" i="16"/>
  <c r="G20" i="16"/>
  <c r="G29" i="16"/>
  <c r="H50" i="17"/>
  <c r="D183" i="74"/>
  <c r="D167" i="74"/>
  <c r="D443" i="74" s="1"/>
  <c r="G17" i="16"/>
  <c r="D20" i="74"/>
  <c r="D19" i="74"/>
  <c r="G11" i="16"/>
  <c r="E32" i="16"/>
  <c r="G86" i="16"/>
  <c r="G45" i="16"/>
  <c r="D134" i="74"/>
  <c r="D138" i="74" s="1"/>
  <c r="H32" i="17"/>
  <c r="D57" i="74"/>
  <c r="D61" i="74"/>
  <c r="D409" i="74" s="1"/>
  <c r="D415" i="74"/>
  <c r="E58" i="16" l="1"/>
  <c r="H51" i="17"/>
  <c r="D419" i="74"/>
  <c r="D181" i="74"/>
  <c r="D24" i="74"/>
  <c r="D405" i="74"/>
  <c r="D55" i="74"/>
  <c r="D144" i="74"/>
  <c r="D153" i="74" s="1"/>
  <c r="D176" i="74" s="1"/>
  <c r="D185" i="74" s="1"/>
  <c r="D442" i="74"/>
  <c r="D445" i="74" s="1"/>
  <c r="D417" i="74" s="1"/>
  <c r="G32" i="16"/>
  <c r="G58" i="16" s="1"/>
  <c r="H58" i="17" l="1"/>
  <c r="J22" i="52" s="1"/>
  <c r="D390" i="74"/>
  <c r="D22" i="74"/>
  <c r="D403" i="74"/>
  <c r="D380" i="74" s="1"/>
  <c r="D44" i="74"/>
  <c r="D447" i="74"/>
  <c r="D449" i="74" s="1"/>
  <c r="D423" i="74" s="1"/>
  <c r="D194" i="74"/>
  <c r="D231" i="74" s="1"/>
  <c r="D244" i="74" s="1"/>
  <c r="J59" i="52" l="1"/>
  <c r="J61" i="52" s="1"/>
  <c r="J66" i="52" s="1"/>
  <c r="H80" i="17"/>
  <c r="D269" i="74"/>
  <c r="D425" i="74"/>
  <c r="D397" i="74" s="1"/>
  <c r="D392" i="74"/>
  <c r="H83" i="17" l="1"/>
  <c r="F8" i="18"/>
  <c r="F31" i="18" s="1"/>
  <c r="F94" i="18" s="1"/>
  <c r="H88" i="17" l="1"/>
  <c r="D207" i="74"/>
  <c r="J32" i="76" l="1"/>
  <c r="M29" i="76" s="1"/>
  <c r="M30" i="76" l="1"/>
  <c r="M28" i="76"/>
  <c r="J18" i="76"/>
  <c r="M27" i="76"/>
  <c r="M32" i="76" l="1"/>
  <c r="P31" i="76"/>
  <c r="J16" i="76" s="1"/>
  <c r="S39" i="76"/>
  <c r="J39" i="76"/>
  <c r="J40" i="76"/>
  <c r="S40" i="76"/>
  <c r="P18" i="76"/>
  <c r="M44" i="76"/>
  <c r="J43" i="76"/>
  <c r="S43" i="76" l="1"/>
  <c r="P43" i="76" s="1"/>
  <c r="P16" i="76" s="1"/>
  <c r="J17" i="17" l="1"/>
  <c r="J32" i="17" s="1"/>
  <c r="J51" i="17" s="1"/>
  <c r="J58" i="17" s="1"/>
  <c r="J80" i="17" s="1"/>
  <c r="G8" i="18" l="1"/>
  <c r="G31" i="18" s="1"/>
  <c r="G94" i="18" s="1"/>
  <c r="J83" i="17"/>
  <c r="J88" i="17" s="1"/>
  <c r="J89" i="17" s="1"/>
  <c r="F95" i="18" l="1"/>
  <c r="D271" i="74" s="1"/>
  <c r="D273" i="74" s="1"/>
  <c r="G96" i="18"/>
  <c r="F113" i="16"/>
  <c r="F114" i="16" s="1"/>
  <c r="F115" i="16" s="1"/>
  <c r="J91" i="17"/>
  <c r="H82" i="17" s="1"/>
  <c r="F96" i="18" l="1"/>
  <c r="H89" i="17"/>
  <c r="D206" i="74"/>
  <c r="D214" i="74" s="1"/>
  <c r="D218" i="74" s="1"/>
  <c r="H91" i="17" l="1"/>
  <c r="E113" i="16"/>
  <c r="E114" i="16" l="1"/>
  <c r="G113" i="16"/>
  <c r="G114" i="16" s="1"/>
  <c r="G115" i="16" s="1"/>
  <c r="E115" i="16" l="1"/>
  <c r="D80" i="74"/>
  <c r="E65" i="81"/>
  <c r="D78" i="74" l="1"/>
  <c r="D413" i="74"/>
  <c r="D82" i="74"/>
  <c r="D407" i="74" l="1"/>
  <c r="D387" i="74" s="1"/>
  <c r="D394" i="74"/>
  <c r="D385" i="74" l="1"/>
  <c r="D382" i="74"/>
  <c r="D386" i="74"/>
  <c r="D388" i="74"/>
</calcChain>
</file>

<file path=xl/comments1.xml><?xml version="1.0" encoding="utf-8"?>
<comments xmlns="http://schemas.openxmlformats.org/spreadsheetml/2006/main">
  <authors>
    <author>Anderson, Sandra</author>
  </authors>
  <commentList>
    <comment ref="C23" authorId="0">
      <text>
        <r>
          <rPr>
            <b/>
            <sz val="9"/>
            <color indexed="81"/>
            <rFont val="Tahoma"/>
            <family val="2"/>
          </rPr>
          <t>Anderson, Sandra:</t>
        </r>
        <r>
          <rPr>
            <sz val="9"/>
            <color indexed="81"/>
            <rFont val="Tahoma"/>
            <family val="2"/>
          </rPr>
          <t xml:space="preserve">
Input from revenue detail schedule</t>
        </r>
      </text>
    </comment>
  </commentList>
</comments>
</file>

<file path=xl/comments2.xml><?xml version="1.0" encoding="utf-8"?>
<comments xmlns="http://schemas.openxmlformats.org/spreadsheetml/2006/main">
  <authors>
    <author>Brennan, Joseph</author>
    <author>v330180</author>
  </authors>
  <commentList>
    <comment ref="F68" authorId="0">
      <text>
        <r>
          <rPr>
            <b/>
            <sz val="9"/>
            <color indexed="81"/>
            <rFont val="Tahoma"/>
            <family val="2"/>
          </rPr>
          <t>Brennan, Joseph:
3Q RSU JE to APIC</t>
        </r>
      </text>
    </comment>
    <comment ref="G119" authorId="0">
      <text>
        <r>
          <rPr>
            <b/>
            <sz val="9"/>
            <color indexed="81"/>
            <rFont val="Tahoma"/>
            <family val="2"/>
          </rPr>
          <t>Brennan, Joseph:</t>
        </r>
        <r>
          <rPr>
            <sz val="9"/>
            <color indexed="81"/>
            <rFont val="Tahoma"/>
            <family val="2"/>
          </rPr>
          <t xml:space="preserve">
NonOperating Reclass for Sep co. vs Unitary State Rate diff booked to all 3 GLs(GAAP FCC and State)
</t>
        </r>
      </text>
    </comment>
    <comment ref="G129" authorId="0">
      <text>
        <r>
          <rPr>
            <b/>
            <sz val="9"/>
            <color indexed="81"/>
            <rFont val="Tahoma"/>
            <family val="2"/>
          </rPr>
          <t>Brennan, Joseph:</t>
        </r>
        <r>
          <rPr>
            <sz val="9"/>
            <color indexed="81"/>
            <rFont val="Tahoma"/>
            <family val="2"/>
          </rPr>
          <t xml:space="preserve">
NonOperating Reclass for Sep co. vs Unitary State Rate diff booked to all 3 GLs(GAAP FCC and State)
</t>
        </r>
      </text>
    </comment>
    <comment ref="G130" authorId="0">
      <text>
        <r>
          <rPr>
            <b/>
            <sz val="9"/>
            <color indexed="81"/>
            <rFont val="Tahoma"/>
            <family val="2"/>
          </rPr>
          <t>Brennan, Joseph:</t>
        </r>
        <r>
          <rPr>
            <sz val="9"/>
            <color indexed="81"/>
            <rFont val="Tahoma"/>
            <family val="2"/>
          </rPr>
          <t xml:space="preserve">
Reg group JE to reclass between operating and nonoperating associated taxes on Intercompany transactions.</t>
        </r>
      </text>
    </comment>
    <comment ref="G131" authorId="1">
      <text>
        <r>
          <rPr>
            <b/>
            <sz val="9"/>
            <color indexed="81"/>
            <rFont val="Tahoma"/>
            <family val="2"/>
          </rPr>
          <t>v330180:</t>
        </r>
        <r>
          <rPr>
            <sz val="9"/>
            <color indexed="81"/>
            <rFont val="Tahoma"/>
            <family val="2"/>
          </rPr>
          <t xml:space="preserve">
2014 markup reclass
</t>
        </r>
      </text>
    </comment>
  </commentList>
</comments>
</file>

<file path=xl/comments3.xml><?xml version="1.0" encoding="utf-8"?>
<comments xmlns="http://schemas.openxmlformats.org/spreadsheetml/2006/main">
  <authors>
    <author>v330180</author>
  </authors>
  <commentList>
    <comment ref="K30" authorId="0">
      <text>
        <r>
          <rPr>
            <b/>
            <sz val="9"/>
            <color indexed="81"/>
            <rFont val="Tahoma"/>
            <family val="2"/>
          </rPr>
          <t>v330180:</t>
        </r>
        <r>
          <rPr>
            <sz val="9"/>
            <color indexed="81"/>
            <rFont val="Tahoma"/>
            <family val="2"/>
          </rPr>
          <t xml:space="preserve">
Includes Net Salvage exp
</t>
        </r>
      </text>
    </comment>
  </commentList>
</comments>
</file>

<file path=xl/sharedStrings.xml><?xml version="1.0" encoding="utf-8"?>
<sst xmlns="http://schemas.openxmlformats.org/spreadsheetml/2006/main" count="7866" uniqueCount="3829">
  <si>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</si>
  <si>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</si>
  <si>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</si>
  <si>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</si>
  <si>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</si>
  <si>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</si>
  <si>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</si>
  <si>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</si>
  <si>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</si>
  <si>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</si>
  <si>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</si>
  <si>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</si>
  <si>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</si>
  <si>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</si>
  <si>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</si>
  <si>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</si>
  <si>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</si>
  <si>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</si>
  <si>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</si>
  <si>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</si>
  <si>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</si>
  <si>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</si>
  <si>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</si>
  <si>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</si>
  <si>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</si>
  <si>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</si>
  <si>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</si>
  <si>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</si>
  <si>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</si>
  <si>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</si>
  <si>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</si>
  <si>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</si>
  <si>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</si>
  <si>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</si>
  <si>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</si>
  <si>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</si>
  <si>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</si>
  <si>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</si>
  <si>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</si>
  <si>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</si>
  <si>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</si>
  <si>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</si>
  <si>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</si>
  <si>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</si>
  <si>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</si>
  <si>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</si>
  <si>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</si>
  <si>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</si>
  <si>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</si>
  <si>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</si>
  <si>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</si>
  <si>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</si>
  <si>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</si>
  <si>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</si>
  <si>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</si>
  <si>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</si>
  <si>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</si>
  <si>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</si>
  <si>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</si>
  <si>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</si>
  <si>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</si>
  <si>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</si>
  <si>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</si>
  <si>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</si>
  <si>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</si>
  <si>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</si>
  <si>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</si>
  <si>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</si>
  <si>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</si>
  <si>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</si>
  <si>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</si>
  <si>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</si>
  <si>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</si>
  <si>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</si>
  <si>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</si>
  <si>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</si>
  <si>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</si>
  <si>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</si>
  <si>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</si>
  <si>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</si>
  <si>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</si>
  <si>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</si>
  <si>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</si>
  <si>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</si>
  <si>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</si>
  <si>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</si>
  <si>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</si>
  <si>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</si>
  <si>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</si>
  <si>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</si>
  <si>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</si>
  <si>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</si>
  <si>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</si>
  <si>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</si>
  <si>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</si>
  <si>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</si>
  <si>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</si>
  <si>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</si>
  <si>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</si>
  <si>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</si>
  <si>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</si>
  <si>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</si>
  <si>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</si>
  <si>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</si>
  <si>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</si>
  <si>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</si>
  <si>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</si>
  <si>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</si>
  <si>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</si>
  <si>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</si>
  <si>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</si>
  <si>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</si>
  <si>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</si>
  <si>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</si>
  <si>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</si>
  <si>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</si>
  <si>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</si>
  <si>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</si>
  <si>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</si>
  <si>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</si>
  <si>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</si>
  <si>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</si>
  <si>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</si>
  <si>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</si>
  <si>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</si>
  <si>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</si>
  <si>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</si>
  <si>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</si>
  <si>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</si>
  <si>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</si>
  <si>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</si>
  <si>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</si>
  <si>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</si>
  <si>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</si>
  <si>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</si>
  <si>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</si>
  <si>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</si>
  <si>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</si>
  <si>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</si>
  <si>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</si>
  <si>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</si>
  <si>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In Service</t>
  </si>
  <si>
    <t xml:space="preserve"> Telecommunications Plant Under Construction</t>
  </si>
  <si>
    <t xml:space="preserve"> Accumulated Depreciation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</si>
  <si>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</si>
  <si>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</si>
  <si>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</si>
  <si>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</si>
  <si>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</si>
  <si>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</si>
  <si>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</si>
  <si>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</si>
  <si>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</si>
  <si>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</si>
  <si>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</si>
  <si>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</si>
  <si>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</si>
  <si>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</si>
  <si>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</si>
  <si>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</si>
  <si>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</si>
  <si>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</si>
  <si>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</si>
  <si>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</si>
  <si>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</si>
  <si>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</si>
  <si>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</si>
  <si>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</si>
  <si>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</si>
  <si>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</si>
  <si>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</si>
  <si>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</si>
  <si>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</si>
  <si>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</si>
  <si>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</si>
  <si>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</si>
  <si>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</si>
  <si>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</si>
  <si>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</si>
  <si>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</si>
  <si>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</si>
  <si>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</si>
  <si>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</si>
  <si>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</si>
  <si>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</si>
  <si>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</si>
  <si>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</si>
  <si>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</si>
  <si>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</si>
  <si>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</si>
  <si>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</si>
  <si>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</si>
  <si>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</si>
  <si>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</si>
  <si>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</si>
  <si>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</si>
  <si>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</si>
  <si>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</si>
  <si>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</si>
  <si>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</si>
  <si>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</si>
  <si>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</si>
  <si>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</si>
  <si>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</si>
  <si>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</si>
  <si>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</si>
  <si>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</si>
  <si>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</si>
  <si>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</si>
  <si>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</si>
  <si>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</si>
  <si>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</si>
  <si>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</si>
  <si>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</si>
  <si>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</si>
  <si>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</si>
  <si>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</si>
  <si>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</si>
  <si>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</si>
  <si>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</si>
  <si>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</si>
  <si>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</si>
  <si>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</si>
  <si>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</si>
  <si>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</si>
  <si>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</si>
  <si>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</si>
  <si>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</si>
  <si>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</si>
  <si>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</si>
  <si>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</si>
  <si>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</si>
  <si>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</si>
  <si>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</si>
  <si>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</si>
  <si>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</si>
  <si>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</si>
  <si>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</si>
  <si>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</si>
  <si>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</si>
  <si>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</si>
  <si>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</si>
  <si>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</si>
  <si>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</si>
  <si>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</si>
  <si>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</si>
  <si>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</si>
  <si>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</si>
  <si>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</si>
  <si>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</si>
  <si>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</si>
  <si>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</si>
  <si>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</si>
  <si>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</si>
  <si>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</si>
  <si>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</si>
  <si>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</si>
  <si>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</si>
  <si>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</si>
  <si>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</si>
  <si>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</si>
  <si>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</si>
  <si>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</si>
  <si>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11. NOTES TO BALANCE SHEET (Continued)</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</si>
  <si>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</si>
  <si>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</si>
  <si>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</si>
  <si>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</si>
  <si>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</si>
  <si>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</si>
  <si>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</si>
  <si>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</si>
  <si>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</si>
  <si>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</si>
  <si>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</si>
  <si>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</si>
  <si>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</si>
  <si>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</si>
  <si>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</si>
  <si>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</si>
  <si>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</si>
  <si>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</si>
  <si>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</si>
  <si>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</si>
  <si>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</si>
  <si>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</si>
  <si>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</si>
  <si>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</si>
  <si>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</si>
  <si>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</si>
  <si>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</si>
  <si>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</si>
  <si>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</si>
  <si>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</si>
  <si>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</si>
  <si>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</si>
  <si>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</si>
  <si>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</si>
  <si>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</si>
  <si>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</si>
  <si>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</si>
  <si>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</si>
  <si>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</si>
  <si>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</si>
  <si>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</si>
  <si>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</si>
  <si>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</si>
  <si>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</si>
  <si>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</si>
  <si>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</si>
  <si>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</si>
  <si>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</si>
  <si>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</si>
  <si>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</si>
  <si>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</si>
  <si>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</si>
  <si>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</si>
  <si>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</si>
  <si>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</si>
  <si>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</si>
  <si>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</si>
  <si>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</si>
  <si>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</si>
  <si>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</si>
  <si>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</si>
  <si>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</si>
  <si>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</si>
  <si>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</si>
  <si>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</si>
  <si>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</si>
  <si>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</si>
  <si>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</si>
  <si>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</si>
  <si>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</si>
  <si>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</si>
  <si>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</si>
  <si>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</si>
  <si>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</si>
  <si>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</si>
  <si>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</si>
  <si>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</si>
  <si>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</si>
  <si>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</si>
  <si>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</si>
  <si>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</si>
  <si>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</si>
  <si>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</si>
  <si>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</si>
  <si>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</si>
  <si>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</si>
  <si>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</si>
  <si>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</si>
  <si>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</si>
  <si>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</si>
  <si>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</si>
  <si>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</si>
  <si>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</si>
  <si>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</si>
  <si>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</si>
  <si>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</si>
  <si>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</si>
  <si>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</si>
  <si>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16-19</t>
  </si>
  <si>
    <t>Special Charges.........................................................................</t>
  </si>
  <si>
    <t>77</t>
  </si>
  <si>
    <t>Income and Retained Earnings Statement....................................</t>
  </si>
  <si>
    <t>20-21</t>
  </si>
  <si>
    <t>Other Interest Deductions.........................................................</t>
  </si>
  <si>
    <t>78</t>
  </si>
  <si>
    <t>Cash Flow Statement.............................................................................</t>
  </si>
  <si>
    <t>22-23</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</si>
  <si>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</si>
  <si>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</si>
  <si>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</si>
  <si>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</si>
  <si>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</si>
  <si>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</si>
  <si>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</si>
  <si>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</si>
  <si>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</si>
  <si>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</si>
  <si>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</si>
  <si>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</si>
  <si>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</si>
  <si>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</si>
  <si>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</si>
  <si>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</si>
  <si>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</si>
  <si>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</si>
  <si>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</si>
  <si>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</si>
  <si>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</si>
  <si>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</si>
  <si>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</si>
  <si>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</si>
  <si>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</si>
  <si>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</si>
  <si>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</si>
  <si>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</si>
  <si>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</si>
  <si>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</si>
  <si>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</si>
  <si>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</si>
  <si>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</si>
  <si>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</si>
  <si>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</si>
  <si>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</si>
  <si>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</si>
  <si>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</si>
  <si>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</si>
  <si>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</si>
  <si>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</si>
  <si>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</si>
  <si>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</si>
  <si>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</si>
  <si>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</si>
  <si>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</si>
  <si>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</si>
  <si>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</si>
  <si>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</si>
  <si>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</si>
  <si>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</si>
  <si>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</si>
  <si>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</si>
  <si>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</si>
  <si>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</si>
  <si>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</si>
  <si>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</si>
  <si>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</si>
  <si>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</si>
  <si>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</si>
  <si>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</si>
  <si>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</si>
  <si>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</si>
  <si>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</si>
  <si>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</si>
  <si>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</si>
  <si>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</si>
  <si>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</si>
  <si>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</si>
  <si>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</si>
  <si>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</si>
  <si>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</si>
  <si>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</si>
  <si>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</si>
  <si>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</si>
  <si>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</si>
  <si>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</si>
  <si>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</si>
  <si>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</si>
  <si>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</si>
  <si>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</si>
  <si>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</si>
  <si>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</si>
  <si>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</si>
  <si>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</si>
  <si>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</si>
  <si>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</si>
  <si>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</si>
  <si>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</si>
  <si>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</si>
  <si>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</si>
  <si>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</si>
  <si>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</si>
  <si>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</si>
  <si>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</si>
  <si>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</si>
  <si>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</si>
  <si>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</si>
  <si>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</si>
  <si>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</si>
  <si>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</si>
  <si>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</si>
  <si>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Long Term Debt.......................................................................................</t>
  </si>
  <si>
    <t>General Instructions................................................................................</t>
  </si>
  <si>
    <t>1</t>
  </si>
  <si>
    <t>General Information................................................................................</t>
  </si>
  <si>
    <t>2-3</t>
  </si>
  <si>
    <t>60</t>
  </si>
  <si>
    <t>Officers and Directors ( including Compensation)........................</t>
  </si>
  <si>
    <t>4-5</t>
  </si>
  <si>
    <t>Other Long Term Liabilities......................................................</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</si>
  <si>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</si>
  <si>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</si>
  <si>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</si>
  <si>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</si>
  <si>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</si>
  <si>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</si>
  <si>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</si>
  <si>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</si>
  <si>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</si>
  <si>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</si>
  <si>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</si>
  <si>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</si>
  <si>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</si>
  <si>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</si>
  <si>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</si>
  <si>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</si>
  <si>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</si>
  <si>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</si>
  <si>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</si>
  <si>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</si>
  <si>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</si>
  <si>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</si>
  <si>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</si>
  <si>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</si>
  <si>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</si>
  <si>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</si>
  <si>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</si>
  <si>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</si>
  <si>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</si>
  <si>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</si>
  <si>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</si>
  <si>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</si>
  <si>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</si>
  <si>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</si>
  <si>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</si>
  <si>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</si>
  <si>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</si>
  <si>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</si>
  <si>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</si>
  <si>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</si>
  <si>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</si>
  <si>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</si>
  <si>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</si>
  <si>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</si>
  <si>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</si>
  <si>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</si>
  <si>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</si>
  <si>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</si>
  <si>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</si>
  <si>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</si>
  <si>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</si>
  <si>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</si>
  <si>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</si>
  <si>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</si>
  <si>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</si>
  <si>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</si>
  <si>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</si>
  <si>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</si>
  <si>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</si>
  <si>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</si>
  <si>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</si>
  <si>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</si>
  <si>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</si>
  <si>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</si>
  <si>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</si>
  <si>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</si>
  <si>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</si>
  <si>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</si>
  <si>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</si>
  <si>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</si>
  <si>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</si>
  <si>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</si>
  <si>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</si>
  <si>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</si>
  <si>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</si>
  <si>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</si>
  <si>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</si>
  <si>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</si>
  <si>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</si>
  <si>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</si>
  <si>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</si>
  <si>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Comments</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</si>
  <si>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</si>
  <si>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</si>
  <si>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</si>
  <si>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</si>
  <si>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</si>
  <si>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</si>
  <si>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</si>
  <si>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</si>
  <si>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</si>
  <si>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</si>
  <si>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</si>
  <si>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</si>
  <si>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</si>
  <si>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</si>
  <si>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</si>
  <si>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</si>
  <si>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</si>
  <si>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</si>
  <si>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</si>
  <si>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</si>
  <si>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</si>
  <si>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</si>
  <si>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</si>
  <si>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</si>
  <si>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</si>
  <si>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</si>
  <si>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</si>
  <si>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</si>
  <si>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</si>
  <si>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</si>
  <si>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</si>
  <si>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</si>
  <si>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</si>
  <si>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</si>
  <si>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</si>
  <si>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</si>
  <si>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</si>
  <si>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</si>
  <si>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</si>
  <si>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</si>
  <si>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</si>
  <si>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</si>
  <si>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</si>
  <si>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</si>
  <si>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</si>
  <si>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</si>
  <si>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</si>
  <si>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</si>
  <si>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</si>
  <si>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</si>
  <si>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</si>
  <si>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</si>
  <si>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</si>
  <si>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</si>
  <si>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</si>
  <si>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</si>
  <si>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</si>
  <si>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</si>
  <si>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</si>
  <si>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</si>
  <si>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</si>
  <si>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</si>
  <si>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</si>
  <si>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</si>
  <si>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</si>
  <si>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</si>
  <si>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</si>
  <si>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</si>
  <si>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</si>
  <si>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</si>
  <si>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</si>
  <si>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</si>
  <si>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</si>
  <si>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</si>
  <si>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</si>
  <si>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</si>
  <si>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</si>
  <si>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</si>
  <si>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</si>
  <si>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</si>
  <si>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</si>
  <si>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</si>
  <si>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</si>
  <si>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</si>
  <si>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</si>
  <si>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</si>
  <si>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</si>
  <si>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</si>
  <si>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</si>
  <si>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</si>
  <si>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</si>
  <si>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</si>
  <si>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</si>
  <si>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</si>
  <si>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</si>
  <si>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</si>
  <si>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</si>
  <si>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</si>
  <si>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</si>
  <si>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</si>
  <si>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</si>
  <si>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</si>
  <si>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</si>
  <si>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</si>
  <si>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</si>
  <si>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</si>
  <si>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</si>
  <si>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</si>
  <si>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</si>
  <si>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</si>
  <si>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</si>
  <si>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</si>
  <si>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</si>
  <si>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</si>
  <si>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</si>
  <si>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</si>
  <si>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</si>
  <si>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</si>
  <si>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</si>
  <si>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</si>
  <si>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</si>
  <si>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</si>
  <si>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</si>
  <si>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</si>
  <si>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</si>
  <si>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</si>
  <si>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</si>
  <si>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</si>
  <si>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</si>
  <si>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</si>
  <si>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</si>
  <si>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</si>
  <si>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</si>
  <si>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</si>
  <si>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</si>
  <si>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</si>
  <si>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</si>
  <si>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</si>
  <si>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</si>
  <si>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</si>
  <si>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</si>
  <si>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</si>
  <si>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</si>
  <si>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</si>
  <si>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</si>
  <si>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</si>
  <si>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</si>
  <si>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</si>
  <si>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</si>
  <si>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</si>
  <si>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</si>
  <si>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</si>
  <si>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</si>
  <si>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</si>
  <si>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</si>
  <si>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</si>
  <si>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</si>
  <si>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</si>
  <si>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</si>
  <si>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</si>
  <si>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</si>
  <si>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</si>
  <si>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</si>
  <si>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</si>
  <si>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</si>
  <si>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</si>
  <si>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</si>
  <si>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</si>
  <si>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</si>
  <si>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</si>
  <si>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</si>
  <si>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</si>
  <si>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</si>
  <si>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</si>
  <si>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</si>
  <si>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</si>
  <si>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</si>
  <si>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</si>
  <si>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</si>
  <si>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</si>
  <si>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</si>
  <si>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</si>
  <si>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</si>
  <si>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</si>
  <si>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</si>
  <si>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</si>
  <si>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</si>
  <si>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</si>
  <si>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</si>
  <si>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</si>
  <si>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</si>
  <si>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</si>
  <si>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</si>
  <si>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</si>
  <si>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</si>
  <si>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</si>
  <si>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</si>
  <si>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</si>
  <si>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</si>
  <si>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</si>
  <si>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</si>
  <si>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</si>
  <si>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</si>
  <si>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</si>
  <si>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</si>
  <si>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</si>
  <si>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</si>
  <si>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</si>
  <si>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</si>
  <si>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</si>
  <si>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</si>
  <si>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</si>
  <si>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</si>
  <si>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</si>
  <si>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</si>
  <si>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</si>
  <si>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</si>
  <si>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</si>
  <si>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</si>
  <si>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</si>
  <si>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</si>
  <si>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</si>
  <si>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</si>
  <si>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</si>
  <si>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</si>
  <si>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</si>
  <si>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</si>
  <si>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</si>
  <si>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</si>
  <si>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</si>
  <si>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</si>
  <si>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</si>
  <si>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</si>
  <si>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</si>
  <si>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</si>
  <si>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</si>
  <si>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</si>
  <si>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 xml:space="preserve">     and Investment Tax Credits...............................................</t>
  </si>
  <si>
    <t>Distribution of Total Compensation of Employees</t>
  </si>
  <si>
    <t xml:space="preserve">   and Number of Employees.........................................</t>
  </si>
  <si>
    <t>48</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</si>
  <si>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</si>
  <si>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</si>
  <si>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</si>
  <si>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</si>
  <si>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</si>
  <si>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</si>
  <si>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</si>
  <si>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</si>
  <si>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</si>
  <si>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</si>
  <si>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</si>
  <si>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</si>
  <si>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</si>
  <si>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</si>
  <si>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</si>
  <si>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</si>
  <si>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</si>
  <si>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</si>
  <si>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</si>
  <si>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</si>
  <si>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</si>
  <si>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</si>
  <si>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</si>
  <si>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</si>
  <si>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</si>
  <si>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</si>
  <si>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</si>
  <si>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</si>
  <si>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</si>
  <si>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</si>
  <si>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</si>
  <si>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</si>
  <si>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</si>
  <si>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</si>
  <si>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</si>
  <si>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</si>
  <si>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</si>
  <si>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</si>
  <si>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</si>
  <si>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</si>
  <si>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</si>
  <si>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</si>
  <si>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</si>
  <si>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</si>
  <si>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</si>
  <si>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</si>
  <si>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</si>
  <si>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</si>
  <si>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</si>
  <si>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</si>
  <si>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</si>
  <si>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</si>
  <si>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</si>
  <si>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</si>
  <si>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</si>
  <si>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</si>
  <si>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</si>
  <si>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</si>
  <si>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</si>
  <si>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</si>
  <si>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</si>
  <si>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</si>
  <si>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</si>
  <si>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</si>
  <si>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</si>
  <si>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</si>
  <si>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</si>
  <si>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</si>
  <si>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</si>
  <si>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</si>
  <si>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</si>
  <si>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</si>
  <si>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</si>
  <si>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</si>
  <si>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</si>
  <si>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</si>
  <si>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</si>
  <si>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</si>
  <si>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</si>
  <si>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</si>
  <si>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</si>
  <si>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</si>
  <si>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</si>
  <si>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</si>
  <si>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</si>
  <si>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</si>
  <si>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</si>
  <si>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</si>
  <si>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</si>
  <si>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</si>
  <si>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</si>
  <si>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</si>
  <si>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</si>
  <si>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</si>
  <si>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</si>
  <si>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</si>
  <si>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</si>
  <si>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</si>
  <si>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</si>
  <si>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</si>
  <si>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</si>
  <si>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</si>
  <si>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</si>
  <si>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</si>
  <si>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</si>
  <si>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</si>
  <si>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</si>
  <si>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</si>
  <si>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</si>
  <si>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</si>
  <si>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</si>
  <si>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</si>
  <si>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</si>
  <si>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</si>
  <si>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</si>
  <si>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</si>
  <si>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</si>
  <si>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</si>
  <si>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</si>
  <si>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</si>
  <si>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</si>
  <si>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</si>
  <si>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</si>
  <si>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</si>
  <si>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</si>
  <si>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</si>
  <si>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</si>
  <si>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</si>
  <si>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</si>
  <si>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</si>
  <si>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</si>
  <si>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</si>
  <si>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</si>
  <si>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</si>
  <si>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</si>
  <si>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</si>
  <si>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</si>
  <si>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</si>
  <si>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</si>
  <si>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</si>
  <si>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</si>
  <si>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</si>
  <si>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</si>
  <si>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</si>
  <si>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</si>
  <si>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</si>
  <si>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</si>
  <si>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</si>
  <si>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</si>
  <si>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</si>
  <si>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</si>
  <si>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</si>
  <si>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</si>
  <si>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</si>
  <si>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</si>
  <si>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</si>
  <si>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</si>
  <si>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</si>
  <si>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</si>
  <si>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</si>
  <si>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</si>
  <si>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</si>
  <si>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</si>
  <si>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</si>
  <si>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</si>
  <si>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</si>
  <si>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</si>
  <si>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</si>
  <si>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</si>
  <si>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</si>
  <si>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</si>
  <si>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</si>
  <si>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</si>
  <si>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</si>
  <si>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</si>
  <si>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</si>
  <si>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</si>
  <si>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</si>
  <si>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</si>
  <si>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</si>
  <si>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</si>
  <si>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</si>
  <si>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</si>
  <si>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</si>
  <si>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</si>
  <si>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</si>
  <si>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</si>
  <si>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</si>
  <si>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</si>
  <si>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</si>
  <si>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</si>
  <si>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</si>
  <si>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</si>
  <si>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</si>
  <si>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</si>
  <si>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</si>
  <si>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</si>
  <si>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</si>
  <si>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</si>
  <si>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</si>
  <si>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</si>
  <si>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</si>
  <si>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</si>
  <si>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</si>
  <si>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</si>
  <si>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</si>
  <si>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</si>
  <si>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</si>
  <si>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</si>
  <si>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</si>
  <si>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</si>
  <si>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</si>
  <si>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</si>
  <si>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</si>
  <si>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</si>
  <si>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</si>
  <si>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</si>
  <si>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</si>
  <si>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</si>
  <si>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</si>
  <si>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</si>
  <si>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</si>
  <si>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</si>
  <si>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</si>
  <si>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</si>
  <si>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</si>
  <si>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</si>
  <si>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</si>
  <si>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</si>
  <si>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</si>
  <si>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</si>
  <si>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</si>
  <si>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</si>
  <si>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</si>
  <si>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</si>
  <si>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</si>
  <si>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</si>
  <si>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</si>
  <si>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</si>
  <si>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</si>
  <si>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</si>
  <si>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</si>
  <si>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</si>
  <si>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</si>
  <si>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</si>
  <si>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</si>
  <si>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</si>
  <si>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</si>
  <si>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</si>
  <si>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</si>
  <si>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</si>
  <si>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</si>
  <si>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</si>
  <si>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</si>
  <si>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</si>
  <si>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</si>
  <si>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</si>
  <si>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</si>
  <si>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</si>
  <si>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</si>
  <si>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</si>
  <si>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</si>
  <si>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</si>
  <si>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</si>
  <si>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</si>
  <si>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</si>
  <si>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</si>
  <si>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</si>
  <si>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</si>
  <si>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</si>
  <si>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</si>
  <si>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</si>
  <si>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</si>
  <si>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</si>
  <si>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</si>
  <si>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</si>
  <si>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</si>
  <si>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</si>
  <si>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</si>
  <si>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</si>
  <si>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</si>
  <si>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</si>
  <si>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</si>
  <si>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</si>
  <si>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</si>
  <si>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</si>
  <si>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</si>
  <si>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</si>
  <si>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</si>
  <si>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</si>
  <si>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</si>
  <si>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</si>
  <si>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</si>
  <si>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</si>
  <si>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</si>
  <si>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</si>
  <si>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</si>
  <si>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</si>
  <si>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</si>
  <si>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</si>
  <si>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</si>
  <si>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</si>
  <si>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</si>
  <si>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</si>
  <si>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</si>
  <si>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</si>
  <si>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</si>
  <si>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</si>
  <si>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</si>
  <si>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</si>
  <si>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</si>
  <si>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</si>
  <si>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</si>
  <si>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</si>
  <si>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</si>
  <si>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</si>
  <si>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</si>
  <si>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</si>
  <si>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</si>
  <si>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</si>
  <si>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</si>
  <si>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</si>
  <si>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</si>
  <si>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</si>
  <si>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</si>
  <si>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</si>
  <si>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</si>
  <si>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</si>
  <si>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</si>
  <si>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</si>
  <si>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</si>
  <si>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</si>
  <si>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</si>
  <si>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</si>
  <si>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</si>
  <si>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</si>
  <si>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</si>
  <si>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</si>
  <si>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</si>
  <si>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</si>
  <si>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</si>
  <si>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</si>
  <si>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</si>
  <si>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</si>
  <si>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</si>
  <si>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</si>
  <si>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</si>
  <si>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</si>
  <si>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</si>
  <si>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</si>
  <si>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</si>
  <si>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</si>
  <si>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</si>
  <si>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</si>
  <si>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</si>
  <si>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</si>
  <si>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</si>
  <si>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</si>
  <si>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</si>
  <si>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</si>
  <si>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</si>
  <si>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</si>
  <si>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</si>
  <si>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</si>
  <si>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</si>
  <si>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</si>
  <si>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</si>
  <si>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</si>
  <si>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</si>
  <si>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</si>
  <si>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</si>
  <si>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</si>
  <si>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</si>
  <si>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</si>
  <si>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</si>
  <si>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</si>
  <si>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</si>
  <si>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</si>
  <si>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</si>
  <si>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</si>
  <si>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</si>
  <si>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</si>
  <si>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</si>
  <si>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</si>
  <si>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</si>
  <si>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</si>
  <si>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</si>
  <si>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</si>
  <si>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</si>
  <si>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</si>
  <si>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</si>
  <si>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</si>
  <si>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</si>
  <si>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</si>
  <si>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</si>
  <si>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</si>
  <si>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</si>
  <si>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</si>
  <si>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</si>
  <si>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</si>
  <si>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</si>
  <si>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</si>
  <si>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</si>
  <si>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</si>
  <si>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</si>
  <si>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</si>
  <si>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</si>
  <si>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</si>
  <si>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</si>
  <si>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</si>
  <si>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</si>
  <si>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</si>
  <si>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</si>
  <si>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</si>
  <si>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</si>
  <si>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</si>
  <si>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</si>
  <si>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</si>
  <si>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</si>
  <si>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</si>
  <si>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</si>
  <si>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</si>
  <si>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</si>
  <si>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</si>
  <si>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</si>
  <si>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</si>
  <si>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</si>
  <si>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</si>
  <si>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</si>
  <si>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</si>
  <si>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</si>
  <si>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</si>
  <si>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</si>
  <si>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</si>
  <si>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</si>
  <si>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</si>
  <si>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</si>
  <si>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</si>
  <si>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</si>
  <si>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</si>
  <si>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</si>
  <si>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</si>
  <si>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</si>
  <si>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</si>
  <si>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</si>
  <si>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</si>
  <si>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</si>
  <si>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</si>
  <si>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</si>
  <si>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</si>
  <si>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</si>
  <si>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</si>
  <si>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</si>
  <si>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</si>
  <si>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</si>
  <si>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</si>
  <si>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</si>
  <si>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</si>
  <si>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</si>
  <si>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</si>
  <si>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</si>
  <si>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</si>
  <si>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</si>
  <si>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</si>
  <si>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</si>
  <si>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</si>
  <si>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</si>
  <si>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</si>
  <si>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</si>
  <si>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</si>
  <si>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</si>
  <si>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</si>
  <si>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</si>
  <si>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</si>
  <si>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</si>
  <si>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</si>
  <si>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</si>
  <si>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</si>
  <si>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</si>
  <si>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</si>
  <si>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</si>
  <si>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</si>
  <si>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</si>
  <si>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</si>
  <si>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</si>
  <si>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</si>
  <si>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</si>
  <si>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</si>
  <si>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</si>
  <si>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</si>
  <si>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</si>
  <si>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</si>
  <si>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</si>
  <si>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</si>
  <si>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</si>
  <si>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</si>
  <si>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</si>
  <si>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</si>
  <si>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</si>
  <si>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</si>
  <si>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</si>
  <si>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</si>
  <si>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</si>
  <si>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</si>
  <si>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</si>
  <si>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</si>
  <si>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</si>
  <si>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</si>
  <si>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</si>
  <si>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</si>
  <si>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</si>
  <si>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</si>
  <si>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</si>
  <si>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</si>
  <si>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</si>
  <si>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</si>
  <si>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</si>
  <si>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</si>
  <si>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</si>
  <si>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</si>
  <si>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</si>
  <si>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</si>
  <si>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</si>
  <si>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</si>
  <si>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</si>
  <si>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</si>
  <si>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</si>
  <si>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</si>
  <si>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</si>
  <si>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</si>
  <si>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</si>
  <si>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</si>
  <si>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</si>
  <si>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</si>
  <si>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</si>
  <si>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</si>
  <si>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</si>
  <si>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</si>
  <si>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</si>
  <si>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</si>
  <si>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</si>
  <si>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</si>
  <si>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</si>
  <si>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</si>
  <si>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</si>
  <si>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</si>
  <si>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</si>
  <si>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</si>
  <si>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</si>
  <si>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</si>
  <si>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</si>
  <si>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</si>
  <si>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</si>
  <si>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</si>
  <si>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</si>
  <si>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</si>
  <si>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</si>
  <si>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</si>
  <si>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</si>
  <si>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</si>
  <si>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</si>
  <si>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</si>
  <si>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</si>
  <si>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</si>
  <si>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</si>
  <si>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</si>
  <si>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</si>
  <si>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</si>
  <si>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</si>
  <si>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</si>
  <si>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</si>
  <si>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</si>
  <si>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</si>
  <si>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</si>
  <si>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</si>
  <si>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</si>
  <si>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</si>
  <si>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</si>
  <si>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</si>
  <si>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</si>
  <si>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</si>
  <si>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</si>
  <si>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</si>
  <si>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</si>
  <si>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</si>
  <si>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</si>
  <si>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</si>
  <si>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</si>
  <si>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</si>
  <si>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</si>
  <si>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</si>
  <si>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</si>
  <si>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</si>
  <si>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</si>
  <si>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</si>
  <si>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</si>
  <si>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</si>
  <si>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</si>
  <si>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</si>
  <si>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</si>
  <si>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</si>
  <si>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</si>
  <si>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</si>
  <si>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</si>
  <si>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</si>
  <si>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</si>
  <si>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</si>
  <si>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</si>
  <si>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</si>
  <si>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</si>
  <si>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</si>
  <si>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</si>
  <si>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</si>
  <si>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</si>
  <si>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</si>
  <si>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</si>
  <si>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</si>
  <si>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</si>
  <si>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</si>
  <si>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</si>
  <si>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</si>
  <si>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</si>
  <si>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</si>
  <si>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</si>
  <si>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</si>
  <si>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</si>
  <si>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</si>
  <si>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</si>
  <si>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</si>
  <si>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</si>
  <si>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</si>
  <si>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</si>
  <si>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</si>
  <si>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</si>
  <si>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</si>
  <si>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</si>
  <si>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</si>
  <si>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</si>
  <si>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</si>
  <si>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</si>
  <si>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</si>
  <si>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</si>
  <si>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</si>
  <si>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</si>
  <si>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</si>
  <si>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</si>
  <si>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</si>
  <si>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</si>
  <si>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</si>
  <si>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</si>
  <si>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</si>
  <si>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</si>
  <si>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</si>
  <si>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</si>
  <si>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</si>
  <si>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</si>
  <si>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</si>
  <si>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</si>
  <si>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</si>
  <si>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</si>
  <si>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</si>
  <si>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</si>
  <si>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</si>
  <si>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</si>
  <si>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</si>
  <si>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</si>
  <si>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</si>
  <si>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If required, see insert page below.</t>
  </si>
  <si>
    <t>23-A</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</si>
  <si>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</si>
  <si>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</si>
  <si>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</si>
  <si>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</si>
  <si>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</si>
  <si>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</si>
  <si>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</si>
  <si>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</si>
  <si>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</si>
  <si>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</si>
  <si>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</si>
  <si>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</si>
  <si>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</si>
  <si>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</si>
  <si>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</si>
  <si>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</si>
  <si>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</si>
  <si>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</si>
  <si>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</si>
  <si>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</si>
  <si>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</si>
  <si>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</si>
  <si>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</si>
  <si>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</si>
  <si>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</si>
  <si>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</si>
  <si>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</si>
  <si>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</si>
  <si>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</si>
  <si>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</si>
  <si>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</si>
  <si>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</si>
  <si>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</si>
  <si>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</si>
  <si>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</si>
  <si>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</si>
  <si>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</si>
  <si>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</si>
  <si>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</si>
  <si>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</si>
  <si>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</si>
  <si>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</si>
  <si>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</si>
  <si>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</si>
  <si>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</si>
  <si>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</si>
  <si>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</si>
  <si>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</si>
  <si>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</si>
  <si>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</si>
  <si>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</si>
  <si>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</si>
  <si>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</si>
  <si>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</si>
  <si>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</si>
  <si>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</si>
  <si>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</si>
  <si>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</si>
  <si>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</si>
  <si>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</si>
  <si>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</si>
  <si>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</si>
  <si>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</si>
  <si>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</si>
  <si>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</si>
  <si>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</si>
  <si>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</si>
  <si>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</si>
  <si>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</si>
  <si>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</si>
  <si>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</si>
  <si>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</si>
  <si>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</si>
  <si>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</si>
  <si>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</si>
  <si>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</si>
  <si>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</si>
  <si>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</si>
  <si>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</si>
  <si>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</si>
  <si>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</si>
  <si>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</si>
  <si>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</si>
  <si>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</si>
  <si>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</si>
  <si>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</si>
  <si>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</si>
  <si>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</si>
  <si>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</si>
  <si>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</si>
  <si>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</si>
  <si>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</si>
  <si>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</si>
  <si>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</si>
  <si>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</si>
  <si>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</si>
  <si>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</si>
  <si>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</si>
  <si>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</si>
  <si>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</si>
  <si>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</si>
  <si>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</si>
  <si>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</si>
  <si>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</si>
  <si>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</si>
  <si>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</si>
  <si>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</si>
  <si>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</si>
  <si>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</si>
  <si>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</si>
  <si>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</si>
  <si>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</si>
  <si>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</si>
  <si>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</si>
  <si>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</si>
  <si>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</si>
  <si>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</si>
  <si>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</si>
  <si>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</si>
  <si>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</si>
  <si>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</si>
  <si>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</si>
  <si>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</si>
  <si>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</si>
  <si>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</si>
  <si>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</si>
  <si>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</si>
  <si>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</si>
  <si>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</si>
  <si>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</si>
  <si>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</si>
  <si>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</si>
  <si>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</si>
  <si>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</si>
  <si>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</si>
  <si>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</si>
  <si>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</si>
  <si>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</si>
  <si>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</si>
  <si>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</si>
  <si>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</si>
  <si>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</si>
  <si>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</si>
  <si>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</si>
  <si>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</si>
  <si>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</si>
  <si>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</si>
  <si>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</si>
  <si>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</si>
  <si>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</si>
  <si>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</si>
  <si>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</si>
  <si>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</si>
  <si>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</si>
  <si>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</si>
  <si>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</si>
  <si>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</si>
  <si>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</si>
  <si>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</si>
  <si>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</si>
  <si>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</si>
  <si>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</si>
  <si>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</si>
  <si>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</si>
  <si>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</si>
  <si>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</si>
  <si>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</si>
  <si>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</si>
  <si>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</si>
  <si>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</si>
  <si>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</si>
  <si>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</si>
  <si>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</si>
  <si>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</si>
  <si>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</si>
  <si>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</si>
  <si>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</si>
  <si>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</si>
  <si>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</si>
  <si>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</si>
  <si>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</si>
  <si>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</si>
  <si>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</si>
  <si>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</si>
  <si>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</si>
  <si>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</si>
  <si>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</si>
  <si>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</si>
  <si>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</si>
  <si>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</si>
  <si>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</si>
  <si>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</si>
  <si>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</si>
  <si>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</si>
  <si>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</si>
  <si>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</si>
  <si>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</si>
  <si>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</si>
  <si>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</si>
  <si>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</si>
  <si>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</si>
  <si>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</si>
  <si>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</si>
  <si>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</si>
  <si>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</si>
  <si>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</si>
  <si>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</si>
  <si>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</si>
  <si>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</si>
  <si>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</si>
  <si>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</si>
  <si>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</si>
  <si>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</si>
  <si>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</si>
  <si>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</si>
  <si>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</si>
  <si>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</si>
  <si>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</si>
  <si>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</si>
  <si>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</si>
  <si>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</si>
  <si>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</si>
  <si>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</si>
  <si>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</si>
  <si>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</si>
  <si>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</si>
  <si>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</si>
  <si>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</si>
  <si>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</si>
  <si>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</si>
  <si>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</si>
  <si>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</si>
  <si>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</si>
  <si>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</si>
  <si>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</si>
  <si>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</si>
  <si>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</si>
  <si>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</si>
  <si>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</si>
  <si>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</si>
  <si>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</si>
  <si>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</si>
  <si>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</si>
  <si>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</si>
  <si>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</si>
  <si>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</si>
  <si>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</si>
  <si>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</si>
  <si>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</si>
  <si>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</si>
  <si>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</si>
  <si>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</si>
  <si>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</si>
  <si>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</si>
  <si>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</si>
  <si>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</si>
  <si>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</si>
  <si>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</si>
  <si>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</si>
  <si>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</si>
  <si>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</si>
  <si>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</si>
  <si>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</si>
  <si>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</si>
  <si>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</si>
  <si>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</si>
  <si>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</si>
  <si>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</si>
  <si>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</si>
  <si>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</si>
  <si>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</si>
  <si>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</si>
  <si>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</si>
  <si>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</si>
  <si>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</si>
  <si>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</si>
  <si>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</si>
  <si>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</si>
  <si>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</si>
  <si>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</si>
  <si>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</si>
  <si>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</si>
  <si>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</si>
  <si>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</si>
  <si>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</si>
  <si>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</si>
  <si>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</si>
  <si>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</si>
  <si>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</si>
  <si>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</si>
  <si>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</si>
  <si>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</si>
  <si>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</si>
  <si>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</si>
  <si>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</si>
  <si>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</si>
  <si>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</si>
  <si>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</si>
  <si>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</si>
  <si>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</si>
  <si>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</si>
  <si>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</si>
  <si>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</si>
  <si>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</si>
  <si>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</si>
  <si>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</si>
  <si>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</si>
  <si>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</si>
  <si>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</si>
  <si>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</si>
  <si>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</si>
  <si>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</si>
  <si>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</si>
  <si>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</si>
  <si>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</si>
  <si>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</si>
  <si>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</si>
  <si>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</si>
  <si>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</si>
  <si>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</si>
  <si>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</si>
  <si>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</si>
  <si>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</si>
  <si>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</si>
  <si>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</si>
  <si>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</si>
  <si>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</si>
  <si>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</si>
  <si>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</si>
  <si>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</si>
  <si>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</si>
  <si>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</si>
  <si>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</si>
  <si>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</si>
  <si>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</si>
  <si>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</si>
  <si>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</si>
  <si>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</si>
  <si>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</si>
  <si>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</si>
  <si>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</si>
  <si>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</si>
  <si>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</si>
  <si>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</si>
  <si>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</si>
  <si>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</si>
  <si>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</si>
  <si>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</si>
  <si>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</si>
  <si>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</si>
  <si>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</si>
  <si>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</si>
  <si>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</si>
  <si>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</si>
  <si>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</si>
  <si>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</si>
  <si>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</si>
  <si>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</si>
  <si>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</si>
  <si>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</si>
  <si>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</si>
  <si>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</si>
  <si>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</si>
  <si>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</si>
  <si>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</si>
  <si>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</si>
  <si>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</si>
  <si>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</si>
  <si>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</si>
  <si>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</si>
  <si>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</si>
  <si>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</si>
  <si>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</si>
  <si>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</si>
  <si>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</si>
  <si>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</si>
  <si>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</si>
  <si>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</si>
  <si>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</si>
  <si>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</si>
  <si>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</si>
  <si>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</si>
  <si>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</si>
  <si>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</si>
  <si>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</si>
  <si>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</si>
  <si>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</si>
  <si>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</si>
  <si>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</si>
  <si>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</si>
  <si>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</si>
  <si>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</si>
  <si>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</si>
  <si>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</si>
  <si>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</si>
  <si>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</si>
  <si>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</si>
  <si>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</si>
  <si>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</si>
  <si>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</si>
  <si>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</si>
  <si>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</si>
  <si>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</si>
  <si>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</si>
  <si>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</si>
  <si>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</si>
  <si>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</si>
  <si>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</si>
  <si>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</si>
  <si>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</si>
  <si>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</si>
  <si>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</si>
  <si>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</si>
  <si>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</si>
  <si>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</si>
  <si>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</si>
  <si>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</si>
  <si>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</si>
  <si>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</si>
  <si>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</si>
  <si>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</si>
  <si>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</si>
  <si>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</si>
  <si>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</si>
  <si>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</si>
  <si>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</si>
  <si>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</si>
  <si>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</si>
  <si>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</si>
  <si>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</si>
  <si>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</si>
  <si>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</si>
  <si>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</si>
  <si>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</si>
  <si>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</si>
  <si>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</si>
  <si>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</si>
  <si>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</si>
  <si>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</si>
  <si>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</si>
  <si>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</si>
  <si>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</si>
  <si>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</si>
  <si>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</si>
  <si>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</si>
  <si>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</si>
  <si>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</si>
  <si>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</si>
  <si>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</si>
  <si>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</si>
  <si>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</si>
  <si>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</si>
  <si>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</si>
  <si>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</si>
  <si>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</si>
  <si>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</si>
  <si>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</si>
  <si>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</si>
  <si>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</si>
  <si>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</si>
  <si>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</si>
  <si>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</si>
  <si>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</si>
  <si>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</si>
  <si>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</si>
  <si>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</si>
  <si>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</si>
  <si>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</si>
  <si>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</si>
  <si>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</si>
  <si>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</si>
  <si>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</si>
  <si>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</si>
  <si>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</si>
  <si>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</si>
  <si>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</si>
  <si>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</si>
  <si>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</si>
  <si>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</si>
  <si>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</si>
  <si>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</si>
  <si>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</si>
  <si>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</si>
  <si>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</si>
  <si>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</si>
  <si>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</si>
  <si>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</si>
  <si>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</si>
  <si>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</si>
  <si>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</si>
  <si>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</si>
  <si>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</si>
  <si>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</si>
  <si>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</si>
  <si>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</si>
  <si>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</si>
  <si>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</si>
  <si>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</si>
  <si>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</si>
  <si>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</si>
  <si>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</si>
  <si>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</si>
  <si>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</si>
  <si>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</si>
  <si>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</si>
  <si>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</si>
  <si>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</si>
  <si>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</si>
  <si>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</si>
  <si>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</si>
  <si>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</si>
  <si>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</si>
  <si>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</si>
  <si>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</si>
  <si>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</si>
  <si>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</si>
  <si>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</si>
  <si>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</si>
  <si>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</si>
  <si>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</si>
  <si>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</si>
  <si>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</si>
  <si>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</si>
  <si>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</si>
  <si>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</si>
  <si>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</si>
  <si>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</si>
  <si>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</si>
  <si>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</si>
  <si>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</si>
  <si>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</si>
  <si>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</si>
  <si>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</si>
  <si>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</si>
  <si>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</si>
  <si>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</si>
  <si>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</si>
  <si>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</si>
  <si>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</si>
  <si>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</si>
  <si>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</si>
  <si>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</si>
  <si>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</si>
  <si>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</si>
  <si>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</si>
  <si>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</si>
  <si>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</si>
  <si>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</si>
  <si>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</si>
  <si>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</si>
  <si>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</si>
  <si>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</si>
  <si>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</si>
  <si>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</si>
  <si>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</si>
  <si>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</si>
  <si>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</si>
  <si>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</si>
  <si>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</si>
  <si>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</si>
  <si>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</si>
  <si>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</si>
  <si>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</si>
  <si>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</si>
  <si>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</si>
  <si>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</si>
  <si>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</si>
  <si>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</si>
  <si>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</si>
  <si>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</si>
  <si>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</si>
  <si>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</si>
  <si>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</si>
  <si>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</si>
  <si>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</si>
  <si>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</si>
  <si>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</si>
  <si>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</si>
  <si>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</si>
  <si>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</si>
  <si>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</si>
  <si>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</si>
  <si>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</si>
  <si>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</si>
  <si>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</si>
  <si>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</si>
  <si>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</si>
  <si>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</si>
  <si>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</si>
  <si>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</si>
  <si>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</si>
  <si>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</si>
  <si>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</si>
  <si>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</si>
  <si>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</si>
  <si>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</si>
  <si>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</si>
  <si>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</si>
  <si>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</si>
  <si>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</si>
  <si>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</si>
  <si>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</si>
  <si>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</si>
  <si>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</si>
  <si>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</si>
  <si>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</si>
  <si>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</si>
  <si>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</si>
  <si>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</si>
  <si>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</si>
  <si>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</si>
  <si>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</si>
  <si>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</si>
  <si>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</si>
  <si>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</si>
  <si>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</si>
  <si>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</si>
  <si>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</si>
  <si>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</si>
  <si>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</si>
  <si>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</si>
  <si>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</si>
  <si>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</si>
  <si>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</si>
  <si>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</si>
  <si>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</si>
  <si>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</si>
  <si>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</si>
  <si>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</si>
  <si>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</si>
  <si>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</si>
  <si>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</si>
  <si>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</si>
  <si>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</si>
  <si>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</si>
  <si>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</si>
  <si>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</si>
  <si>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</si>
  <si>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</si>
  <si>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</si>
  <si>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</si>
  <si>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</si>
  <si>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</si>
  <si>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</si>
  <si>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</si>
  <si>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</si>
  <si>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</si>
  <si>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</si>
  <si>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</si>
  <si>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</si>
  <si>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</si>
  <si>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</si>
  <si>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</si>
  <si>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</si>
  <si>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</si>
  <si>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</si>
  <si>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</si>
  <si>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</si>
  <si>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</si>
  <si>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</si>
  <si>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</si>
  <si>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</si>
  <si>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</si>
  <si>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</si>
  <si>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</si>
  <si>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</si>
  <si>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</si>
  <si>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</si>
  <si>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</si>
  <si>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</si>
  <si>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</si>
  <si>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</si>
  <si>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</si>
  <si>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</si>
  <si>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</si>
  <si>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</si>
  <si>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</si>
  <si>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</si>
  <si>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</si>
  <si>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</si>
  <si>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</si>
  <si>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</si>
  <si>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</si>
  <si>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</si>
  <si>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</si>
  <si>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</si>
  <si>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</si>
  <si>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</si>
  <si>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</si>
  <si>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</si>
  <si>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</si>
  <si>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</si>
  <si>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</si>
  <si>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</si>
  <si>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</si>
  <si>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</si>
  <si>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</si>
  <si>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</si>
  <si>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</si>
  <si>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</si>
  <si>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</si>
  <si>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</si>
  <si>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</si>
  <si>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</si>
  <si>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</si>
  <si>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</si>
  <si>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</si>
  <si>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</si>
  <si>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</si>
  <si>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</si>
  <si>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</si>
  <si>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</si>
  <si>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</si>
  <si>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</si>
  <si>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</si>
  <si>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</si>
  <si>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</si>
  <si>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</si>
  <si>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</si>
  <si>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</si>
  <si>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</si>
  <si>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</si>
  <si>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</si>
  <si>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</si>
  <si>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</si>
  <si>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</si>
  <si>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</si>
  <si>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</si>
  <si>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</si>
  <si>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</si>
  <si>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</si>
  <si>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</si>
  <si>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</si>
  <si>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</si>
  <si>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</si>
  <si>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</si>
  <si>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</si>
  <si>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</si>
  <si>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</si>
  <si>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</si>
  <si>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</si>
  <si>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</si>
  <si>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</si>
  <si>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</si>
  <si>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</si>
  <si>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</si>
  <si>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</si>
  <si>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</si>
  <si>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</si>
  <si>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</si>
  <si>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</si>
  <si>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</si>
  <si>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</si>
  <si>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</si>
  <si>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</si>
  <si>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</si>
  <si>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</si>
  <si>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</si>
  <si>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</si>
  <si>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</si>
  <si>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</si>
  <si>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</si>
  <si>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</si>
  <si>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</si>
  <si>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</si>
  <si>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Contingent Liabilities..................................................................</t>
  </si>
  <si>
    <t>26</t>
  </si>
  <si>
    <t>81</t>
  </si>
  <si>
    <t>27</t>
  </si>
  <si>
    <t>Employee Protective Plans.....................................................</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</si>
  <si>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</si>
  <si>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</si>
  <si>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</si>
  <si>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</si>
  <si>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</si>
  <si>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</si>
  <si>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</si>
  <si>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</si>
  <si>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</si>
  <si>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</si>
  <si>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</si>
  <si>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</si>
  <si>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</si>
  <si>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</si>
  <si>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</si>
  <si>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</si>
  <si>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</si>
  <si>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</si>
  <si>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</si>
  <si>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</si>
  <si>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</si>
  <si>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</si>
  <si>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</si>
  <si>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</si>
  <si>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</si>
  <si>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</si>
  <si>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</si>
  <si>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</si>
  <si>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</si>
  <si>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</si>
  <si>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</si>
  <si>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</si>
  <si>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</si>
  <si>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</si>
  <si>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</si>
  <si>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</si>
  <si>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</si>
  <si>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</si>
  <si>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</si>
  <si>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</si>
  <si>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</si>
  <si>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</si>
  <si>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</si>
  <si>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 in Affiliated Companies..................................................</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</si>
  <si>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</si>
  <si>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</si>
  <si>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</si>
  <si>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</si>
  <si>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</si>
  <si>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</si>
  <si>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</si>
  <si>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</si>
  <si>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</si>
  <si>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</si>
  <si>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</si>
  <si>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</si>
  <si>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</si>
  <si>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</si>
  <si>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</si>
  <si>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</si>
  <si>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</si>
  <si>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</si>
  <si>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</si>
  <si>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</si>
  <si>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</si>
  <si>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</si>
  <si>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</si>
  <si>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</si>
  <si>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</si>
  <si>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</si>
  <si>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</si>
  <si>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</si>
  <si>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</si>
  <si>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</si>
  <si>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</si>
  <si>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</si>
  <si>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</si>
  <si>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</si>
  <si>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</si>
  <si>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</si>
  <si>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</si>
  <si>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</si>
  <si>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</si>
  <si>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</si>
  <si>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</si>
  <si>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</si>
  <si>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</si>
  <si>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</si>
  <si>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</si>
  <si>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</si>
  <si>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</si>
  <si>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</si>
  <si>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</si>
  <si>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</si>
  <si>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</si>
  <si>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</si>
  <si>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</si>
  <si>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</si>
  <si>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</si>
  <si>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</si>
  <si>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</si>
  <si>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</si>
  <si>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</si>
  <si>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</si>
  <si>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</si>
  <si>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</si>
  <si>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</si>
  <si>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</si>
  <si>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</si>
  <si>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</si>
  <si>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</si>
  <si>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</si>
  <si>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</si>
  <si>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</si>
  <si>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</si>
  <si>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</si>
  <si>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</si>
  <si>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</si>
  <si>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</si>
  <si>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</si>
  <si>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</si>
  <si>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</si>
  <si>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</si>
  <si>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</si>
  <si>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</si>
  <si>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</si>
  <si>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</si>
  <si>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</si>
  <si>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</si>
  <si>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</si>
  <si>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</si>
  <si>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</si>
  <si>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</si>
  <si>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</si>
  <si>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</si>
  <si>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</si>
  <si>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</si>
  <si>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</si>
  <si>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</si>
  <si>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</si>
  <si>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</si>
  <si>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</si>
  <si>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</si>
  <si>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</si>
  <si>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</si>
  <si>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</si>
  <si>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</si>
  <si>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</si>
  <si>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</si>
  <si>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</si>
  <si>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</si>
  <si>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</si>
  <si>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</si>
  <si>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</si>
  <si>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</si>
  <si>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</si>
  <si>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</si>
  <si>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</si>
  <si>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</si>
  <si>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</si>
  <si>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</si>
  <si>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</si>
  <si>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</si>
  <si>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</si>
  <si>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</si>
  <si>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</si>
  <si>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</si>
  <si>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</si>
  <si>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</si>
  <si>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</si>
  <si>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</si>
  <si>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</si>
  <si>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</si>
  <si>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</si>
  <si>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</si>
  <si>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</si>
  <si>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</si>
  <si>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</si>
  <si>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</si>
  <si>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</si>
  <si>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</si>
  <si>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</si>
  <si>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</si>
  <si>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</si>
  <si>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</si>
  <si>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</si>
  <si>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</si>
  <si>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</si>
  <si>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</si>
  <si>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</si>
  <si>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</si>
  <si>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</si>
  <si>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</si>
  <si>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</si>
  <si>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</si>
  <si>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</si>
  <si>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</si>
  <si>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</si>
  <si>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</si>
  <si>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</si>
  <si>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</si>
  <si>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</si>
  <si>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</si>
  <si>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</si>
  <si>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</si>
  <si>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</si>
  <si>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</si>
  <si>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</si>
  <si>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</si>
  <si>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</si>
  <si>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</si>
  <si>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</si>
  <si>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</si>
  <si>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</si>
  <si>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</si>
  <si>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</si>
  <si>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</si>
  <si>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</si>
  <si>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</si>
  <si>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</si>
  <si>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</si>
  <si>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</si>
  <si>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</si>
  <si>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</si>
  <si>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</si>
  <si>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</si>
  <si>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</si>
  <si>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</si>
  <si>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</si>
  <si>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</si>
  <si>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</si>
  <si>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</si>
  <si>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</si>
  <si>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</si>
  <si>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</si>
  <si>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</si>
  <si>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</si>
  <si>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</si>
  <si>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</si>
  <si>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</si>
  <si>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</si>
  <si>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</si>
  <si>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</si>
  <si>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</si>
  <si>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</si>
  <si>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</si>
  <si>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</si>
  <si>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</si>
  <si>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</si>
  <si>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</si>
  <si>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</si>
  <si>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</si>
  <si>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</si>
  <si>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</si>
  <si>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</si>
  <si>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</si>
  <si>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</si>
  <si>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</si>
  <si>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</si>
  <si>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</si>
  <si>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</si>
  <si>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</si>
  <si>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</si>
  <si>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</si>
  <si>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</si>
  <si>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</si>
  <si>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</si>
  <si>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</si>
  <si>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</si>
  <si>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</si>
  <si>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</si>
  <si>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</si>
  <si>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</si>
  <si>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</si>
  <si>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</si>
  <si>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</si>
  <si>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</si>
  <si>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</si>
  <si>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</si>
  <si>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</si>
  <si>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</si>
  <si>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</si>
  <si>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</si>
  <si>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</si>
  <si>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</si>
  <si>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</si>
  <si>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</si>
  <si>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</si>
  <si>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</si>
  <si>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</si>
  <si>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</si>
  <si>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</si>
  <si>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</si>
  <si>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</si>
  <si>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</si>
  <si>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</si>
  <si>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</si>
  <si>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</si>
  <si>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</si>
  <si>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</si>
  <si>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</si>
  <si>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</si>
  <si>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</si>
  <si>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</si>
  <si>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</si>
  <si>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</si>
  <si>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</si>
  <si>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</si>
  <si>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</si>
  <si>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</si>
  <si>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</si>
  <si>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</si>
  <si>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</si>
  <si>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</si>
  <si>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</si>
  <si>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</si>
  <si>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</si>
  <si>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</si>
  <si>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</si>
  <si>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</si>
  <si>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</si>
  <si>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</si>
  <si>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</si>
  <si>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</si>
  <si>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</si>
  <si>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</si>
  <si>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</si>
  <si>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</si>
  <si>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</si>
  <si>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</si>
  <si>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</si>
  <si>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</si>
  <si>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</si>
  <si>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</si>
  <si>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</si>
  <si>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</si>
  <si>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</si>
  <si>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</si>
  <si>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</si>
  <si>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</si>
  <si>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</si>
  <si>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</si>
  <si>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</si>
  <si>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</si>
  <si>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</si>
  <si>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</si>
  <si>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</si>
  <si>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</si>
  <si>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</si>
  <si>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</si>
  <si>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</si>
  <si>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</si>
  <si>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</si>
  <si>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</si>
  <si>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</si>
  <si>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</si>
  <si>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</si>
  <si>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</si>
  <si>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</si>
  <si>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</si>
  <si>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</si>
  <si>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</si>
  <si>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</si>
  <si>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</si>
  <si>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</si>
  <si>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</si>
  <si>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</si>
  <si>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</si>
  <si>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</si>
  <si>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</si>
  <si>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</si>
  <si>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</si>
  <si>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</si>
  <si>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</si>
  <si>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</si>
  <si>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</si>
  <si>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</si>
  <si>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</si>
  <si>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</si>
  <si>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</si>
  <si>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</si>
  <si>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</si>
  <si>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</si>
  <si>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</si>
  <si>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</si>
  <si>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</si>
  <si>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</si>
  <si>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</si>
  <si>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</si>
  <si>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</si>
  <si>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</si>
  <si>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</si>
  <si>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</si>
  <si>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</si>
  <si>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</si>
  <si>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</si>
  <si>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</si>
  <si>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</si>
  <si>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</si>
  <si>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</si>
  <si>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</si>
  <si>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</si>
  <si>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</si>
  <si>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</si>
  <si>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</si>
  <si>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</si>
  <si>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</si>
  <si>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</si>
  <si>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</si>
  <si>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</si>
  <si>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</si>
  <si>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</si>
  <si>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</si>
  <si>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</si>
  <si>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</si>
  <si>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</si>
  <si>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</si>
  <si>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</si>
  <si>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</si>
  <si>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</si>
  <si>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</si>
  <si>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</si>
  <si>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</si>
  <si>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</si>
  <si>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</si>
  <si>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</si>
  <si>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</si>
  <si>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</si>
  <si>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</si>
  <si>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</si>
  <si>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</si>
  <si>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</si>
  <si>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</si>
  <si>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</si>
  <si>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</si>
  <si>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</si>
  <si>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</si>
  <si>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</si>
  <si>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</si>
  <si>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</si>
  <si>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</si>
  <si>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</si>
  <si>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</si>
  <si>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</si>
  <si>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</si>
  <si>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</si>
  <si>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</si>
  <si>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</si>
  <si>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</si>
  <si>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</si>
  <si>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</si>
  <si>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</si>
  <si>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</si>
  <si>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</si>
  <si>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</si>
  <si>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</si>
  <si>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</si>
  <si>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</si>
  <si>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</si>
  <si>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</si>
  <si>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</si>
  <si>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</si>
  <si>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</si>
  <si>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</si>
  <si>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</si>
  <si>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</si>
  <si>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</si>
  <si>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</si>
  <si>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</si>
  <si>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</si>
  <si>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</si>
  <si>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</si>
  <si>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</si>
  <si>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</si>
  <si>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</si>
  <si>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</si>
  <si>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</si>
  <si>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</si>
  <si>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</si>
  <si>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</si>
  <si>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</si>
  <si>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</si>
  <si>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</si>
  <si>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</si>
  <si>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</si>
  <si>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</si>
  <si>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</si>
  <si>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</si>
  <si>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</si>
  <si>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</si>
  <si>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</si>
  <si>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</si>
  <si>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</si>
  <si>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</si>
  <si>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</si>
  <si>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</si>
  <si>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</si>
  <si>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</si>
  <si>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</si>
  <si>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</si>
  <si>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</si>
  <si>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</si>
  <si>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</si>
  <si>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</si>
  <si>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</si>
  <si>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</si>
  <si>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</si>
  <si>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</si>
  <si>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</si>
  <si>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</si>
  <si>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</si>
  <si>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</si>
  <si>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</si>
  <si>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</si>
  <si>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</si>
  <si>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</si>
  <si>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</si>
  <si>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</si>
  <si>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</si>
  <si>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</si>
  <si>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</si>
  <si>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</si>
  <si>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</si>
  <si>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</si>
  <si>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</si>
  <si>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</si>
  <si>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</si>
  <si>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</si>
  <si>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</si>
  <si>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Less: Nonregulated Income</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</si>
  <si>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</si>
  <si>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</si>
  <si>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</si>
  <si>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</si>
  <si>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</si>
  <si>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</si>
  <si>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</si>
  <si>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</si>
  <si>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</si>
  <si>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</si>
  <si>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</si>
  <si>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</si>
  <si>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</si>
  <si>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</si>
  <si>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</si>
  <si>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</si>
  <si>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</si>
  <si>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</si>
  <si>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</si>
  <si>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</si>
  <si>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</si>
  <si>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</si>
  <si>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</si>
  <si>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</si>
  <si>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</si>
  <si>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</si>
  <si>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</si>
  <si>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</si>
  <si>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38.  Other Long-Term Liabilities and Other Long Term Liabilities</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</si>
  <si>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</si>
  <si>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</si>
  <si>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</si>
  <si>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</si>
  <si>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</si>
  <si>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</si>
  <si>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</si>
  <si>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</si>
  <si>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</si>
  <si>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</si>
  <si>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</si>
  <si>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</si>
  <si>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 xml:space="preserve">One Verizon Way </t>
  </si>
  <si>
    <t>Basking Ridge, NJ 07920</t>
  </si>
  <si>
    <t>Respondent was incorporated in New York State on June 18, 1896 under the</t>
  </si>
  <si>
    <t>Transportation Corporation Law</t>
  </si>
  <si>
    <t>Property was not held by a receiver or trustee</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</si>
  <si>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Control Authority of the State of CT.</t>
  </si>
  <si>
    <t>The Company is engaged in providing two types of telecommunications services, exchange telecommunications and exchange access services, in New York State and a small portion of Connecticut (Greenwich and Bryam only).  These telecommunications services include public and private voice and data transmission of radio and television signals and teletypewriter services.</t>
  </si>
  <si>
    <t>are not prepared.</t>
  </si>
  <si>
    <t>Keefe B. Clemons</t>
  </si>
  <si>
    <t>Vice President, General Counsel and Secretary / Director</t>
  </si>
  <si>
    <t>2014 Mtg</t>
  </si>
  <si>
    <t>Tracey A. Edwards</t>
  </si>
  <si>
    <t>Region President - Consumer &amp; Mass Business Markets</t>
  </si>
  <si>
    <t>Leecia Eve</t>
  </si>
  <si>
    <t>Vice President</t>
  </si>
  <si>
    <t>Thomas Maguire</t>
  </si>
  <si>
    <t>Vice President - Consumer &amp; Mass Business Markets / Director</t>
  </si>
  <si>
    <t>W. Robert Mudge</t>
  </si>
  <si>
    <t>Chief Executive Officer / Director</t>
  </si>
  <si>
    <t>Jeffrey S. Noto</t>
  </si>
  <si>
    <t>Senior Vice President and Chief Financial Officer / Director</t>
  </si>
  <si>
    <t>John Raposa</t>
  </si>
  <si>
    <t>Kevin M. Service</t>
  </si>
  <si>
    <t>Area President - Consumer &amp; Mass Business Markets</t>
  </si>
  <si>
    <t>Matthew D. Ellis</t>
  </si>
  <si>
    <t>Senior Vice President - Finance and Treasurer</t>
  </si>
  <si>
    <t>Walter L. Jones, Jr.</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</si>
  <si>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</si>
  <si>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</si>
  <si>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</si>
  <si>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</si>
  <si>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Atlantic Ocean Cables Limited</t>
  </si>
  <si>
    <t>Australian-Japan Cable (Holding) Limited</t>
  </si>
  <si>
    <t>BATCL - 1987 - II, Inc.</t>
  </si>
  <si>
    <t>BATCL - 1987 - III, Inc.</t>
  </si>
  <si>
    <t>Bell Atlantic Advertising (China) Company</t>
  </si>
  <si>
    <t>Bell Atlantic Capital Corporation</t>
  </si>
  <si>
    <t>Bell Atlantic Entertainment and Information Services Group, Inc.</t>
  </si>
  <si>
    <t>Bell Atlantic Foreign Sales Corporation</t>
  </si>
  <si>
    <t>Bell Atlantic Mobile Systems LLC</t>
  </si>
  <si>
    <t>Bell Atlantic TriCon Leasing Corporation</t>
  </si>
  <si>
    <t>Bell Atlantic Ventures XXV, Inc.</t>
  </si>
  <si>
    <t>Cellco Partnership (d/b/a Verizon Wireless)</t>
  </si>
  <si>
    <t>Conagro Telecommunications, S.A.</t>
  </si>
  <si>
    <t>Contel Cellular International, Inc.</t>
  </si>
  <si>
    <t>Contel Federal Systems, Inc.</t>
  </si>
  <si>
    <t>Continental Telecommunications Company (Nigeria)</t>
  </si>
  <si>
    <t>CQRCert LLC</t>
  </si>
  <si>
    <t>Cranberry Properties LLC</t>
  </si>
  <si>
    <t>Cybertrust Holding International, A.V.V.</t>
  </si>
  <si>
    <t>Cybertrust Japan Co. Limited</t>
  </si>
  <si>
    <t>Dickerson OLI LLC</t>
  </si>
  <si>
    <t>EdgeCast Networks UK LTD</t>
  </si>
  <si>
    <t>EdgeCast Networks, Inc.</t>
  </si>
  <si>
    <t>Empire City Subway Company (Limited)</t>
  </si>
  <si>
    <t>Exchange Indemnity Company</t>
  </si>
  <si>
    <t>Exchange Indemnity Company New Jersey</t>
  </si>
  <si>
    <t>Exchange Indemnity Company New York</t>
  </si>
  <si>
    <t>Fox Court Nominees Limited</t>
  </si>
  <si>
    <t>Gemini Submarine Cable System Limited</t>
  </si>
  <si>
    <t>GTE Communication Systems Corporation</t>
  </si>
  <si>
    <t>GTE Corporation</t>
  </si>
  <si>
    <t>GTE Far East (Services) Limited</t>
  </si>
  <si>
    <t>GTE Life Insurance Company Limited</t>
  </si>
  <si>
    <t>GTE Operations Support Incorporated</t>
  </si>
  <si>
    <t>GTE Overseas Corporation</t>
  </si>
  <si>
    <t>GTE Products of Connecticut Corporation</t>
  </si>
  <si>
    <t>GTE Southwest Incorporated (d/b/a Verizon Southwest)</t>
  </si>
  <si>
    <t>GTE Venezuela S.à r.l.</t>
  </si>
  <si>
    <t>GTE Wireless Incorporated</t>
  </si>
  <si>
    <t>HTI (China) Limited</t>
  </si>
  <si>
    <t>HTI International, Inc.</t>
  </si>
  <si>
    <t>HTI IP, LLC</t>
  </si>
  <si>
    <t>Hughes Oriental Telematics Holding (China) Company Limited</t>
  </si>
  <si>
    <t>ISCP Alliance LLC</t>
  </si>
  <si>
    <t>Laycon Telecommunications, S.A.</t>
  </si>
  <si>
    <t>Lifecomm, LLC</t>
  </si>
  <si>
    <t>MCI Broadband Solutions, Inc.</t>
  </si>
  <si>
    <t>MCI Communications Corporation</t>
  </si>
  <si>
    <t>MCI Communications Services, Inc.</t>
  </si>
  <si>
    <t>MCI International Services, Inc.</t>
  </si>
  <si>
    <t>MCI International Telecommunications Corporation</t>
  </si>
  <si>
    <t>MCI International, Inc.</t>
  </si>
  <si>
    <t>MCI Network Services of Virginia, Inc.</t>
  </si>
  <si>
    <t>MCI WorldCom Asia Pacific Limited</t>
  </si>
  <si>
    <t>MCI WorldPhone Limited</t>
  </si>
  <si>
    <t>MCImetro Access Transmission Services LLC</t>
  </si>
  <si>
    <t>MCImetro Access Transmission Services of Massachusetts, Inc.</t>
  </si>
  <si>
    <t>MCImetrol Access Transmission Services of Virginia, Inc.</t>
  </si>
  <si>
    <t>Metropolitan Fiber Systems of New York, Inc.</t>
  </si>
  <si>
    <t>MFS CableCo U.S., Inc.</t>
  </si>
  <si>
    <t>MFS Globenet, Inc.</t>
  </si>
  <si>
    <t>MK International Limited</t>
  </si>
  <si>
    <t>MK International S.r.l</t>
  </si>
  <si>
    <t>Morgantown OL1 LLC</t>
  </si>
  <si>
    <t>Morgantown OL2 LLC</t>
  </si>
  <si>
    <t>MovARoo, LLC</t>
  </si>
  <si>
    <t>Moviservicios, S.A. de C.V.</t>
  </si>
  <si>
    <t>Movitel del Noroeste, S.A. de C.V.</t>
  </si>
  <si>
    <t>Mtel Latin America, Inc.</t>
  </si>
  <si>
    <t>Mtel Uruguay S.A.</t>
  </si>
  <si>
    <t>NAP of Amsterdam, B.V.</t>
  </si>
  <si>
    <t>NCC Braeburn Company</t>
  </si>
  <si>
    <t>NCC Capon Company</t>
  </si>
  <si>
    <t>NCC Charlie Company</t>
  </si>
  <si>
    <t>NCC Delta Company</t>
  </si>
  <si>
    <t>NCC Echo Company</t>
  </si>
  <si>
    <t>NCC Farnborough Company</t>
  </si>
  <si>
    <t>NCC Farnborough Investments Limited</t>
  </si>
  <si>
    <t>NCC Farnborough Trustee Limited</t>
  </si>
  <si>
    <t>NCC FSC I, Inc.</t>
  </si>
  <si>
    <t>NCC FSC V, Inc.</t>
  </si>
  <si>
    <t>NCC FSC XII, Inc.</t>
  </si>
  <si>
    <t>NCC Golf Company</t>
  </si>
  <si>
    <t>NCC Hampshire Investments Ltd.</t>
  </si>
  <si>
    <t>NCC Indigo Company</t>
  </si>
  <si>
    <t>NCC Key Company</t>
  </si>
  <si>
    <t>NCC Mianus Corporation</t>
  </si>
  <si>
    <t>NCC Micron Company</t>
  </si>
  <si>
    <t>NCC Republic Company</t>
  </si>
  <si>
    <t>NCC Sierra Company</t>
  </si>
  <si>
    <t>NCC Solar Company</t>
  </si>
  <si>
    <t>NCC Stamford Corporation</t>
  </si>
  <si>
    <t>NCC Umbra Company</t>
  </si>
  <si>
    <t>NCC Viva Company</t>
  </si>
  <si>
    <t>NCC Xebec Company</t>
  </si>
  <si>
    <t>NCC Yearling Company</t>
  </si>
  <si>
    <t>NCC Zee Company</t>
  </si>
  <si>
    <t>Networkfleet, Inc.</t>
  </si>
  <si>
    <t>Nubal S.A.</t>
  </si>
  <si>
    <t>NV Verizon Belgium Luxembourg (succursale due Luxembourg)</t>
  </si>
  <si>
    <t>NYNEX Bell IP Holding Corporation</t>
  </si>
  <si>
    <t>NYNEX LLC</t>
  </si>
  <si>
    <t>Omniroot, L.L.C.</t>
  </si>
  <si>
    <t>Pacific Carriage Holdings Limited</t>
  </si>
  <si>
    <t>Parlance Corporation</t>
  </si>
  <si>
    <t>PT Communications Verizon Indonesia</t>
  </si>
  <si>
    <t>Quarry Technologies, Inc.</t>
  </si>
  <si>
    <t>RJM Lease Partners I</t>
  </si>
  <si>
    <t>SEMA OP1 LLC</t>
  </si>
  <si>
    <t>SEMA OP2 LLC</t>
  </si>
  <si>
    <t>SEMA OP3 LLC</t>
  </si>
  <si>
    <t>Shanghai Bell Atlantic Yellow Pages Advertising Co. Ltd.</t>
  </si>
  <si>
    <t>Sherkate Sahami Khass Telephone Sazi Iran</t>
  </si>
  <si>
    <t>Southern Cross Cable Holdings Limited</t>
  </si>
  <si>
    <t>Steam Heat LLC</t>
  </si>
  <si>
    <t>Steamed Crab Partners, L.P.</t>
  </si>
  <si>
    <t>Telecom*USA, Inc.</t>
  </si>
  <si>
    <t>Teleconnect Long Distance Services &amp; Systems Company</t>
  </si>
  <si>
    <t>Telesector Resources Group, Inc. (d/b/a Verizon Services Group)</t>
  </si>
  <si>
    <t>TerreLight, LLC</t>
  </si>
  <si>
    <t>Terremark Asia Company Ltd.</t>
  </si>
  <si>
    <t>Terremark Colombia, Inc.</t>
  </si>
  <si>
    <t>Terremark del Caribe, Inc.</t>
  </si>
  <si>
    <t>Terremark do Brasil Ltda.</t>
  </si>
  <si>
    <t>Terremark Europe, Inc.</t>
  </si>
  <si>
    <t>Terremark Federal Group LLC</t>
  </si>
  <si>
    <t>Terremark Latin America de Mexico, SA de CV</t>
  </si>
  <si>
    <t>Terremark Latin America S.A.</t>
  </si>
  <si>
    <t>Terremark Latin America, Inc.</t>
  </si>
  <si>
    <t>Terremark North America LLC</t>
  </si>
  <si>
    <t>Terremark Peru LLC</t>
  </si>
  <si>
    <t>Terremark Peru SAC</t>
  </si>
  <si>
    <t>Terremark Technology Contractors, Inc.</t>
  </si>
  <si>
    <t>Terremark Trademark Holdings, Inc.</t>
  </si>
  <si>
    <t>Terremark Worldwide, Inc.</t>
  </si>
  <si>
    <t>TTI National, Inc.</t>
  </si>
  <si>
    <t>UAB Verizon Lietuva</t>
  </si>
  <si>
    <t>Unicast Communications Corp.</t>
  </si>
  <si>
    <t>UUNET Holdings Australia Pty Limited</t>
  </si>
  <si>
    <t>VEBA GP LLC</t>
  </si>
  <si>
    <t>Verizon (Thailand) Limited</t>
  </si>
  <si>
    <t>Verizon Albania ShPk</t>
  </si>
  <si>
    <t>Verizon and Redbox Digital Entertainment Services, LLC</t>
  </si>
  <si>
    <t>Verizon Argentina S.R.L.</t>
  </si>
  <si>
    <t>Verizon Asia Pacific Holdings Pte. Ltd.</t>
  </si>
  <si>
    <t>Verizon Australia Holdings LLC</t>
  </si>
  <si>
    <t>Verizon Australia Pty Limited</t>
  </si>
  <si>
    <t>Verizon Austria GmbH</t>
  </si>
  <si>
    <t>Verizon Avenue Corp. (d/b/a Verizon Enhanced Communities)</t>
  </si>
  <si>
    <t>Verizon Benefits Administration Inc.</t>
  </si>
  <si>
    <t>Verizon Bolivia S.R.L.</t>
  </si>
  <si>
    <t>Verizon Bulgaria EOOD</t>
  </si>
  <si>
    <t>Verizon Business Financial Management Corporation</t>
  </si>
  <si>
    <t>Verizon Business Global LLC</t>
  </si>
  <si>
    <t>Verizon Business International Holdings B.V.</t>
  </si>
  <si>
    <t>Verizon Business Network Services Inc.</t>
  </si>
  <si>
    <t>Verizon Business Purchasing LLC</t>
  </si>
  <si>
    <t>Verizon Business Security Solutions Luxembourg SA</t>
  </si>
  <si>
    <t>Verizon California Inc.</t>
  </si>
  <si>
    <t>Verizon Canada Ltd.</t>
  </si>
  <si>
    <t>Verizon Capital Corp.</t>
  </si>
  <si>
    <t>Verizon Chile S.A.</t>
  </si>
  <si>
    <t>Verizon Colombia S.A.</t>
  </si>
  <si>
    <t>Verizon Communications (Cyprus) Limited</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</si>
  <si>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</si>
  <si>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</si>
  <si>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</si>
  <si>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</si>
  <si>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</si>
  <si>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</si>
  <si>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</si>
  <si>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</si>
  <si>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</si>
  <si>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</si>
  <si>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</si>
  <si>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</si>
  <si>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Corp.</t>
  </si>
  <si>
    <t>Verizon Corporate Services Group Inc.</t>
  </si>
  <si>
    <t>Verizon Costa Rica S.R.L.</t>
  </si>
  <si>
    <t>Verizon Credit Inc.</t>
  </si>
  <si>
    <t>Verizon Croatia Ltd.</t>
  </si>
  <si>
    <t>Verizon Czech s.r.o.</t>
  </si>
  <si>
    <t>Verizon Data Services India Private Limited</t>
  </si>
  <si>
    <t>Verizon Data Services LLC</t>
  </si>
  <si>
    <t>Verizon Delaware Holdings II Inc.</t>
  </si>
  <si>
    <t>Verizon Delaware Holdings Inc.</t>
  </si>
  <si>
    <t>Verizon Delaware LLC</t>
  </si>
  <si>
    <t>Verizon Denmark A/S</t>
  </si>
  <si>
    <t>Verizon Deutschland GmbH</t>
  </si>
  <si>
    <t>Verizon Dominican Republic, S.A.</t>
  </si>
  <si>
    <t>Verizon Ecuador Cia. Ltda</t>
  </si>
  <si>
    <t>Verizon ELPI Holding Corp.</t>
  </si>
  <si>
    <t>Verizon Enterprise Holdings B.V.</t>
  </si>
  <si>
    <t>Verizon Enterprise Holdings Singapore Pte.Ltd.</t>
  </si>
  <si>
    <t>Verizon Enterprise Solutions LLC</t>
  </si>
  <si>
    <t>Verizon Estonia OÜ</t>
  </si>
  <si>
    <t>Verizon European Holdings Limited</t>
  </si>
  <si>
    <t>Verizon Federal Inc.</t>
  </si>
  <si>
    <t>Verizon Financial Services LLC</t>
  </si>
  <si>
    <t>Verizon Financing</t>
  </si>
  <si>
    <t>Verizon Finland Oy</t>
  </si>
  <si>
    <t>Verizon Florida LLC</t>
  </si>
  <si>
    <t>Verizon Foundation</t>
  </si>
  <si>
    <t>Verizon France SAS</t>
  </si>
  <si>
    <t>Verizon FZ-LLC</t>
  </si>
  <si>
    <t>Verizon Global Solutions Germany GmbH</t>
  </si>
  <si>
    <t>Verizon Global Solutions Holdings I Ltd.</t>
  </si>
  <si>
    <t>Verizon Global Solutions Holdings II Ltd.</t>
  </si>
  <si>
    <t>Verizon Global Solutions Holdings III Ltd.</t>
  </si>
  <si>
    <t>Verizon Global Solutions Holdings IV Ltd.</t>
  </si>
  <si>
    <t>Verizon Global Solutions Holdings V Ltd.</t>
  </si>
  <si>
    <t>Verizon Global Solutions Ireland Limited</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</si>
  <si>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</si>
  <si>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</si>
  <si>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</si>
  <si>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</si>
  <si>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</si>
  <si>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</si>
  <si>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</si>
  <si>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</si>
  <si>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</si>
  <si>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</si>
  <si>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India Private Limited</t>
  </si>
  <si>
    <t>Verizon Information Services-Costa Rica, LLC</t>
  </si>
  <si>
    <t>Verizon Information Technologies LLC</t>
  </si>
  <si>
    <t>Verizon International Holdings Inc.</t>
  </si>
  <si>
    <t>Verizon International Inc.</t>
  </si>
  <si>
    <t>Verizon International Inc. Luxembourg S.C.S.</t>
  </si>
  <si>
    <t>Verizon International Investments Luxembourg S.à r.l.</t>
  </si>
  <si>
    <t>Verizon International Limited</t>
  </si>
  <si>
    <t>Verizon International Luxembourg S.à r.l.</t>
  </si>
  <si>
    <t>Verizon Investment Management Corp.</t>
  </si>
  <si>
    <t>Verizon Ireland Limited</t>
  </si>
  <si>
    <t>Verizon Israel Telecommunications Limited</t>
  </si>
  <si>
    <t>Verizon Italia S.p.A.</t>
  </si>
  <si>
    <t>Verizon Japan Ltd</t>
  </si>
  <si>
    <t>Verizon Komunifacije d.o.o., Beograd</t>
  </si>
  <si>
    <t>Verizon Korea Limited</t>
  </si>
  <si>
    <t>Verizon Laboratories Inc.</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</si>
  <si>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</si>
  <si>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</si>
  <si>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</si>
  <si>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</si>
  <si>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</si>
  <si>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</si>
  <si>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</si>
  <si>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</si>
  <si>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</si>
  <si>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</si>
  <si>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</si>
  <si>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</si>
  <si>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</si>
  <si>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</si>
  <si>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</si>
  <si>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</si>
  <si>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</si>
  <si>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6-F</t>
  </si>
  <si>
    <t>Verizon Panama S.A.</t>
  </si>
  <si>
    <t>Verizon Paraguay S.R.L.</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</si>
  <si>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</si>
  <si>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</si>
  <si>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</si>
  <si>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</si>
  <si>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</si>
  <si>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</si>
  <si>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</si>
  <si>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</si>
  <si>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</si>
  <si>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</si>
  <si>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</si>
  <si>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</si>
  <si>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</si>
  <si>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</si>
  <si>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Administrativos, S. de R.L. de C.V.</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</si>
  <si>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</si>
  <si>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</si>
  <si>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</si>
  <si>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</si>
  <si>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</si>
  <si>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</si>
  <si>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</si>
  <si>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</si>
  <si>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Technology Corp.</t>
  </si>
  <si>
    <t>Verizon Telecomunicacóes do Brasil Ltda.</t>
  </si>
  <si>
    <t>Verizon Telematics Inc.</t>
  </si>
  <si>
    <t>Verizon TeleProducts Corp.</t>
  </si>
  <si>
    <t>Verizon Trademark Services LLC</t>
  </si>
  <si>
    <t>Verizon UK Limited</t>
  </si>
  <si>
    <t>Verizon Ukraine LLC</t>
  </si>
  <si>
    <r>
      <t>Verizon Uluslarasi Telekom</t>
    </r>
    <r>
      <rPr>
        <sz val="12"/>
        <color indexed="12"/>
        <rFont val="Arial"/>
        <family val="2"/>
      </rPr>
      <t>ü</t>
    </r>
    <r>
      <rPr>
        <sz val="12"/>
        <color indexed="12"/>
        <rFont val="Arial"/>
        <family val="2"/>
      </rPr>
      <t>nikasyon Ticaret Anonim Sirketi</t>
    </r>
  </si>
  <si>
    <t>Verizon Uruguay S.R.L.</t>
  </si>
  <si>
    <t>Verizon Venezuela, S.A.</t>
  </si>
  <si>
    <t>Verizon Ventures IV LLC</t>
  </si>
  <si>
    <t>Verizon Ventures LLC</t>
  </si>
  <si>
    <t>Verizon Virginia LLC</t>
  </si>
  <si>
    <t>Verizon Washington, DC Inc.</t>
  </si>
  <si>
    <t>Verizon Wireless Inc.</t>
  </si>
  <si>
    <t>VZB OpCo Nigeria Limited</t>
  </si>
  <si>
    <t>6-G</t>
  </si>
  <si>
    <t>Wallaroo Company</t>
  </si>
  <si>
    <t>WorldCom Global Networks Limited</t>
  </si>
  <si>
    <t>WorldCom International El Salvador, S.A. de C.V.</t>
  </si>
  <si>
    <t>6-H</t>
  </si>
  <si>
    <t>Empire City Subway (Limited)</t>
  </si>
  <si>
    <t>Builds, maintains and operates underground</t>
  </si>
  <si>
    <t>subways, conduits and ducts in the boroughs of</t>
  </si>
  <si>
    <t>Bronx and Manhattan, City of New York in which</t>
  </si>
  <si>
    <t>it leases space primarily for companies in the</t>
  </si>
  <si>
    <t>telecommunications business</t>
  </si>
  <si>
    <t>Telesector Resources Group, Inc.</t>
  </si>
  <si>
    <t>As of April 2004, all TRG/VSG employees were transitioned</t>
  </si>
  <si>
    <t>to the Verizon Services Corp payroll. TRG/VSG will</t>
  </si>
  <si>
    <t>continue to own assets supporting VSC services.</t>
  </si>
  <si>
    <t>Telesector Res Grp Inc exists solely to provide these</t>
  </si>
  <si>
    <t>services to affiliates in the Verizon corporate family.</t>
  </si>
  <si>
    <t>Provides long distance services to the consumer market</t>
  </si>
  <si>
    <t>Provides long distance services to the business market</t>
  </si>
  <si>
    <t># - Telesector Research Group, Inc is</t>
  </si>
  <si>
    <t xml:space="preserve">     jointly owned by the Company and</t>
  </si>
  <si>
    <t xml:space="preserve">     VZ New England Inc.</t>
  </si>
  <si>
    <t>#</t>
  </si>
  <si>
    <t xml:space="preserve"> of Verizon Communications Inc)</t>
  </si>
  <si>
    <t>140 West Street</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</si>
  <si>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</si>
  <si>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</si>
  <si>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</si>
  <si>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</si>
  <si>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</si>
  <si>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A Consent of Sole Stockholder in Lieu of Annual Meeting of Verizon New York Inc.
Pursuant to Section 615(a) of the New York Business Corporation Law for the
Election of Directors was signed on March 19, 2013.</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</si>
  <si>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</si>
  <si>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</si>
  <si>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</si>
  <si>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</si>
  <si>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</si>
  <si>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</si>
  <si>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</si>
  <si>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</si>
  <si>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Limited Service Offerings Revisions</t>
  </si>
  <si>
    <t>Local/Toll</t>
  </si>
  <si>
    <t>Individual Case Billing Addendum</t>
  </si>
  <si>
    <t>Verizon Credit Plan Promotion</t>
  </si>
  <si>
    <t xml:space="preserve">Intrastate Access Service Rate Reductions </t>
  </si>
  <si>
    <t>Inquiry 7:</t>
  </si>
  <si>
    <t>Management salary increases were budgeted at 3.0%.</t>
  </si>
  <si>
    <t>Inquiry 8: Nothing to report</t>
  </si>
  <si>
    <t>Inquiry 10- Other Important Changes - None</t>
  </si>
  <si>
    <t>Inquiry 11 - Change in Accounting Standards:  Verizon adopted the following accounting standards.  We are currently evaluating the</t>
  </si>
  <si>
    <t>impact that these standard updates will have in our consolidated financial statements.</t>
  </si>
  <si>
    <t>Non-Management Pension Plan</t>
  </si>
  <si>
    <t>Management Pension Plan</t>
  </si>
  <si>
    <t>Dividends received</t>
  </si>
  <si>
    <t>no par</t>
  </si>
  <si>
    <t>Other Interest Expense - Affiliates</t>
  </si>
  <si>
    <t>Depreciation Flow-Through</t>
  </si>
  <si>
    <t>50% Meal Expenses not Deductible</t>
  </si>
  <si>
    <t>Dues</t>
  </si>
  <si>
    <t>Fines</t>
  </si>
  <si>
    <t>Audit Interest</t>
  </si>
  <si>
    <t>Equity in Subsidiary</t>
  </si>
  <si>
    <t>Section 199</t>
  </si>
  <si>
    <t>Medicare Subsidy</t>
  </si>
  <si>
    <t>Tax @ 35%</t>
  </si>
  <si>
    <t>Deferred Tax on ITC</t>
  </si>
  <si>
    <t>Amortization of Investment Tax Credit</t>
  </si>
  <si>
    <t>True-ups &amp; Prior Year Audit</t>
  </si>
  <si>
    <t>Federal Benefit on State Tax</t>
  </si>
  <si>
    <t>Category</t>
  </si>
  <si>
    <t>Tax Yr  /  Municipality</t>
  </si>
  <si>
    <t>LITIGATION SETTLEMENT</t>
  </si>
  <si>
    <t>Aggregate all Other Company items under $100,000 for Class A and $25,000 for Class B Telecommunications Companies.</t>
  </si>
  <si>
    <t>Cellco Partnership</t>
  </si>
  <si>
    <t>Provided to Affiliates</t>
  </si>
  <si>
    <t>Empire City Subway Co</t>
  </si>
  <si>
    <t>Vz Business Global LLC</t>
  </si>
  <si>
    <t>Vz Corporate Services Corp</t>
  </si>
  <si>
    <t>Vz Online LLC</t>
  </si>
  <si>
    <t>Vz Long Distance LLC</t>
  </si>
  <si>
    <t>Vz Select Services Inc</t>
  </si>
  <si>
    <t>Vz Services Corp</t>
  </si>
  <si>
    <t>Vz California Inc</t>
  </si>
  <si>
    <t>Vz New England Inc</t>
  </si>
  <si>
    <t>Vz Pennsylvania LLC</t>
  </si>
  <si>
    <t>Vz Florida LLC</t>
  </si>
  <si>
    <t>GTE Southwest Incorporated</t>
  </si>
  <si>
    <t>All Other Affiliates under 100K</t>
  </si>
  <si>
    <t>Purchased from Affiliates</t>
  </si>
  <si>
    <t>Exchange Indemnity Co</t>
  </si>
  <si>
    <t>Vz Sourcing LLC</t>
  </si>
  <si>
    <t>Vz Business Purchasing LLC</t>
  </si>
  <si>
    <t>Vz Business Network Servces Inc</t>
  </si>
  <si>
    <t>Vz Corporate Services Group</t>
  </si>
  <si>
    <t>Vz Corporate Resources Group</t>
  </si>
  <si>
    <t>Vz Data Services LLC</t>
  </si>
  <si>
    <t>Vz Services Operations Inc</t>
  </si>
  <si>
    <t>Vz Services Organization Inc</t>
  </si>
  <si>
    <t>Vz Maryland Inc</t>
  </si>
  <si>
    <t>Vz New Jersey Inc</t>
  </si>
  <si>
    <t>Vz Virginia LLC</t>
  </si>
  <si>
    <t>2012-GREENBURGH TWN</t>
  </si>
  <si>
    <t>NY tagged Assets to Affiliates</t>
  </si>
  <si>
    <t>NY COE Sales to Affiliates</t>
  </si>
  <si>
    <t>NY Purchased from CA</t>
  </si>
  <si>
    <t>NY Purchased from MA</t>
  </si>
  <si>
    <t>NY Purchased from MD</t>
  </si>
  <si>
    <t>NY Purchased from NJ</t>
  </si>
  <si>
    <t>NY Purchased from PA</t>
  </si>
  <si>
    <t>NY Purchased from VA</t>
  </si>
  <si>
    <t>NY Tagged Asset Purchases from Affiliates</t>
  </si>
  <si>
    <t>NY Purchased from FL</t>
  </si>
  <si>
    <t>NY Purchased from RI</t>
  </si>
  <si>
    <t>NY Purchased from TX</t>
  </si>
  <si>
    <t>NY Purchased from DE</t>
  </si>
  <si>
    <t>NY Purchased from DC</t>
  </si>
  <si>
    <t>NY COE Purchases from Affiliates</t>
  </si>
  <si>
    <t>8 and 3</t>
  </si>
  <si>
    <t>12 and 3</t>
  </si>
  <si>
    <t>45, 22.5, 15 and 7</t>
  </si>
  <si>
    <t>5 and 3</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</si>
  <si>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</si>
  <si>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</si>
  <si>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</si>
  <si>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</si>
  <si>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</si>
  <si>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</si>
  <si>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</si>
  <si>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</si>
  <si>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</si>
  <si>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</si>
  <si>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</si>
  <si>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Post Retirement Benefits Other Than</t>
  </si>
  <si>
    <t xml:space="preserve">     Pensions (SFAS #106)</t>
  </si>
  <si>
    <t>SFAS #112</t>
  </si>
  <si>
    <t>Income Deferral Plan</t>
  </si>
  <si>
    <t>Founders Grant Restricted Stock</t>
  </si>
  <si>
    <t>Stock Options</t>
  </si>
  <si>
    <t>Executive Deferral Plan</t>
  </si>
  <si>
    <t>Tax Contingencies</t>
  </si>
  <si>
    <t>Accrued Operating Rents - Non affiliated</t>
  </si>
  <si>
    <t>Recording of Franchise Fees</t>
  </si>
  <si>
    <t>LT-Environmental Remediation</t>
  </si>
  <si>
    <t>Pension - Management</t>
  </si>
  <si>
    <t>Aggregate of All Other</t>
  </si>
  <si>
    <t>UR Tax Ben-Fed N-Current-Fin48</t>
  </si>
  <si>
    <t>UR Tax Ben-Int N-Current-Fin48</t>
  </si>
  <si>
    <t>UR Tax Ben-State N-Current-Fin48</t>
  </si>
  <si>
    <t>Adoption of SAB 101</t>
  </si>
  <si>
    <t>Special Projects Billing Misc Charges</t>
  </si>
  <si>
    <t>Special Projects Billing Loss of Use</t>
  </si>
  <si>
    <t>30 Year 7.37% Debenture</t>
  </si>
  <si>
    <t>Other Deferred -Misc. Revenue Settlements</t>
  </si>
  <si>
    <t>Empire City Subway Billed &amp; Unbilled Accruals</t>
  </si>
  <si>
    <t>Deferred Costs i/c/w Sale of Various Properties</t>
  </si>
  <si>
    <t>Capital Lease Payments</t>
  </si>
  <si>
    <t>Interface Payroll Balancing</t>
  </si>
  <si>
    <t xml:space="preserve">Deferred Revenue </t>
  </si>
  <si>
    <t>Labor and Indirect Labor Balancing accounts</t>
  </si>
  <si>
    <t>Non-Current Deferred Rent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</si>
  <si>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</si>
  <si>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</si>
  <si>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</si>
  <si>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r>
      <t xml:space="preserve">Minimum Required Contribution </t>
    </r>
    <r>
      <rPr>
        <vertAlign val="superscript"/>
        <sz val="12"/>
        <rFont val="Arial"/>
        <family val="2"/>
      </rPr>
      <t>2</t>
    </r>
  </si>
  <si>
    <r>
      <t xml:space="preserve">Actual Contribution </t>
    </r>
    <r>
      <rPr>
        <vertAlign val="superscript"/>
        <sz val="12"/>
        <rFont val="Arial"/>
        <family val="2"/>
      </rPr>
      <t>2</t>
    </r>
  </si>
  <si>
    <t>Change in Assumptions/Methods</t>
  </si>
  <si>
    <r>
      <t xml:space="preserve">Maximum Amount Deductible </t>
    </r>
    <r>
      <rPr>
        <vertAlign val="superscript"/>
        <sz val="12"/>
        <rFont val="Arial"/>
        <family val="2"/>
      </rPr>
      <t>2</t>
    </r>
  </si>
  <si>
    <r>
      <t>Benefit Payments</t>
    </r>
    <r>
      <rPr>
        <vertAlign val="superscript"/>
        <sz val="12"/>
        <rFont val="Arial"/>
        <family val="2"/>
      </rPr>
      <t xml:space="preserve"> 3</t>
    </r>
  </si>
  <si>
    <t>Accumulated Pension (Asset)/Liability at Close of Year</t>
  </si>
  <si>
    <r>
      <t>3</t>
    </r>
    <r>
      <rPr>
        <sz val="12"/>
        <rFont val="Arial"/>
        <family val="2"/>
      </rPr>
      <t>Annuity benefit payments are not available for plans that pay lump sum cashouts.</t>
    </r>
  </si>
  <si>
    <r>
      <t xml:space="preserve">Deferral of Asset Gain or (Loss) </t>
    </r>
    <r>
      <rPr>
        <vertAlign val="superscript"/>
        <sz val="12"/>
        <rFont val="Arial"/>
        <family val="2"/>
      </rPr>
      <t>1</t>
    </r>
  </si>
  <si>
    <r>
      <t>Amortization of Gains or Losses</t>
    </r>
    <r>
      <rPr>
        <vertAlign val="superscript"/>
        <sz val="12"/>
        <rFont val="Arial"/>
        <family val="2"/>
      </rPr>
      <t xml:space="preserve"> 1</t>
    </r>
  </si>
  <si>
    <r>
      <t>Minimum Required Contribution</t>
    </r>
    <r>
      <rPr>
        <vertAlign val="superscript"/>
        <sz val="12"/>
        <rFont val="Arial"/>
        <family val="2"/>
      </rPr>
      <t xml:space="preserve"> 2</t>
    </r>
  </si>
  <si>
    <r>
      <t>Actual Contribution</t>
    </r>
    <r>
      <rPr>
        <vertAlign val="superscript"/>
        <sz val="12"/>
        <rFont val="Arial"/>
        <family val="2"/>
      </rPr>
      <t xml:space="preserve"> 2</t>
    </r>
  </si>
  <si>
    <r>
      <t xml:space="preserve">Benefit Payments </t>
    </r>
    <r>
      <rPr>
        <vertAlign val="superscript"/>
        <sz val="12"/>
        <rFont val="Arial"/>
        <family val="2"/>
      </rPr>
      <t>3</t>
    </r>
  </si>
  <si>
    <t>Lacking a curtailment/settlement event, schedule 55 is not applicable</t>
  </si>
  <si>
    <t>State  sepeartely below for each reportable event having occurred since the company's initial compliance with SFAS87, and for</t>
  </si>
  <si>
    <t>In Q4 2011, Verizon's Management pension plan lump sum pension distributions surpassed the settlement</t>
  </si>
  <si>
    <t>threshold equal to the sum of service cost and interest cost requiring settlement recognition per SFAS 88.</t>
  </si>
  <si>
    <t>In addition, in Q3,Verizon New York received a settlement charge of $.9M.</t>
  </si>
  <si>
    <t>In 4Q 2010 VZ Mgt. pension lump sum pension distributions surpassed the settlement threshold equal to the sum of service costs</t>
  </si>
  <si>
    <t>and interest costs requiring settlement recognition per SFAS88. In addition, in 3Q and 4Q, the NYNE associate plan received</t>
  </si>
  <si>
    <t>settlement allocations of $348.4M and $86.5M - in Q2 received $80.7M and $323.4M as Curtailment and termination benefit charges.</t>
  </si>
  <si>
    <t>In 2009, Verizon's Management Non-Parco pension plan lump sum pension distributions surpassed the settlement</t>
  </si>
  <si>
    <t>In addtion,  ($ 73.4M) and ($ 6.0M) were allocated to Verizon New York in Q4 2009 as Curtailment and Special Termination Benefit charges</t>
  </si>
  <si>
    <t>and a settlement charge of ($38.7M) was allocated in Q3 09.</t>
  </si>
  <si>
    <t>SEE INSERT (PAGE 86-A )</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</si>
  <si>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</si>
  <si>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</si>
  <si>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</si>
  <si>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</si>
  <si>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</si>
  <si>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</si>
  <si>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</si>
  <si>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</si>
  <si>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</si>
  <si>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</si>
  <si>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</si>
  <si>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</si>
  <si>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</si>
  <si>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</si>
  <si>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</si>
  <si>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</si>
  <si>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</si>
  <si>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</si>
  <si>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</si>
  <si>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</si>
  <si>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</si>
  <si>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</si>
  <si>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</si>
  <si>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</si>
  <si>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</si>
  <si>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</si>
  <si>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</si>
  <si>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comprised of a charge for special termination benefits of $ 189,520,000, settlements of $89,894,000, and a crtailment gain of $42,793,000</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</si>
  <si>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</si>
  <si>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</si>
  <si>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</si>
  <si>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</si>
  <si>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</si>
  <si>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</si>
  <si>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</si>
  <si>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</si>
  <si>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</si>
  <si>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</si>
  <si>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</si>
  <si>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</si>
  <si>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</si>
  <si>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</si>
  <si>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</si>
  <si>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</si>
  <si>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</si>
  <si>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</si>
  <si>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</si>
  <si>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</si>
  <si>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</si>
  <si>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</si>
  <si>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</si>
  <si>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</si>
  <si>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</si>
  <si>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Market accounting</t>
  </si>
  <si>
    <t>Jurisdictional Breakdown of Net Periodic OPEB Cost:</t>
  </si>
  <si>
    <t>Return On Assets</t>
  </si>
  <si>
    <t>Amortization of Prior Service Cost</t>
  </si>
  <si>
    <t>Amortization of Net (Gain) Loss</t>
  </si>
  <si>
    <t>Schedules with additional pages added</t>
  </si>
  <si>
    <t>which occurred on October 19, 2012. Effective Sunday, August 4, 2013 there was a 2.75% wage increase applied to all steps of the wage scales.</t>
  </si>
  <si>
    <t>Operator Services &amp; Business Office</t>
  </si>
  <si>
    <t xml:space="preserve">                                             NAME OF PLAN                                                                       BENEFITS</t>
  </si>
  <si>
    <t>MANAGEMENT                                          NON-MANAGEMENT                                       PROVIDED</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</si>
  <si>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</si>
  <si>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</si>
  <si>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</si>
  <si>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</si>
  <si>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</si>
  <si>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</si>
  <si>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</si>
  <si>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</si>
  <si>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Cost Included with Medical</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</si>
  <si>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</si>
  <si>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</si>
  <si>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</si>
  <si>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</si>
  <si>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</si>
  <si>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</si>
  <si>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</si>
  <si>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</si>
  <si>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1 Verizon Way, Basking Ridge, NJ 07920</t>
  </si>
  <si>
    <t>908-559-2466</t>
  </si>
  <si>
    <t>27-32</t>
  </si>
  <si>
    <t>33-34</t>
  </si>
  <si>
    <t>35-36</t>
  </si>
  <si>
    <t>38-40</t>
  </si>
  <si>
    <t>Capital Stock and Funded Debt Reaquired or</t>
  </si>
  <si>
    <t>Retired During the Year</t>
  </si>
  <si>
    <t>Non Affiliate - Does not meet the threshold for report per Case # 13-C-0349 Order Revising Annual Reports</t>
  </si>
  <si>
    <t>This Schedule does not meet the threshold for report per Case # 13-C-0349 Order Revising Annual Reports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</si>
  <si>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</si>
  <si>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</si>
  <si>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</si>
  <si>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</si>
  <si>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</si>
  <si>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</si>
  <si>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Sandra Anderson, Manager Regulatory Reporting</t>
  </si>
  <si>
    <t xml:space="preserve">Reports to stockholders or audited financial statements for Verizon New York, Inc. </t>
  </si>
  <si>
    <t xml:space="preserve">The new labor agreement was reached on September 19, 2012. There was a 2.25% wage increase effective the first Sunday after ratification </t>
  </si>
  <si>
    <t>FCC Video Copyright Fees</t>
  </si>
  <si>
    <t>FCC Regulatory Fees</t>
  </si>
  <si>
    <t>Income tax</t>
  </si>
  <si>
    <t>Caroline Armour</t>
  </si>
  <si>
    <t>38-39</t>
  </si>
  <si>
    <t>30 Year 6.50% Debenture</t>
  </si>
  <si>
    <t>58A</t>
  </si>
  <si>
    <t>65A</t>
  </si>
  <si>
    <t>66A</t>
  </si>
  <si>
    <t>67-A</t>
  </si>
  <si>
    <t>75-A</t>
  </si>
  <si>
    <t>47-48</t>
  </si>
  <si>
    <t>53-55</t>
  </si>
  <si>
    <t>56-57</t>
  </si>
  <si>
    <t>65-66</t>
  </si>
  <si>
    <t>67-68</t>
  </si>
  <si>
    <t>69-72</t>
  </si>
  <si>
    <t>65A, 66A</t>
  </si>
  <si>
    <t>75A</t>
  </si>
  <si>
    <t>Kee Chan Sin</t>
  </si>
  <si>
    <t>Vice President and Assistant Treasurer</t>
  </si>
  <si>
    <t>JANUARY 1, 2014</t>
  </si>
  <si>
    <t>DECEMBER 31, 2014</t>
  </si>
  <si>
    <t>May 23, 2015</t>
  </si>
  <si>
    <t>Completed Updated ?/??/2015</t>
  </si>
  <si>
    <t>AirTouch Cellular</t>
  </si>
  <si>
    <t>Allentown SMSA Limited Partnership</t>
  </si>
  <si>
    <t>Alltel Central Arkansas Cellular Limited Partnership</t>
  </si>
  <si>
    <t>Alltel Communications of Arkansas RSA #12 Cellular Limited Partn</t>
  </si>
  <si>
    <t>Alltel Communications of LaCrosse Limited Partnership</t>
  </si>
  <si>
    <t>Alltel Communications of Mississippi RSA #2, Inc.</t>
  </si>
  <si>
    <t>Alltel Communications of Nebraska LLC</t>
  </si>
  <si>
    <t>Alltel Communications of North Carolina Limited Partnership</t>
  </si>
  <si>
    <t>Alltel Communications of Saginaw MSA Limited Partnership</t>
  </si>
  <si>
    <t>Alltel Communications Southwest Holdings, Inc.</t>
  </si>
  <si>
    <t>Alltel Communications Wireless of Louisiana, Inc.</t>
  </si>
  <si>
    <t>Alltel Communications Wireless, Inc.</t>
  </si>
  <si>
    <t>Alltel Communications, LLC</t>
  </si>
  <si>
    <t>Alltel Corporation</t>
  </si>
  <si>
    <t>Alltel Information (India) Private Limited</t>
  </si>
  <si>
    <t>Alltel Information (Mauritius) Inc.</t>
  </si>
  <si>
    <t>Alltel International Holding, Inc.</t>
  </si>
  <si>
    <t>Alltel Investments LLC</t>
  </si>
  <si>
    <t>Alltel Mauritius Holdings Inc.</t>
  </si>
  <si>
    <t>Alltel Northern Arkansas RSA Limited Partnership</t>
  </si>
  <si>
    <t>Alltel Wireless of Wisconsin RSA #1, LLC</t>
  </si>
  <si>
    <t>Anderson CellTelCo</t>
  </si>
  <si>
    <t>Arkansas RSA #2 (Searcy County) Cellular Limited Partnership</t>
  </si>
  <si>
    <t>Athens Cellular, Inc.</t>
  </si>
  <si>
    <t>Badlands Cellular of North Dakota Limited Partnership</t>
  </si>
  <si>
    <t>Bell Atlantic Cellular Consulting Group, Inc.</t>
  </si>
  <si>
    <t>Bell Atlantic Mobile of Asheville, Inc.</t>
  </si>
  <si>
    <t>Bell Atlantic Mobile of Massachusetts Corporation, Ltd.</t>
  </si>
  <si>
    <t>Bell Atlantic Mobile of Rochester, L.P.</t>
  </si>
  <si>
    <t>Bell Atlantic Mobile Systems of Allentown, Inc.</t>
  </si>
  <si>
    <t>Binghamton MSA Limited Partnership</t>
  </si>
  <si>
    <t>Bismarck MSA Limited Partnership</t>
  </si>
  <si>
    <t>California RSA No. 3 Limited Partnership</t>
  </si>
  <si>
    <t>California RSA No. 4 Limited Partnership</t>
  </si>
  <si>
    <t>Cellular 29 Ltd.</t>
  </si>
  <si>
    <t>Cellular Inc. Network Corporation</t>
  </si>
  <si>
    <t>Central Dakota Cellular of North Dakota Limited Partnership</t>
  </si>
  <si>
    <t>Charleston-North Charleston MSA Limited Partnership</t>
  </si>
  <si>
    <t>Chicago SMSA Limited Partnership</t>
  </si>
  <si>
    <t>Colorado 7-Saguache Limited Partnership</t>
  </si>
  <si>
    <t>Colorado RSA No. 3 Limited Partnership</t>
  </si>
  <si>
    <t>CommNet Cellular Inc.</t>
  </si>
  <si>
    <t>Dallas MTA, L.P.</t>
  </si>
  <si>
    <t>Danville Cellular Telephone Company Limited Partnership</t>
  </si>
  <si>
    <t>Dubuque MSA Limited Partnership</t>
  </si>
  <si>
    <t>Duluth MSA Limited Partnership</t>
  </si>
  <si>
    <t>Fayetteville MSA Limited Partnership</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</si>
  <si>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</si>
  <si>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</si>
  <si>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</si>
  <si>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</si>
  <si>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</si>
  <si>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</si>
  <si>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</si>
  <si>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</si>
  <si>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</si>
  <si>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</si>
  <si>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</si>
  <si>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Santa Barbara Limited Partnership</t>
  </si>
  <si>
    <t>GTE Mobilnet of South Texas Limited Partnership</t>
  </si>
  <si>
    <t>GTE Mobilnet of Terre Haute Limited Partnership</t>
  </si>
  <si>
    <t>GTE Mobilnet of Texas RSA #17 Limited Partnership</t>
  </si>
  <si>
    <t>GTE Wireless of the Midwest Incorporated</t>
  </si>
  <si>
    <t>Idaho 6-Clark Limited Partnership</t>
  </si>
  <si>
    <t>Idaho RSA 3 Limited Partnership</t>
  </si>
  <si>
    <t>Idaho RSA No. 2 Limited Partnership</t>
  </si>
  <si>
    <t>Illinois RSA 1 Limited Partnership</t>
  </si>
  <si>
    <t>Illinois RSA 6 and 7 Limited Partnership</t>
  </si>
  <si>
    <t>Illinois SMSA Limited Partnership</t>
  </si>
  <si>
    <t>Illinois Valley Cellular RSA 2-II Partnership</t>
  </si>
  <si>
    <t>Indiana RSA #1 Limited Partnership</t>
  </si>
  <si>
    <t>Indiana RSA 2 Limited Partnership</t>
  </si>
  <si>
    <t>Iowa 8-Monona Limited Partnership</t>
  </si>
  <si>
    <t>Iowa RSA 2 Limited Partnership</t>
  </si>
  <si>
    <t>Iowa RSA 5 Limited Partnership</t>
  </si>
  <si>
    <t>Iowa RSA No. 4 Limited Partnership</t>
  </si>
  <si>
    <t>Jackson Cellular Telephone Co., Inc.</t>
  </si>
  <si>
    <t>JV PartnerCo, LLC</t>
  </si>
  <si>
    <t>JVL Ventures, LLC</t>
  </si>
  <si>
    <t>Kentucky RSA No. 1 Partnership</t>
  </si>
  <si>
    <t>Lafayette Cellular Telephone Company</t>
  </si>
  <si>
    <t>Los Angeles SMSA Limited Partnership</t>
  </si>
  <si>
    <t>MBI Oversight LLC</t>
  </si>
  <si>
    <t>Michigan RSA #9 Limited Partnership</t>
  </si>
  <si>
    <t>Missouri RSA #15 Limited Partnership</t>
  </si>
  <si>
    <t>Missouri RSA 2 Limited Partnership</t>
  </si>
  <si>
    <t>Missouri RSA 4 Limited Partnership</t>
  </si>
  <si>
    <t>Modoc RSA Limited Partnership</t>
  </si>
  <si>
    <t>Muskegon Cellular Partnership</t>
  </si>
  <si>
    <t>MVI Corp.</t>
  </si>
  <si>
    <t>New Hampshire RSA 2 Partnership</t>
  </si>
  <si>
    <t>New Mexico RSA 3 Limited Partnership</t>
  </si>
  <si>
    <t>New Mexico RSA 6-I Partnership</t>
  </si>
  <si>
    <t>New Mexico RSA No. 5 Limited Partnership</t>
  </si>
  <si>
    <t>New Par</t>
  </si>
  <si>
    <t>New York RSA 2 Cellular Partnership</t>
  </si>
  <si>
    <t>New York RSA No. 3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</si>
  <si>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</si>
  <si>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</si>
  <si>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</si>
  <si>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</si>
  <si>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</si>
  <si>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</si>
  <si>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Northern New Mexico Limited Partnership</t>
  </si>
  <si>
    <t>Northwest Arkansas RSA Limited Partnership</t>
  </si>
  <si>
    <t>Northwest Dakota Cellular Inc.</t>
  </si>
  <si>
    <t>Northwest Dakota Cellular of North Dakota Limited Partnership</t>
  </si>
  <si>
    <t>Northwest Missouri Cellular Limited Partnership</t>
  </si>
  <si>
    <t>Northwest New Mexico Cellular of New Mexico Limited Partnership</t>
  </si>
  <si>
    <t>NV Verizon Belgium Luxembourg SA</t>
  </si>
  <si>
    <t>NYNEX Mobile Limited Partnership 1</t>
  </si>
  <si>
    <t>NYNEX Mobile Limited Partnership 2</t>
  </si>
  <si>
    <t>NYNEX Mobile of New York, L.P.</t>
  </si>
  <si>
    <t>Ocean Technology, Inc.</t>
  </si>
  <si>
    <t>Oklahoma RSA No. 4 South Partnership</t>
  </si>
  <si>
    <t>Omaha Cellular Telephone Company</t>
  </si>
  <si>
    <t>Orange County-Poughkeepsie Limited Partnership</t>
  </si>
  <si>
    <t>Pascagoula Cellular Partnership</t>
  </si>
  <si>
    <t>Pascagoula Cellular Services, Inc.</t>
  </si>
  <si>
    <t>PCS Nucleus, L.P.</t>
  </si>
  <si>
    <t>Pennsylvania 3 Sector 2 Limited Partnership</t>
  </si>
  <si>
    <t>Pennsylvania 4 Section 2 Limited Partnership</t>
  </si>
  <si>
    <t>Pennsylvania RSA 1 Limited Partnership</t>
  </si>
  <si>
    <t>Pennsylvania RSA No. 6 (I) Limited Partnership</t>
  </si>
  <si>
    <t>Pennsylvania RSA No. 6 (II) Limtied Partnership</t>
  </si>
  <si>
    <t>Petersburg Cellular Partnership</t>
  </si>
  <si>
    <t>Pinnacles Cellular, Inc.</t>
  </si>
  <si>
    <t>Pinnacles Cellular, LLC</t>
  </si>
  <si>
    <t>Pittsburgh SMSA Limited Partnership</t>
  </si>
  <si>
    <t>Pittsburgh Cellular Telephone Company</t>
  </si>
  <si>
    <t>Portland Cellular Partnership</t>
  </si>
  <si>
    <t>Purco Holding LLC</t>
  </si>
  <si>
    <t>Red River Cellular of North Dakota Limited Partnership</t>
  </si>
  <si>
    <t>Redding MSA Limited Partnership</t>
  </si>
  <si>
    <t>Rihab Dijlah for General Trading LLC</t>
  </si>
  <si>
    <t>Rockford MSA Limited Partnership</t>
  </si>
  <si>
    <t>RSA 1 Limited Partnership</t>
  </si>
  <si>
    <t>RSA 7 Limited Partnership</t>
  </si>
  <si>
    <t>Rural Cellular Corporation</t>
  </si>
  <si>
    <t>Sacramento-Valley Limited Partnership</t>
  </si>
  <si>
    <t>San Antonio MTA, L.P.</t>
  </si>
  <si>
    <t>San Isabel Cellular of Colorado Limited Partnership</t>
  </si>
  <si>
    <t>Sand Dunes Cellular of Colorado Limited Partnership</t>
  </si>
  <si>
    <t>Seattle SMSA Limited Partnership</t>
  </si>
  <si>
    <t>Sioux City MSA Limited Partnership</t>
  </si>
  <si>
    <t>Southern Indiana RSA Limited Partnership</t>
  </si>
  <si>
    <t>Southwestco Wireless, Inc.</t>
  </si>
  <si>
    <t>Southwestco Wireless, L.P.</t>
  </si>
  <si>
    <t>Springfield Cellular Telephone Company</t>
  </si>
  <si>
    <t>St. Joseph CellTelCo</t>
  </si>
  <si>
    <t>St. Lawrence Seaway RSA Cellular Partnership</t>
  </si>
  <si>
    <t>Syracuse SMSA Limited Partnership</t>
  </si>
  <si>
    <t>Teton Cellular of Idaho Limited Partnership</t>
  </si>
  <si>
    <t>Teton Cellular, Inc.</t>
  </si>
  <si>
    <t>Texas RSA #11B Limited Partnership</t>
  </si>
  <si>
    <t>Texas RSA 7B2 Limited Partnership</t>
  </si>
  <si>
    <t>Topeka Cellular Telephone Company, Inc.</t>
  </si>
  <si>
    <t>Tuscaloosa Cellular Partnership</t>
  </si>
  <si>
    <t>Tyler/Longview/Marshall MSA Limited Partnership</t>
  </si>
  <si>
    <t>UCN Subsidiary One Inc.</t>
  </si>
  <si>
    <t>Upstate Cellular Network</t>
  </si>
  <si>
    <t>Verizon Americas Finance 1 Inc.</t>
  </si>
  <si>
    <t>Verizon Americas Finance 2 Inc.</t>
  </si>
  <si>
    <t>Verizon Americas Holdings Inc.</t>
  </si>
  <si>
    <t>Verizon Americas Inc.</t>
  </si>
  <si>
    <t>Verizon Global Enterprise B.V.</t>
  </si>
  <si>
    <t>Verizon Holdings LLC</t>
  </si>
  <si>
    <t>Verizon Innovation LLC</t>
  </si>
  <si>
    <t>Verizon International Business Ventures Inc.</t>
  </si>
  <si>
    <t>Verizon Lion International Inc.</t>
  </si>
  <si>
    <t>Verizon Puerto Rico LLC</t>
  </si>
  <si>
    <t>6-I</t>
  </si>
  <si>
    <t>Verizon Services Ireland Limited</t>
  </si>
  <si>
    <t>Verizon Terremark NV</t>
  </si>
  <si>
    <t>Verizon Ventures II LLC</t>
  </si>
  <si>
    <t>Verizon Wireless (VAW) LLC</t>
  </si>
  <si>
    <t>Verizon Wireless Acquisition South LLC</t>
  </si>
  <si>
    <t>Verizon Wireless Canada Corp.</t>
  </si>
  <si>
    <t>Verizon Wireless Capital LLC</t>
  </si>
  <si>
    <t>Verizon Wireless Network Procurement LP</t>
  </si>
  <si>
    <t>Verizon Wireless of the East LP</t>
  </si>
  <si>
    <t>Verizon Wireless Personal Communications LP</t>
  </si>
  <si>
    <t>Verizon Wireless Services, LLC</t>
  </si>
  <si>
    <t>Verizon Wireless South Area LLC</t>
  </si>
  <si>
    <t>6-J</t>
  </si>
  <si>
    <t>Verizon Wireless Telecom Inc.</t>
  </si>
  <si>
    <t>Verizon Wireless Tennessee Partnership</t>
  </si>
  <si>
    <t>Verizon Wireless Texas, LLC</t>
  </si>
  <si>
    <t>Vermont RSA Limited Partnership</t>
  </si>
  <si>
    <t>Virginia 10 RSA Limited Partnership</t>
  </si>
  <si>
    <t>Virginia RSA 2 Limited Partnership</t>
  </si>
  <si>
    <t>Virginia RSA 5 Limited Partnership</t>
  </si>
  <si>
    <t>VWI Acquisition Corporation</t>
  </si>
  <si>
    <t>VZW 2006B BP, LLC</t>
  </si>
  <si>
    <t>VZW Corp.</t>
  </si>
  <si>
    <t>Wasatch Utah RSA No. 2 Limited Partnership</t>
  </si>
  <si>
    <t>Waterloo MSA Limited Partnership</t>
  </si>
  <si>
    <t>Western Iowa Cellular, Inc.</t>
  </si>
  <si>
    <t>Wisconsin RSA #1 Limited Partnership</t>
  </si>
  <si>
    <t>Wisconsin RSA #2 Partnership</t>
  </si>
  <si>
    <t>Wisconsin RSA #6 Partnership, LLP</t>
  </si>
  <si>
    <t>Wisconsin RSA No. 8 Limited Partnership</t>
  </si>
  <si>
    <t>WWC Texas RSA LLC</t>
  </si>
  <si>
    <t>Wyoming 1-Park Limited Partnership</t>
  </si>
  <si>
    <t>6-K</t>
  </si>
  <si>
    <t>Other Interest Deduction - Treasury Cash Pool Interest</t>
  </si>
  <si>
    <t xml:space="preserve">Other Interest - True-up accural balance </t>
  </si>
  <si>
    <t>Misc Rate Differential</t>
  </si>
  <si>
    <t>01/2014</t>
  </si>
  <si>
    <t>02/2014</t>
  </si>
  <si>
    <t>03/2014</t>
  </si>
  <si>
    <t>04/2014</t>
  </si>
  <si>
    <t>05/2014</t>
  </si>
  <si>
    <t>06/2014</t>
  </si>
  <si>
    <t>07/2014</t>
  </si>
  <si>
    <t>08/2014</t>
  </si>
  <si>
    <t>09/2014</t>
  </si>
  <si>
    <t>MISCELLANEOUS SETTLEMENT</t>
  </si>
  <si>
    <t>2013-NEW YORK CITY</t>
  </si>
  <si>
    <t>2013-SKANEATELES VLG</t>
  </si>
  <si>
    <t>2013-CITY OF SYRACUSE</t>
  </si>
  <si>
    <t>2013-CITY OF NEW YORK</t>
  </si>
  <si>
    <t>2013-SUFFOLK COUNTY</t>
  </si>
  <si>
    <t>2013-BROOKHAVEN TWN</t>
  </si>
  <si>
    <t>2013-MILL NECK VLG</t>
  </si>
  <si>
    <t>2013-HAVERSTRAW-STONY POINT SD</t>
  </si>
  <si>
    <t>2013-LYSANDER TWP</t>
  </si>
  <si>
    <t>MULTIPLE-NASSAU COUNTY</t>
  </si>
  <si>
    <t>2014-CHEMUNG CO</t>
  </si>
  <si>
    <t>2013-COUNTY OF SARATOGA</t>
  </si>
  <si>
    <t>2012-2013-NEW YORK CITY</t>
  </si>
  <si>
    <t>2013-GREENBURGH TWN</t>
  </si>
  <si>
    <t>2012-SYRACUSE</t>
  </si>
  <si>
    <t>2014-NEW YORK CITY</t>
  </si>
  <si>
    <t>2014-TROY CITY</t>
  </si>
  <si>
    <t>2014-CATTARAGUS COUNTY</t>
  </si>
  <si>
    <t>2013-EAST HILLS VLG</t>
  </si>
  <si>
    <t>2014-EAST RAMAPO CSD</t>
  </si>
  <si>
    <t>2014-GREENBURGH TWN</t>
  </si>
  <si>
    <t>2014-LEWISBORO TWP</t>
  </si>
  <si>
    <t>2014-NYC</t>
  </si>
  <si>
    <t>10/2014</t>
  </si>
  <si>
    <t>11/2014</t>
  </si>
  <si>
    <t>12/2014</t>
  </si>
  <si>
    <t>2014-SCARDALE TWN</t>
  </si>
  <si>
    <t>2013-WEST SENECA TWN</t>
  </si>
  <si>
    <t>2013-OYSTER BAY TWP</t>
  </si>
  <si>
    <t>2013-MONROE WOODBURY CSD</t>
  </si>
  <si>
    <t>2014-TOWN OF HEMPSTEAD</t>
  </si>
  <si>
    <t>2014-LANCASTER CSD</t>
  </si>
  <si>
    <t>2014-SPRINGVILLE-GRIFFITH INSTITUTE CSD</t>
  </si>
  <si>
    <t>2014-VILLAGE OF TARRYTOWN</t>
  </si>
  <si>
    <t>Vz Benefits Administratiion Inc</t>
  </si>
  <si>
    <t>Restricted Stock Adj Booked to PARCO</t>
  </si>
  <si>
    <t>merged with the North Management plan as of January 1, 1999. MCI results are also included in the management plan.</t>
  </si>
  <si>
    <t>2014 amortization reflects entire actuarial loss calculated as of December 31, 2014 under Mark to</t>
  </si>
  <si>
    <t>Discount rate is based on a blended rate for all OPEB Plans</t>
  </si>
  <si>
    <t>*Discount rate changed from 4.19% in 2013 to 4.98% in 2014.</t>
  </si>
  <si>
    <t>*Disability rates were updated to standard tables for 2014</t>
  </si>
  <si>
    <t>Projected Benefit Obligation                 $1,145,000,000</t>
  </si>
  <si>
    <t>Unrecognized Gains / (Losses)            $(1,145,000,000)</t>
  </si>
  <si>
    <t>Service Cost                                                $ 27,000,000</t>
  </si>
  <si>
    <t>Interest Cost                                                ($31,000,000)</t>
  </si>
  <si>
    <t>Actual Return on Plan Assets                      $0</t>
  </si>
  <si>
    <r>
      <t xml:space="preserve">Amortization of Gains or Losses           </t>
    </r>
    <r>
      <rPr>
        <u/>
        <sz val="12"/>
        <color indexed="12"/>
        <rFont val="Arial"/>
        <family val="2"/>
      </rPr>
      <t xml:space="preserve"> $1,145,000,000</t>
    </r>
  </si>
  <si>
    <t>Total Pension Cost                                   $1,141,000,000</t>
  </si>
  <si>
    <t>*Discount rate changed from 3.50% in 2013 to 4.33% in 2014</t>
  </si>
  <si>
    <t>* Lump Sum Election Percentage - Terminated Vested Managers changed</t>
  </si>
  <si>
    <t xml:space="preserve">   from 80% in 2013 to 80% under age 65 and 40% age 65+ in 2014.</t>
  </si>
  <si>
    <t>*100% Retirement Age - Terminated Vested Manager changed from 65 in 2013</t>
  </si>
  <si>
    <t xml:space="preserve">  to 70 in 2014.</t>
  </si>
  <si>
    <t>Service Cost                                                $0</t>
  </si>
  <si>
    <t>Interest Cost                                                $29,000,000</t>
  </si>
  <si>
    <r>
      <t xml:space="preserve">Amortization of Gains or Losses           </t>
    </r>
    <r>
      <rPr>
        <u/>
        <sz val="12"/>
        <color indexed="12"/>
        <rFont val="Arial"/>
        <family val="2"/>
      </rPr>
      <t xml:space="preserve"> $348,000,000</t>
    </r>
  </si>
  <si>
    <t>Total Pension Cost                                   $319,000,000</t>
  </si>
  <si>
    <t>Projected Benefit Obligation                 $348,000,000</t>
  </si>
  <si>
    <t>Unrecognized Gains / (Losses)            $(348,000,000)</t>
  </si>
  <si>
    <t xml:space="preserve">  of January 1 is $0 as shown in item (6) and 2014 gain/loss recognized is shown in item (17), which includes item (14).</t>
  </si>
  <si>
    <t xml:space="preserve">  Item (17) also includes a special termination benefit expense of $7,999.</t>
  </si>
  <si>
    <t xml:space="preserve">  amounts are totals made during the 2014 calendar year.</t>
  </si>
  <si>
    <r>
      <t>1</t>
    </r>
    <r>
      <rPr>
        <sz val="12"/>
        <rFont val="Arial"/>
        <family val="2"/>
      </rPr>
      <t xml:space="preserve">Gain/loss is recognized immediately under mark to market accounting, so unrecognized amount as  </t>
    </r>
  </si>
  <si>
    <r>
      <t>2</t>
    </r>
    <r>
      <rPr>
        <sz val="12"/>
        <rFont val="Arial"/>
        <family val="2"/>
      </rPr>
      <t>2014 plan year minimum required and maximum deductible contributions are for plans in total. Actual contribution</t>
    </r>
  </si>
  <si>
    <t>The discount rate increased from 4.26% in 2013 to 5.02% in 2014.</t>
  </si>
  <si>
    <t>The expected return on assets decreased from 5.6% in 2013 to 5.5% in 2014.</t>
  </si>
  <si>
    <t>The medical trend assumption changed  (Pre-65/Post-65): From 7.00%/6.75% in 2013, 6.50%/6.00% in 2014, 6.00%/5.00%</t>
  </si>
  <si>
    <t>in 2015, and 5.00%/5.00% ultimate in 2016 to the following schedule (Pre-65/Post-65): 7.50%/6.00% in 2013,</t>
  </si>
  <si>
    <t>7.00%/5.75% in 2014, 6.50%/5.75% in 2015, 6.00%/5.50% in 2016, 5.50%/5.50% in 2017, 5.25%/5.25% in 2018,</t>
  </si>
  <si>
    <t>5.00%/5.00% in 2019,and 4.75%/4.75% untimate in 2020</t>
  </si>
  <si>
    <t>Page 70.  Use a separate insert sheet if more space is necessary.</t>
  </si>
  <si>
    <t>These changes had the following effects on page 70:</t>
  </si>
  <si>
    <t xml:space="preserve">Regional Essentials FiOS Bundle Discount </t>
  </si>
  <si>
    <t>Business Services Rate Change</t>
  </si>
  <si>
    <t>Flexgrow and Flexpath Rate Change</t>
  </si>
  <si>
    <t>Promotional Discount Plan for Microtrenched Conduit Systems</t>
  </si>
  <si>
    <t>Business Direct Bill Credit Promotional Offer</t>
  </si>
  <si>
    <t>Classified Directory and Personal Manager Withdrawal</t>
  </si>
  <si>
    <t>Withdrawal of Obsolete Services</t>
  </si>
  <si>
    <t>Business Direct Bill Credit Offer</t>
  </si>
  <si>
    <t>Additional Listings Rate Increase</t>
  </si>
  <si>
    <t>Removal of Obsolete Magnetic Tape Options</t>
  </si>
  <si>
    <t>Dedicated Transport Fixed Mileage for Zero Mileage</t>
  </si>
  <si>
    <t>Residential Services Rate Changes</t>
  </si>
  <si>
    <t>Withdrawal of Obsolete Provisions</t>
  </si>
  <si>
    <t>Service Order Charge Waiver</t>
  </si>
  <si>
    <t>Revisions to Unbundled TC Reciprocal Compensation Charge</t>
  </si>
  <si>
    <t>Withdrawal of Certain Residential Services</t>
  </si>
  <si>
    <t>Private Line Service Rate Change</t>
  </si>
  <si>
    <t>Business Individual Message and Trunk Rate Changes</t>
  </si>
  <si>
    <t>Non-Published Service Rate Increase</t>
  </si>
  <si>
    <t>Surcharge for State Universal Service Fund Reduction</t>
  </si>
  <si>
    <t>Business 24 Month Term Plan Options</t>
  </si>
  <si>
    <t>Grandfathering of Channels for Program Transmission</t>
  </si>
  <si>
    <t>Custopak Rate Change</t>
  </si>
  <si>
    <t>Effective Sunday August 3, 2014 there was a 3% wage increase applied to all steps of the wage scale.</t>
  </si>
  <si>
    <t>Recently Issued Accounting Standards</t>
  </si>
  <si>
    <t>In April 2014, the accounting standard update related to the reporting of discontinued operations and disclosures of disposals of components of</t>
  </si>
  <si>
    <t>an entity was issued. This standard update changes the criteria for reporting discontinued operations and enhances convergence of the reporting</t>
  </si>
  <si>
    <t>requirements for discontinued operations. As a result of this standard update, a disposal of a component of an entity or a group of components</t>
  </si>
  <si>
    <t>of an entity is required to be reported in discontinued operations if the disposal represents a strategic shift that has, or will have, a major effect</t>
  </si>
  <si>
    <t>on an entity’s operations and financial results. We will adopt this standard update during the first quarter of 2015. We are currently evaluating</t>
  </si>
  <si>
    <t>the impact that this standard update will have on our consolidated financial statements.</t>
  </si>
  <si>
    <t>In May 2014, the accounting standard update related to the recognition of revenue from contracts with customers was issued. This standard</t>
  </si>
  <si>
    <t>update clarifies the principles for recognizing revenue and develops a common revenue standard for U.S. GAAP and International Financial</t>
  </si>
  <si>
    <t>Reporting Standards. The standard update intends to provide a more robust framework for addressing revenue issues; improve comparability of</t>
  </si>
  <si>
    <t>revenue recognition practices across entities, industries, jurisdictions, and capital markets; and provide more useful information to users of</t>
  </si>
  <si>
    <t>financial statements through improved disclosure requirements. Upon adoption of this standard update, we expect that the allocation and timing</t>
  </si>
  <si>
    <t>of revenue recognition will be impacted. We expect to adopt this standard update during the first quarter of 2017.</t>
  </si>
  <si>
    <t>There are two adoption methods available for implementation of the standard update related to the recognition of revenue from contracts with</t>
  </si>
  <si>
    <t>customers. Under one method, the guidance is applied retrospectively to contracts for each reporting period presented, subject to allowable</t>
  </si>
  <si>
    <t>practical expedients. Under the other method, the guidance is applied to contracts not completed as of the date of initial application, recognizing</t>
  </si>
  <si>
    <t>the cumulative effect of the change as an adjustment to the beginning balance of retained earnings, and also requires additional disclosures</t>
  </si>
  <si>
    <t>comparing the results to the previous guidance. We are currently evaluating these adoption methods and the impact that this standard update</t>
  </si>
  <si>
    <t>will have on our consolidated financial statements.</t>
  </si>
  <si>
    <t>In June 2014, the accounting standard update related to the accounting for share-based payments when the terms of an award provide that a</t>
  </si>
  <si>
    <t>performance target could be achieved after the requisite service period was issued. The standard update resolves the diverse accounting</t>
  </si>
  <si>
    <t>treatment for these share-based payments by requiring that a performance target that affects vesting and that could be achieved after the</t>
  </si>
  <si>
    <t>requisite service period be treated as a performance condition. The requisite service period ends when the employee can cease rendering service</t>
  </si>
  <si>
    <t>and still be eligible to vest in the award if the performance target is achieved. We will adopt this standard update during the first quarter of</t>
  </si>
  <si>
    <t>2016. The adoption of this standard update is not expected to have a significant impact on our consolidated financial statements.</t>
  </si>
  <si>
    <t>In January 2015, the accounting standard update related to the reporting of extraordinary and unusual items was issued. This standard update</t>
  </si>
  <si>
    <t>eliminates the concept of extraordinary items from U.S. GAAP as part of an initiative to reduce complexity in accounting standards while</t>
  </si>
  <si>
    <t>maintaining or improving the usefulness of the information provided to the users of the financial statements. The presentation and disclosure</t>
  </si>
  <si>
    <t>guidance for items that are unusual in nature or occur infrequently will be retained and expanded to include items that are both unusual in nature</t>
  </si>
  <si>
    <t>and infrequent in occurrence. This standard update is effective as of the first quarter of 2016; however, earlier adoption is permitted.</t>
  </si>
  <si>
    <t>Network Operations and Plant</t>
  </si>
  <si>
    <t>John Townsend</t>
  </si>
  <si>
    <t>Tracy Krause</t>
  </si>
  <si>
    <t>Steven Tugentman</t>
  </si>
  <si>
    <t>2015 Mtg</t>
  </si>
  <si>
    <t>Tami A. Erwin was elected Chief Executive Officer and President/Director.  William P. Van Saders was elected</t>
  </si>
  <si>
    <t xml:space="preserve">Inquiry 9- Changes in Officers: </t>
  </si>
  <si>
    <t>ASU 2013-11 State NOL UTB Reclass</t>
  </si>
  <si>
    <t>NY Sold to MA</t>
  </si>
  <si>
    <t>NY Sold to CA</t>
  </si>
  <si>
    <t>NY Sold to DC</t>
  </si>
  <si>
    <t>NY Sold to DE</t>
  </si>
  <si>
    <t>NY Sold to FL</t>
  </si>
  <si>
    <t>NY Sold to MD</t>
  </si>
  <si>
    <t>NY Sold to NJ</t>
  </si>
  <si>
    <t>NY Sold to PA</t>
  </si>
  <si>
    <t>NY Sold to RI</t>
  </si>
  <si>
    <t>NY Sold to TX</t>
  </si>
  <si>
    <t>NY Sold to VA</t>
  </si>
  <si>
    <t>Ny Purchased from VA</t>
  </si>
  <si>
    <t>6A - 6K</t>
  </si>
  <si>
    <t>11 A</t>
  </si>
  <si>
    <t xml:space="preserve">Service was Area President - Consumer and Mass Business Markets and is now Senior Vice President of Operations - Consumer </t>
  </si>
  <si>
    <t>and Chief Financial Officer/Director</t>
  </si>
  <si>
    <t>Vice President Tax. Kee Chan Sin was Vice President and Assistant Treasurer and is now Vice President and Teasurer.  Kevin M.</t>
  </si>
  <si>
    <t xml:space="preserve">and Mass Business Markets.  Matthew D. Ellis was Senior Vice President Finance and Treasurer and is now Senior Vice President </t>
  </si>
  <si>
    <t>NYNEX LLC (a wholly owned subsidiary</t>
  </si>
  <si>
    <t>Statutory v Unitary Rate True-up</t>
  </si>
  <si>
    <t>2014 YTD Incurred</t>
  </si>
  <si>
    <t>Confidential</t>
  </si>
  <si>
    <t>Trade Secret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</si>
</sst>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 #,##0.0_);_(* \(#,##0.0\);_(* &quot;-&quot;??_);_(@_)"/>
    <numFmt numFmtId="173" formatCode="_(&quot;$&quot;* #,##0_);_(&quot;$&quot;* \(#,##0\);_(&quot;$&quot;* &quot;-&quot;??_);_(@_)"/>
    <numFmt numFmtId="174" formatCode="mm/dd/yy;@"/>
    <numFmt numFmtId="175" formatCode="_(* #,##0_);_(* \(#,##0\);_(@_)"/>
  </numFmts>
  <fonts count="100">
    <font>
      <sz val="12"/>
      <name val="Arial"/>
    </font>
    <font>
      <sz val="11"/>
      <color theme="1"/>
      <name val="Calibri"/>
      <family val="2"/>
      <scheme val="minor"/>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sz val="12"/>
      <color indexed="8"/>
      <name val="Arial"/>
      <family val="2"/>
    </font>
    <font>
      <b/>
      <sz val="18"/>
      <color indexed="8"/>
      <name val="Arial MT"/>
    </font>
    <font>
      <b/>
      <sz val="12"/>
      <color indexed="8"/>
      <name val="Arial MT"/>
    </font>
    <font>
      <b/>
      <sz val="14"/>
      <color indexed="8"/>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0"/>
      <color rgb="FF0000FF"/>
      <name val="Arial"/>
      <family val="2"/>
    </font>
    <font>
      <sz val="11"/>
      <name val="Calibri"/>
      <family val="2"/>
      <scheme val="minor"/>
    </font>
    <font>
      <sz val="12"/>
      <name val="Arial"/>
      <family val="2"/>
    </font>
    <font>
      <sz val="9"/>
      <color indexed="81"/>
      <name val="Tahoma"/>
      <family val="2"/>
    </font>
    <font>
      <b/>
      <sz val="9"/>
      <color indexed="81"/>
      <name val="Tahoma"/>
      <family val="2"/>
    </font>
    <font>
      <sz val="12"/>
      <name val="Arial"/>
      <family val="2"/>
    </font>
    <font>
      <sz val="8"/>
      <color indexed="12"/>
      <name val="Arial"/>
      <family val="2"/>
    </font>
    <font>
      <sz val="11"/>
      <color indexed="12"/>
      <name val="Arial"/>
      <family val="2"/>
    </font>
    <font>
      <sz val="12"/>
      <color rgb="FF0065B0"/>
      <name val="Arial"/>
      <family val="2"/>
    </font>
    <font>
      <sz val="12"/>
      <color indexed="48"/>
      <name val="Arial"/>
      <family val="2"/>
    </font>
    <font>
      <sz val="8"/>
      <name val="Tahoma"/>
      <family val="2"/>
    </font>
    <font>
      <b/>
      <sz val="8"/>
      <color rgb="FF39577A"/>
      <name val="Tahoma"/>
      <family val="2"/>
    </font>
    <font>
      <b/>
      <sz val="8"/>
      <color rgb="FFDA8103"/>
      <name val="Tahoma"/>
      <family val="2"/>
    </font>
    <font>
      <b/>
      <sz val="6"/>
      <color rgb="FFDA8103"/>
      <name val="Arial"/>
      <family val="2"/>
    </font>
    <font>
      <sz val="12"/>
      <color indexed="48"/>
      <name val="Arial MT"/>
    </font>
    <font>
      <b/>
      <i/>
      <u/>
      <sz val="12"/>
      <name val="Arial"/>
      <family val="2"/>
    </font>
    <font>
      <sz val="12"/>
      <name val="Arial"/>
      <family val="2"/>
    </font>
    <font>
      <vertAlign val="subscript"/>
      <sz val="12"/>
      <name val="Arial"/>
      <family val="2"/>
    </font>
    <font>
      <vertAlign val="superscript"/>
      <sz val="12"/>
      <name val="Arial"/>
      <family val="2"/>
    </font>
    <font>
      <u/>
      <sz val="12"/>
      <color indexed="12"/>
      <name val="Arial"/>
      <family val="2"/>
    </font>
    <font>
      <sz val="11"/>
      <color rgb="FF1F497D"/>
      <name val="Calibri"/>
      <family val="2"/>
    </font>
    <font>
      <sz val="11"/>
      <name val="Arial MT"/>
      <family val="2"/>
    </font>
    <font>
      <sz val="12"/>
      <color indexed="10"/>
      <name val="Arial MT"/>
      <family val="2"/>
    </font>
    <font>
      <sz val="12"/>
      <color rgb="FF0000FF"/>
      <name val="Arial MT"/>
      <family val="2"/>
    </font>
    <font>
      <vertAlign val="superscript"/>
      <sz val="12"/>
      <name val="Arial MT"/>
    </font>
    <font>
      <b/>
      <sz val="11"/>
      <color indexed="8"/>
      <name val="Arial"/>
      <family val="2"/>
    </font>
    <font>
      <sz val="11"/>
      <name val="Calibri"/>
      <family val="2"/>
    </font>
    <font>
      <sz val="14"/>
      <color indexed="12"/>
      <name val="Arial MT"/>
      <family val="2"/>
    </font>
    <font>
      <b/>
      <i/>
      <u val="singleAccounting"/>
      <sz val="12"/>
      <name val="Arial MT"/>
    </font>
    <font>
      <sz val="12"/>
      <color theme="1"/>
      <name val="Arial MT"/>
      <family val="2"/>
    </font>
    <font>
      <sz val="12"/>
      <color rgb="FFFF0000"/>
      <name val="Arial MT"/>
      <family val="2"/>
    </font>
    <font>
      <sz val="11"/>
      <color indexed="8"/>
      <name val="Calibri"/>
      <family val="2"/>
    </font>
    <font>
      <sz val="10"/>
      <name val="Times"/>
    </font>
    <font>
      <sz val="12"/>
      <color rgb="FF00B0F0"/>
      <name val="Arial MT"/>
      <family val="2"/>
    </font>
  </fonts>
  <fills count="12">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rgb="FFFFFF00"/>
        <bgColor indexed="64"/>
      </patternFill>
    </fill>
    <fill>
      <patternFill patternType="solid">
        <fgColor indexed="9"/>
      </patternFill>
    </fill>
    <fill>
      <patternFill patternType="solid">
        <fgColor rgb="FFFFC000"/>
        <bgColor indexed="64"/>
      </patternFill>
    </fill>
  </fills>
  <borders count="108">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style="medium">
        <color rgb="FF000000"/>
      </right>
      <top/>
      <bottom/>
      <diagonal/>
    </border>
    <border>
      <left/>
      <right style="medium">
        <color rgb="FF000000"/>
      </right>
      <top/>
      <bottom style="thin">
        <color indexed="64"/>
      </bottom>
      <diagonal/>
    </border>
    <border>
      <left/>
      <right/>
      <top/>
      <bottom style="double">
        <color indexed="64"/>
      </bottom>
      <diagonal/>
    </border>
    <border>
      <left style="thin">
        <color indexed="8"/>
      </left>
      <right style="thin">
        <color indexed="8"/>
      </right>
      <top/>
      <bottom style="thin">
        <color indexed="64"/>
      </bottom>
      <diagonal/>
    </border>
    <border>
      <left/>
      <right/>
      <top style="thin">
        <color indexed="64"/>
      </top>
      <bottom/>
      <diagonal/>
    </border>
    <border>
      <left/>
      <right/>
      <top style="thin">
        <color indexed="22"/>
      </top>
      <bottom style="thin">
        <color indexed="22"/>
      </bottom>
      <diagonal/>
    </border>
    <border>
      <left/>
      <right/>
      <top style="thin">
        <color indexed="22"/>
      </top>
      <bottom/>
      <diagonal/>
    </border>
  </borders>
  <cellStyleXfs count="20">
    <xf numFmtId="0" fontId="0" fillId="0" borderId="0"/>
    <xf numFmtId="43" fontId="68" fillId="0" borderId="0" applyFont="0" applyFill="0" applyBorder="0" applyAlignment="0" applyProtection="0"/>
    <xf numFmtId="44" fontId="71" fillId="0" borderId="0" applyFont="0" applyFill="0" applyBorder="0" applyAlignment="0" applyProtection="0"/>
    <xf numFmtId="0" fontId="5" fillId="0" borderId="0"/>
    <xf numFmtId="0" fontId="15" fillId="10" borderId="0"/>
    <xf numFmtId="9" fontId="82" fillId="0" borderId="0" applyFont="0" applyFill="0" applyBorder="0" applyAlignment="0" applyProtection="0"/>
    <xf numFmtId="0" fontId="2" fillId="0" borderId="0"/>
    <xf numFmtId="43" fontId="2" fillId="0" borderId="0" applyFont="0" applyFill="0" applyBorder="0" applyAlignment="0" applyProtection="0"/>
    <xf numFmtId="0" fontId="5" fillId="0" borderId="0"/>
    <xf numFmtId="0" fontId="5" fillId="0" borderId="0"/>
    <xf numFmtId="0" fontId="1" fillId="0" borderId="0"/>
    <xf numFmtId="43" fontId="9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cellStyleXfs>
  <cellXfs count="1772">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7" fillId="0" borderId="0" xfId="0" applyFont="1" applyAlignment="1" applyProtection="1">
      <alignment horizontal="centerContinuous" wrapText="1"/>
    </xf>
    <xf numFmtId="0" fontId="5" fillId="0" borderId="0" xfId="0" applyFont="1" applyAlignment="1" applyProtection="1">
      <alignment horizontal="left"/>
    </xf>
    <xf numFmtId="0" fontId="10" fillId="0" borderId="0" xfId="0" applyFont="1"/>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Continuous"/>
    </xf>
    <xf numFmtId="0" fontId="14" fillId="0" borderId="0" xfId="0" applyFont="1"/>
    <xf numFmtId="0" fontId="15" fillId="0" borderId="0" xfId="0" applyFont="1" applyAlignment="1">
      <alignment vertical="top"/>
    </xf>
    <xf numFmtId="0" fontId="15" fillId="0" borderId="0" xfId="0" applyFont="1" applyAlignment="1">
      <alignment horizontal="centerContinuous" wrapText="1"/>
    </xf>
    <xf numFmtId="0" fontId="10" fillId="2" borderId="0" xfId="0" applyFont="1" applyFill="1"/>
    <xf numFmtId="0" fontId="9" fillId="2" borderId="0" xfId="0" applyFont="1" applyFill="1"/>
    <xf numFmtId="0" fontId="9" fillId="2" borderId="0" xfId="0" applyFont="1" applyFill="1" applyAlignment="1">
      <alignment horizontal="centerContinuous"/>
    </xf>
    <xf numFmtId="0" fontId="9" fillId="0" borderId="0" xfId="0" applyFont="1"/>
    <xf numFmtId="0" fontId="9" fillId="3" borderId="0" xfId="0" applyFont="1" applyFill="1"/>
    <xf numFmtId="0" fontId="9" fillId="4" borderId="0" xfId="0" applyFont="1" applyFill="1"/>
    <xf numFmtId="0" fontId="16" fillId="0" borderId="0" xfId="0" applyFont="1" applyProtection="1">
      <protection locked="0"/>
    </xf>
    <xf numFmtId="0" fontId="16" fillId="3" borderId="0" xfId="0" applyFont="1" applyFill="1" applyProtection="1">
      <protection locked="0"/>
    </xf>
    <xf numFmtId="0" fontId="12" fillId="3" borderId="0" xfId="0" applyFont="1" applyFill="1"/>
    <xf numFmtId="0" fontId="17" fillId="3" borderId="0" xfId="0" applyFont="1" applyFill="1" applyProtection="1">
      <protection locked="0"/>
    </xf>
    <xf numFmtId="0" fontId="12" fillId="0" borderId="0" xfId="0" applyFont="1"/>
    <xf numFmtId="0" fontId="10" fillId="3" borderId="0" xfId="0" applyFont="1" applyFill="1"/>
    <xf numFmtId="0" fontId="18" fillId="3" borderId="0" xfId="0" applyFont="1" applyFill="1" applyProtection="1">
      <protection locked="0"/>
    </xf>
    <xf numFmtId="0" fontId="19" fillId="0" borderId="0" xfId="0" applyFont="1" applyAlignment="1">
      <alignment horizontal="center"/>
    </xf>
    <xf numFmtId="0" fontId="10" fillId="4" borderId="0" xfId="0" applyFont="1" applyFill="1"/>
    <xf numFmtId="0" fontId="18" fillId="0" borderId="0" xfId="0" applyFont="1" applyProtection="1">
      <protection locked="0"/>
    </xf>
    <xf numFmtId="0" fontId="20" fillId="0" borderId="0" xfId="0" applyFont="1"/>
    <xf numFmtId="0" fontId="10"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21" fillId="6" borderId="1" xfId="0" applyFont="1" applyFill="1" applyBorder="1" applyAlignment="1" applyProtection="1">
      <alignment horizontal="left"/>
    </xf>
    <xf numFmtId="0" fontId="22"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4"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3" fillId="6" borderId="4" xfId="0" applyFont="1" applyFill="1" applyBorder="1" applyAlignment="1" applyProtection="1">
      <alignment horizontal="centerContinuous"/>
    </xf>
    <xf numFmtId="0" fontId="23" fillId="6" borderId="0" xfId="0" applyFont="1" applyFill="1" applyAlignment="1" applyProtection="1">
      <alignment horizontal="centerContinuous"/>
    </xf>
    <xf numFmtId="0" fontId="23" fillId="6" borderId="8" xfId="0" applyFont="1" applyFill="1" applyBorder="1" applyAlignment="1" applyProtection="1">
      <alignment horizontal="centerContinuous"/>
    </xf>
    <xf numFmtId="0" fontId="24" fillId="6" borderId="4" xfId="0" applyFont="1" applyFill="1" applyBorder="1" applyProtection="1"/>
    <xf numFmtId="0" fontId="25"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5" fillId="6" borderId="4" xfId="0" applyFont="1" applyFill="1" applyBorder="1" applyAlignment="1" applyProtection="1">
      <alignment horizontal="centerContinuous"/>
    </xf>
    <xf numFmtId="0" fontId="26" fillId="6" borderId="0" xfId="0" applyFont="1" applyFill="1" applyAlignment="1" applyProtection="1">
      <alignment horizontal="centerContinuous"/>
    </xf>
    <xf numFmtId="0" fontId="26"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4" fillId="6" borderId="0" xfId="0" applyFont="1" applyFill="1" applyAlignment="1" applyProtection="1">
      <alignment horizontal="centerContinuous"/>
    </xf>
    <xf numFmtId="0" fontId="27" fillId="6" borderId="0" xfId="0" applyFont="1" applyFill="1" applyAlignment="1" applyProtection="1">
      <alignment horizontal="centerContinuous"/>
    </xf>
    <xf numFmtId="0" fontId="8" fillId="6" borderId="0" xfId="0" applyFont="1" applyFill="1" applyAlignment="1" applyProtection="1">
      <alignment horizontal="centerContinuous"/>
    </xf>
    <xf numFmtId="0" fontId="28" fillId="6" borderId="0" xfId="0" applyFont="1" applyFill="1" applyProtection="1"/>
    <xf numFmtId="0" fontId="5" fillId="6" borderId="9" xfId="0" applyFont="1" applyFill="1" applyBorder="1" applyAlignment="1" applyProtection="1">
      <alignment horizontal="centerContinuous"/>
    </xf>
    <xf numFmtId="0" fontId="24" fillId="6" borderId="0" xfId="0" applyFont="1" applyFill="1" applyAlignment="1" applyProtection="1">
      <alignment horizontal="right"/>
    </xf>
    <xf numFmtId="0" fontId="24" fillId="0" borderId="0" xfId="0" applyFont="1" applyProtection="1"/>
    <xf numFmtId="0" fontId="10" fillId="0" borderId="0" xfId="0" applyFont="1" applyProtection="1"/>
    <xf numFmtId="0" fontId="10" fillId="0" borderId="1" xfId="0" applyFont="1" applyBorder="1" applyProtection="1"/>
    <xf numFmtId="0" fontId="10" fillId="0" borderId="2" xfId="0" applyFont="1" applyBorder="1" applyProtection="1"/>
    <xf numFmtId="0" fontId="10" fillId="0" borderId="3" xfId="0" applyFont="1" applyBorder="1" applyProtection="1"/>
    <xf numFmtId="0" fontId="29" fillId="0" borderId="4" xfId="0" applyFont="1" applyBorder="1" applyAlignment="1" applyProtection="1">
      <alignment horizontal="centerContinuous"/>
    </xf>
    <xf numFmtId="0" fontId="29" fillId="0" borderId="0" xfId="0" applyFont="1" applyAlignment="1" applyProtection="1">
      <alignment horizontal="centerContinuous"/>
    </xf>
    <xf numFmtId="0" fontId="29" fillId="0" borderId="8" xfId="0" applyFont="1" applyBorder="1" applyAlignment="1" applyProtection="1">
      <alignment horizontal="centerContinuous"/>
    </xf>
    <xf numFmtId="0" fontId="10" fillId="0" borderId="4" xfId="0" applyFont="1" applyBorder="1" applyProtection="1"/>
    <xf numFmtId="0" fontId="10" fillId="0" borderId="8" xfId="0" applyFont="1" applyBorder="1" applyProtection="1"/>
    <xf numFmtId="0" fontId="15" fillId="0" borderId="10" xfId="0" applyFont="1" applyBorder="1" applyAlignment="1" applyProtection="1">
      <alignment horizontal="center"/>
    </xf>
    <xf numFmtId="0" fontId="15" fillId="0" borderId="11" xfId="0" applyFont="1" applyBorder="1" applyAlignment="1" applyProtection="1">
      <alignment horizontal="center"/>
    </xf>
    <xf numFmtId="0" fontId="15" fillId="0" borderId="12" xfId="0" applyFont="1" applyBorder="1" applyAlignment="1" applyProtection="1">
      <alignment horizontal="center"/>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15" xfId="0" applyFont="1" applyBorder="1" applyAlignment="1" applyProtection="1">
      <alignment horizontal="center"/>
    </xf>
    <xf numFmtId="0" fontId="15" fillId="0" borderId="16" xfId="0" applyFont="1" applyBorder="1" applyAlignment="1" applyProtection="1">
      <alignment horizontal="center"/>
    </xf>
    <xf numFmtId="0" fontId="15" fillId="0" borderId="9" xfId="0" applyFont="1" applyBorder="1" applyAlignment="1" applyProtection="1">
      <alignment horizontal="center"/>
    </xf>
    <xf numFmtId="0" fontId="15" fillId="0" borderId="17" xfId="0" applyFont="1" applyBorder="1" applyAlignment="1" applyProtection="1">
      <alignment horizontal="center"/>
    </xf>
    <xf numFmtId="0" fontId="15" fillId="0" borderId="18" xfId="0" applyFont="1" applyBorder="1" applyAlignment="1" applyProtection="1">
      <alignment horizontal="center"/>
    </xf>
    <xf numFmtId="0" fontId="30" fillId="0" borderId="19" xfId="0" applyFont="1" applyBorder="1" applyAlignment="1" applyProtection="1">
      <alignment horizontal="center"/>
    </xf>
    <xf numFmtId="164" fontId="15" fillId="0" borderId="20" xfId="0" applyNumberFormat="1" applyFont="1" applyBorder="1" applyAlignment="1" applyProtection="1">
      <alignment horizontal="center"/>
    </xf>
    <xf numFmtId="164" fontId="15" fillId="0" borderId="21" xfId="0" applyNumberFormat="1" applyFont="1" applyBorder="1" applyAlignment="1" applyProtection="1">
      <alignment horizontal="center"/>
    </xf>
    <xf numFmtId="164" fontId="15" fillId="0" borderId="4" xfId="0" applyNumberFormat="1" applyFont="1" applyBorder="1" applyAlignment="1" applyProtection="1">
      <alignment horizontal="center"/>
    </xf>
    <xf numFmtId="0" fontId="10" fillId="0" borderId="19" xfId="0" applyFont="1" applyBorder="1" applyProtection="1"/>
    <xf numFmtId="164" fontId="15" fillId="0" borderId="0" xfId="0" applyNumberFormat="1" applyFont="1" applyAlignment="1" applyProtection="1">
      <alignment horizontal="center"/>
    </xf>
    <xf numFmtId="0" fontId="15" fillId="0" borderId="20" xfId="0" applyFont="1" applyBorder="1" applyAlignment="1" applyProtection="1">
      <alignment horizontal="center"/>
    </xf>
    <xf numFmtId="0" fontId="15" fillId="0" borderId="21" xfId="0" applyFont="1" applyBorder="1" applyAlignment="1" applyProtection="1">
      <alignment horizontal="center"/>
    </xf>
    <xf numFmtId="164" fontId="10" fillId="0" borderId="0" xfId="0" applyNumberFormat="1" applyFont="1" applyProtection="1"/>
    <xf numFmtId="0" fontId="15" fillId="0" borderId="0" xfId="0" applyFont="1" applyAlignment="1" applyProtection="1">
      <alignment horizontal="center"/>
    </xf>
    <xf numFmtId="0" fontId="10" fillId="0" borderId="21" xfId="0" applyFont="1" applyBorder="1" applyProtection="1"/>
    <xf numFmtId="0" fontId="15" fillId="0" borderId="4" xfId="0" applyFont="1" applyBorder="1" applyAlignment="1" applyProtection="1">
      <alignment horizontal="center"/>
    </xf>
    <xf numFmtId="0" fontId="10" fillId="0" borderId="20" xfId="0" applyFont="1" applyBorder="1" applyProtection="1"/>
    <xf numFmtId="0" fontId="30" fillId="0" borderId="0" xfId="0" applyFont="1" applyAlignment="1" applyProtection="1">
      <alignment horizontal="center"/>
    </xf>
    <xf numFmtId="0" fontId="30" fillId="0" borderId="0" xfId="0" applyFont="1" applyProtection="1"/>
    <xf numFmtId="164" fontId="15" fillId="0" borderId="5" xfId="0" applyNumberFormat="1" applyFont="1" applyBorder="1" applyAlignment="1" applyProtection="1">
      <alignment horizontal="center"/>
    </xf>
    <xf numFmtId="0" fontId="10" fillId="0" borderId="22" xfId="0" applyFont="1" applyBorder="1" applyProtection="1"/>
    <xf numFmtId="0" fontId="10" fillId="0" borderId="6" xfId="0" applyFont="1" applyBorder="1" applyProtection="1"/>
    <xf numFmtId="0" fontId="10" fillId="0" borderId="23" xfId="0" applyFont="1" applyBorder="1" applyProtection="1"/>
    <xf numFmtId="0" fontId="30" fillId="0" borderId="6" xfId="0" applyFont="1" applyBorder="1" applyAlignment="1" applyProtection="1">
      <alignment horizontal="center"/>
    </xf>
    <xf numFmtId="0" fontId="10" fillId="0" borderId="24" xfId="0" applyFont="1" applyBorder="1" applyProtection="1"/>
    <xf numFmtId="0" fontId="10" fillId="0" borderId="0" xfId="0" applyFont="1" applyAlignment="1" applyProtection="1">
      <alignment horizontal="centerContinuous"/>
    </xf>
    <xf numFmtId="0" fontId="24" fillId="0" borderId="0" xfId="0" applyFont="1"/>
    <xf numFmtId="0" fontId="15" fillId="0" borderId="0" xfId="0" applyFont="1" applyAlignment="1">
      <alignment horizontal="center"/>
    </xf>
    <xf numFmtId="0" fontId="6" fillId="0" borderId="1" xfId="0" applyFont="1" applyBorder="1"/>
    <xf numFmtId="0" fontId="6" fillId="0" borderId="2" xfId="0" applyFont="1" applyBorder="1"/>
    <xf numFmtId="0" fontId="10" fillId="0" borderId="3" xfId="0" applyFont="1" applyBorder="1"/>
    <xf numFmtId="0" fontId="6" fillId="0" borderId="4" xfId="0" applyFont="1" applyBorder="1" applyAlignment="1">
      <alignment horizontal="centerContinuous"/>
    </xf>
    <xf numFmtId="0" fontId="15" fillId="0" borderId="0" xfId="0" applyFont="1" applyAlignment="1">
      <alignment horizontal="centerContinuous"/>
    </xf>
    <xf numFmtId="0" fontId="6" fillId="0" borderId="0" xfId="0" applyFont="1" applyAlignment="1">
      <alignment horizontal="centerContinuous"/>
    </xf>
    <xf numFmtId="0" fontId="15" fillId="0" borderId="8" xfId="0" applyFont="1" applyBorder="1" applyAlignment="1">
      <alignment horizontal="centerContinuous"/>
    </xf>
    <xf numFmtId="0" fontId="10" fillId="0" borderId="4" xfId="0" applyFont="1" applyBorder="1"/>
    <xf numFmtId="0" fontId="31" fillId="0" borderId="4" xfId="0" applyFont="1" applyBorder="1"/>
    <xf numFmtId="164" fontId="31" fillId="0" borderId="0" xfId="0" applyNumberFormat="1" applyFont="1" applyAlignment="1" applyProtection="1">
      <alignment horizontal="center"/>
    </xf>
    <xf numFmtId="0" fontId="31" fillId="0" borderId="0" xfId="0" applyFont="1" applyAlignment="1">
      <alignment horizontal="centerContinuous"/>
    </xf>
    <xf numFmtId="0" fontId="31" fillId="0" borderId="0" xfId="0" applyFont="1"/>
    <xf numFmtId="0" fontId="31" fillId="0" borderId="8" xfId="0" applyFont="1" applyBorder="1"/>
    <xf numFmtId="0" fontId="31" fillId="0" borderId="0" xfId="0" applyFont="1" applyAlignment="1">
      <alignment horizontal="center"/>
    </xf>
    <xf numFmtId="164" fontId="31" fillId="0" borderId="0" xfId="0" applyNumberFormat="1" applyFont="1" applyProtection="1"/>
    <xf numFmtId="0" fontId="31" fillId="0" borderId="0" xfId="0" applyFont="1" applyAlignment="1">
      <alignment horizontal="center" vertical="top"/>
    </xf>
    <xf numFmtId="0" fontId="31" fillId="0" borderId="0" xfId="0" applyFont="1" applyAlignment="1">
      <alignment horizontal="center" vertical="top" wrapText="1"/>
    </xf>
    <xf numFmtId="0" fontId="31" fillId="0" borderId="0" xfId="0" applyFont="1" applyAlignment="1">
      <alignment horizontal="left" wrapText="1"/>
    </xf>
    <xf numFmtId="0" fontId="31" fillId="0" borderId="5" xfId="0" applyFont="1" applyBorder="1"/>
    <xf numFmtId="0" fontId="31" fillId="0" borderId="6" xfId="0" applyFont="1" applyBorder="1" applyAlignment="1">
      <alignment horizontal="center" vertical="top"/>
    </xf>
    <xf numFmtId="0" fontId="31" fillId="0" borderId="6" xfId="0" applyFont="1" applyBorder="1" applyAlignment="1">
      <alignment horizontal="center" vertical="top" wrapText="1"/>
    </xf>
    <xf numFmtId="0" fontId="31" fillId="0" borderId="7" xfId="0" applyFont="1" applyBorder="1"/>
    <xf numFmtId="0" fontId="5" fillId="0" borderId="0" xfId="0" applyFont="1"/>
    <xf numFmtId="0" fontId="9" fillId="0" borderId="4" xfId="0" applyFont="1" applyBorder="1" applyAlignment="1" applyProtection="1">
      <alignment horizontal="centerContinuous"/>
    </xf>
    <xf numFmtId="0" fontId="15" fillId="0" borderId="0" xfId="0" applyFont="1" applyAlignment="1" applyProtection="1">
      <alignment horizontal="centerContinuous"/>
    </xf>
    <xf numFmtId="0" fontId="15" fillId="0" borderId="8" xfId="0" applyFont="1" applyBorder="1" applyAlignment="1" applyProtection="1">
      <alignment horizontal="centerContinuous"/>
    </xf>
    <xf numFmtId="0" fontId="15" fillId="0" borderId="0" xfId="0" applyFont="1" applyAlignment="1" applyProtection="1">
      <alignment horizontal="left" wrapText="1"/>
    </xf>
    <xf numFmtId="0" fontId="10" fillId="0" borderId="25" xfId="0" applyFont="1" applyBorder="1" applyProtection="1"/>
    <xf numFmtId="0" fontId="15" fillId="0" borderId="26" xfId="0" applyFont="1" applyBorder="1" applyAlignment="1" applyProtection="1">
      <alignment horizontal="center"/>
    </xf>
    <xf numFmtId="0" fontId="19" fillId="0" borderId="0" xfId="0" applyFont="1" applyAlignment="1" applyProtection="1">
      <alignment horizontal="centerContinuous"/>
    </xf>
    <xf numFmtId="0" fontId="15" fillId="0" borderId="8" xfId="0" applyFont="1" applyBorder="1" applyAlignment="1" applyProtection="1">
      <alignment horizontal="center"/>
    </xf>
    <xf numFmtId="0" fontId="19" fillId="0" borderId="26" xfId="0" applyFont="1" applyBorder="1" applyAlignment="1" applyProtection="1">
      <alignment horizontal="center"/>
    </xf>
    <xf numFmtId="0" fontId="19" fillId="0" borderId="8" xfId="0" applyFont="1" applyBorder="1" applyAlignment="1" applyProtection="1">
      <alignment horizontal="center"/>
    </xf>
    <xf numFmtId="0" fontId="10" fillId="0" borderId="27" xfId="0" applyFont="1" applyBorder="1" applyProtection="1"/>
    <xf numFmtId="0" fontId="10" fillId="0" borderId="7" xfId="0" applyFont="1" applyBorder="1" applyProtection="1"/>
    <xf numFmtId="0" fontId="18" fillId="0" borderId="26" xfId="0" applyFont="1" applyBorder="1" applyProtection="1">
      <protection locked="0"/>
    </xf>
    <xf numFmtId="0" fontId="18" fillId="0" borderId="28" xfId="0" applyFont="1" applyBorder="1" applyProtection="1">
      <protection locked="0"/>
    </xf>
    <xf numFmtId="0" fontId="18" fillId="0" borderId="8" xfId="0" applyFont="1" applyBorder="1" applyProtection="1">
      <protection locked="0"/>
    </xf>
    <xf numFmtId="0" fontId="18" fillId="0" borderId="27" xfId="0" applyFont="1" applyBorder="1" applyProtection="1">
      <protection locked="0"/>
    </xf>
    <xf numFmtId="0" fontId="18" fillId="0" borderId="6" xfId="0" applyFont="1" applyBorder="1" applyProtection="1">
      <protection locked="0"/>
    </xf>
    <xf numFmtId="0" fontId="18" fillId="0" borderId="29" xfId="0" applyFont="1" applyBorder="1" applyProtection="1">
      <protection locked="0"/>
    </xf>
    <xf numFmtId="0" fontId="18" fillId="0" borderId="7" xfId="0" applyFont="1" applyBorder="1" applyProtection="1">
      <protection locked="0"/>
    </xf>
    <xf numFmtId="0" fontId="20" fillId="0" borderId="0" xfId="0" applyFont="1" applyProtection="1"/>
    <xf numFmtId="0" fontId="6" fillId="0" borderId="4" xfId="0" applyFont="1" applyBorder="1" applyAlignment="1" applyProtection="1">
      <alignment horizontal="centerContinuous"/>
    </xf>
    <xf numFmtId="0" fontId="10"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4" xfId="0" applyFont="1" applyBorder="1" applyProtection="1"/>
    <xf numFmtId="0" fontId="32"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10" fillId="0" borderId="5" xfId="0" applyFont="1" applyBorder="1" applyProtection="1"/>
    <xf numFmtId="0" fontId="32" fillId="0" borderId="6" xfId="0" applyFont="1" applyBorder="1" applyProtection="1">
      <protection locked="0"/>
    </xf>
    <xf numFmtId="0" fontId="5" fillId="0" borderId="0" xfId="0" applyFont="1" applyAlignment="1" applyProtection="1">
      <alignment horizontal="centerContinuous"/>
    </xf>
    <xf numFmtId="0" fontId="15" fillId="0" borderId="0" xfId="0" applyFont="1" applyAlignment="1" applyProtection="1">
      <alignment horizontal="right"/>
    </xf>
    <xf numFmtId="0" fontId="5" fillId="0" borderId="2" xfId="0" applyFont="1" applyBorder="1" applyProtection="1"/>
    <xf numFmtId="0" fontId="33" fillId="0" borderId="4" xfId="0" applyFont="1" applyBorder="1" applyProtection="1"/>
    <xf numFmtId="0" fontId="32" fillId="0" borderId="0" xfId="0" applyFont="1" applyAlignment="1" applyProtection="1">
      <alignment horizontal="left" wrapText="1"/>
      <protection locked="0"/>
    </xf>
    <xf numFmtId="0" fontId="6" fillId="0" borderId="0" xfId="0" applyFont="1" applyAlignment="1" applyProtection="1">
      <alignment horizontal="centerContinuous"/>
    </xf>
    <xf numFmtId="0" fontId="20" fillId="0" borderId="0" xfId="0" applyFont="1" applyAlignment="1" applyProtection="1">
      <alignment horizontal="centerContinuous"/>
    </xf>
    <xf numFmtId="0" fontId="20" fillId="0" borderId="8" xfId="0" applyFont="1" applyBorder="1" applyProtection="1"/>
    <xf numFmtId="0" fontId="20" fillId="0" borderId="4" xfId="0" applyFont="1" applyBorder="1" applyProtection="1"/>
    <xf numFmtId="0" fontId="20" fillId="0" borderId="15" xfId="0" applyFont="1" applyBorder="1" applyProtection="1"/>
    <xf numFmtId="0" fontId="20" fillId="0" borderId="9" xfId="0" applyFont="1" applyBorder="1" applyAlignment="1" applyProtection="1">
      <alignment horizontal="centerContinuous"/>
    </xf>
    <xf numFmtId="0" fontId="20" fillId="0" borderId="9" xfId="0" applyFont="1" applyBorder="1" applyProtection="1"/>
    <xf numFmtId="0" fontId="20" fillId="0" borderId="30" xfId="0" applyFont="1" applyBorder="1" applyProtection="1"/>
    <xf numFmtId="0" fontId="10" fillId="0" borderId="31" xfId="0" applyFont="1" applyBorder="1" applyProtection="1"/>
    <xf numFmtId="0" fontId="10" fillId="0" borderId="32" xfId="0" applyFont="1" applyBorder="1" applyProtection="1"/>
    <xf numFmtId="0" fontId="15" fillId="0" borderId="31" xfId="0" applyFont="1" applyBorder="1" applyAlignment="1" applyProtection="1">
      <alignment horizontal="centerContinuous"/>
    </xf>
    <xf numFmtId="0" fontId="10" fillId="0" borderId="33" xfId="0" applyFont="1" applyBorder="1" applyProtection="1"/>
    <xf numFmtId="0" fontId="10" fillId="0" borderId="12" xfId="0" applyFont="1" applyBorder="1" applyProtection="1"/>
    <xf numFmtId="0" fontId="10" fillId="0" borderId="34" xfId="0" applyFont="1" applyBorder="1" applyProtection="1"/>
    <xf numFmtId="0" fontId="10" fillId="0" borderId="35" xfId="0" applyFont="1" applyBorder="1" applyProtection="1"/>
    <xf numFmtId="0" fontId="15" fillId="0" borderId="35" xfId="0" applyFont="1" applyBorder="1" applyAlignment="1" applyProtection="1">
      <alignment horizontal="center"/>
    </xf>
    <xf numFmtId="0" fontId="15" fillId="0" borderId="36" xfId="0" applyFont="1" applyBorder="1" applyAlignment="1" applyProtection="1">
      <alignment horizontal="center"/>
    </xf>
    <xf numFmtId="0" fontId="15" fillId="0" borderId="32" xfId="0" applyFont="1" applyBorder="1" applyAlignment="1" applyProtection="1">
      <alignment horizontal="center"/>
    </xf>
    <xf numFmtId="0" fontId="10" fillId="0" borderId="37" xfId="0" applyFont="1" applyBorder="1" applyProtection="1"/>
    <xf numFmtId="0" fontId="18" fillId="0" borderId="35" xfId="0" applyFont="1" applyBorder="1" applyProtection="1">
      <protection locked="0"/>
    </xf>
    <xf numFmtId="0" fontId="18" fillId="0" borderId="12" xfId="0" applyFont="1" applyBorder="1" applyProtection="1">
      <protection locked="0"/>
    </xf>
    <xf numFmtId="0" fontId="18" fillId="0" borderId="34" xfId="0" applyFont="1" applyBorder="1" applyProtection="1">
      <protection locked="0"/>
    </xf>
    <xf numFmtId="0" fontId="18" fillId="0" borderId="32" xfId="0" applyFont="1" applyBorder="1" applyProtection="1">
      <protection locked="0"/>
    </xf>
    <xf numFmtId="0" fontId="18" fillId="0" borderId="31" xfId="0" applyFont="1" applyBorder="1" applyProtection="1">
      <protection locked="0"/>
    </xf>
    <xf numFmtId="37" fontId="18" fillId="0" borderId="32" xfId="0" applyNumberFormat="1" applyFont="1" applyBorder="1" applyProtection="1">
      <protection locked="0"/>
    </xf>
    <xf numFmtId="37" fontId="18" fillId="0" borderId="8" xfId="0" applyNumberFormat="1" applyFont="1" applyBorder="1" applyProtection="1">
      <protection locked="0"/>
    </xf>
    <xf numFmtId="37" fontId="18" fillId="0" borderId="4" xfId="0" applyNumberFormat="1" applyFont="1" applyBorder="1" applyProtection="1">
      <protection locked="0"/>
    </xf>
    <xf numFmtId="37" fontId="18" fillId="0" borderId="0" xfId="0" applyNumberFormat="1" applyFont="1" applyProtection="1">
      <protection locked="0"/>
    </xf>
    <xf numFmtId="37" fontId="18" fillId="0" borderId="31" xfId="0" applyNumberFormat="1" applyFont="1" applyBorder="1" applyProtection="1">
      <protection locked="0"/>
    </xf>
    <xf numFmtId="37" fontId="10" fillId="7" borderId="0" xfId="0" applyNumberFormat="1" applyFont="1" applyFill="1" applyProtection="1"/>
    <xf numFmtId="0" fontId="18" fillId="0" borderId="37" xfId="0" applyFont="1" applyBorder="1" applyProtection="1">
      <protection locked="0"/>
    </xf>
    <xf numFmtId="0" fontId="18" fillId="0" borderId="9" xfId="0" applyFont="1" applyBorder="1" applyProtection="1">
      <protection locked="0"/>
    </xf>
    <xf numFmtId="0" fontId="18" fillId="0" borderId="33" xfId="0" applyFont="1" applyBorder="1" applyProtection="1">
      <protection locked="0"/>
    </xf>
    <xf numFmtId="37" fontId="18" fillId="0" borderId="37" xfId="0" applyNumberFormat="1" applyFont="1" applyBorder="1" applyProtection="1">
      <protection locked="0"/>
    </xf>
    <xf numFmtId="37" fontId="18" fillId="0" borderId="30" xfId="0" applyNumberFormat="1" applyFont="1" applyBorder="1" applyProtection="1">
      <protection locked="0"/>
    </xf>
    <xf numFmtId="37" fontId="18" fillId="0" borderId="15" xfId="0" applyNumberFormat="1" applyFont="1" applyBorder="1" applyProtection="1">
      <protection locked="0"/>
    </xf>
    <xf numFmtId="37" fontId="18" fillId="0" borderId="9" xfId="0" applyNumberFormat="1" applyFont="1" applyBorder="1" applyProtection="1">
      <protection locked="0"/>
    </xf>
    <xf numFmtId="37" fontId="18" fillId="0" borderId="33" xfId="0" applyNumberFormat="1" applyFont="1" applyBorder="1" applyProtection="1">
      <protection locked="0"/>
    </xf>
    <xf numFmtId="37" fontId="10" fillId="7" borderId="9" xfId="0" applyNumberFormat="1" applyFont="1" applyFill="1" applyBorder="1" applyProtection="1"/>
    <xf numFmtId="0" fontId="18" fillId="0" borderId="4" xfId="0" applyFont="1" applyBorder="1" applyProtection="1">
      <protection locked="0"/>
    </xf>
    <xf numFmtId="0" fontId="34" fillId="0" borderId="0" xfId="0" applyFont="1" applyProtection="1">
      <protection locked="0"/>
    </xf>
    <xf numFmtId="0" fontId="18" fillId="0" borderId="5" xfId="0" applyFont="1" applyBorder="1" applyProtection="1">
      <protection locked="0"/>
    </xf>
    <xf numFmtId="0" fontId="10" fillId="0" borderId="15" xfId="0" applyFont="1" applyBorder="1" applyProtection="1"/>
    <xf numFmtId="0" fontId="10" fillId="0" borderId="9" xfId="0" applyFont="1" applyBorder="1" applyProtection="1"/>
    <xf numFmtId="0" fontId="10" fillId="0" borderId="30" xfId="0" applyFont="1" applyBorder="1" applyProtection="1"/>
    <xf numFmtId="0" fontId="18" fillId="0" borderId="1" xfId="0" applyFont="1" applyBorder="1" applyProtection="1">
      <protection locked="0"/>
    </xf>
    <xf numFmtId="0" fontId="18" fillId="0" borderId="2" xfId="0" applyFont="1" applyBorder="1" applyProtection="1">
      <protection locked="0"/>
    </xf>
    <xf numFmtId="0" fontId="18" fillId="0" borderId="3" xfId="0" applyFont="1" applyBorder="1" applyProtection="1">
      <protection locked="0"/>
    </xf>
    <xf numFmtId="0" fontId="15" fillId="0" borderId="6" xfId="0" applyFont="1" applyBorder="1" applyAlignment="1" applyProtection="1">
      <alignment horizontal="right"/>
    </xf>
    <xf numFmtId="0" fontId="36" fillId="0" borderId="4" xfId="0" applyFont="1" applyBorder="1" applyProtection="1"/>
    <xf numFmtId="0" fontId="10" fillId="0" borderId="13" xfId="0" applyFont="1" applyBorder="1" applyProtection="1"/>
    <xf numFmtId="0" fontId="10" fillId="0" borderId="14" xfId="0" applyFont="1" applyBorder="1" applyProtection="1"/>
    <xf numFmtId="0" fontId="10" fillId="0" borderId="17" xfId="0" applyFont="1" applyBorder="1" applyProtection="1"/>
    <xf numFmtId="0" fontId="10" fillId="0" borderId="18" xfId="0" applyFont="1" applyBorder="1" applyProtection="1"/>
    <xf numFmtId="0" fontId="37" fillId="0" borderId="20" xfId="0" applyFont="1" applyBorder="1" applyProtection="1">
      <protection locked="0"/>
    </xf>
    <xf numFmtId="0" fontId="37" fillId="0" borderId="32" xfId="0" applyFont="1" applyBorder="1" applyProtection="1">
      <protection locked="0"/>
    </xf>
    <xf numFmtId="9" fontId="18" fillId="0" borderId="0" xfId="0" applyNumberFormat="1" applyFont="1" applyProtection="1">
      <protection locked="0"/>
    </xf>
    <xf numFmtId="0" fontId="18" fillId="0" borderId="21" xfId="0" applyFont="1" applyBorder="1" applyProtection="1">
      <protection locked="0"/>
    </xf>
    <xf numFmtId="0" fontId="37" fillId="0" borderId="17" xfId="0" applyFont="1" applyBorder="1" applyProtection="1">
      <protection locked="0"/>
    </xf>
    <xf numFmtId="0" fontId="37" fillId="0" borderId="37" xfId="0" applyFont="1" applyBorder="1" applyProtection="1">
      <protection locked="0"/>
    </xf>
    <xf numFmtId="9" fontId="18" fillId="0" borderId="9" xfId="0" applyNumberFormat="1" applyFont="1" applyBorder="1" applyProtection="1">
      <protection locked="0"/>
    </xf>
    <xf numFmtId="0" fontId="18" fillId="0" borderId="18" xfId="0" applyFont="1" applyBorder="1" applyProtection="1">
      <protection locked="0"/>
    </xf>
    <xf numFmtId="0" fontId="15" fillId="0" borderId="4" xfId="0" applyFont="1" applyBorder="1" applyAlignment="1" applyProtection="1">
      <alignment horizontal="centerContinuous"/>
    </xf>
    <xf numFmtId="0" fontId="20" fillId="0" borderId="6" xfId="0" applyFont="1" applyBorder="1" applyProtection="1"/>
    <xf numFmtId="0" fontId="26" fillId="0" borderId="4" xfId="0" applyFont="1" applyBorder="1" applyProtection="1"/>
    <xf numFmtId="0" fontId="26" fillId="0" borderId="0" xfId="0" applyFont="1" applyProtection="1"/>
    <xf numFmtId="0" fontId="26" fillId="0" borderId="8" xfId="0" applyFont="1" applyBorder="1" applyProtection="1"/>
    <xf numFmtId="0" fontId="24" fillId="0" borderId="13" xfId="0" applyFont="1" applyBorder="1" applyProtection="1"/>
    <xf numFmtId="0" fontId="24" fillId="0" borderId="38" xfId="0" applyFont="1" applyBorder="1" applyAlignment="1" applyProtection="1">
      <alignment horizontal="centerContinuous"/>
    </xf>
    <xf numFmtId="0" fontId="15" fillId="0" borderId="39" xfId="0" applyFont="1" applyBorder="1" applyAlignment="1" applyProtection="1">
      <alignment horizontal="centerContinuous"/>
    </xf>
    <xf numFmtId="0" fontId="15" fillId="0" borderId="40" xfId="0" applyFont="1" applyBorder="1" applyAlignment="1" applyProtection="1">
      <alignment horizontal="centerContinuous"/>
    </xf>
    <xf numFmtId="0" fontId="24" fillId="0" borderId="20" xfId="0" applyFont="1" applyBorder="1" applyAlignment="1" applyProtection="1">
      <alignment horizontal="center"/>
    </xf>
    <xf numFmtId="0" fontId="15" fillId="0" borderId="31" xfId="0" applyFont="1" applyBorder="1" applyAlignment="1" applyProtection="1">
      <alignment horizontal="center"/>
    </xf>
    <xf numFmtId="0" fontId="15" fillId="0" borderId="33" xfId="0" applyFont="1" applyBorder="1" applyAlignment="1" applyProtection="1">
      <alignment horizontal="centerContinuous"/>
    </xf>
    <xf numFmtId="0" fontId="15" fillId="0" borderId="30" xfId="0" applyFont="1" applyBorder="1" applyAlignment="1" applyProtection="1">
      <alignment horizontal="centerContinuous"/>
    </xf>
    <xf numFmtId="0" fontId="24" fillId="0" borderId="17" xfId="0" applyFont="1" applyBorder="1" applyAlignment="1" applyProtection="1">
      <alignment horizontal="center"/>
    </xf>
    <xf numFmtId="0" fontId="15" fillId="0" borderId="33" xfId="0" applyFont="1" applyBorder="1" applyAlignment="1" applyProtection="1">
      <alignment horizontal="center"/>
    </xf>
    <xf numFmtId="164" fontId="24" fillId="0" borderId="20" xfId="0" applyNumberFormat="1" applyFont="1" applyBorder="1" applyAlignment="1" applyProtection="1">
      <alignment horizontal="center"/>
    </xf>
    <xf numFmtId="0" fontId="37" fillId="0" borderId="0" xfId="0" applyFont="1" applyProtection="1">
      <protection locked="0"/>
    </xf>
    <xf numFmtId="37" fontId="37" fillId="0" borderId="31" xfId="0" applyNumberFormat="1" applyFont="1" applyBorder="1" applyProtection="1">
      <protection locked="0"/>
    </xf>
    <xf numFmtId="37" fontId="37" fillId="0" borderId="21" xfId="0" applyNumberFormat="1" applyFont="1" applyBorder="1" applyProtection="1">
      <protection locked="0"/>
    </xf>
    <xf numFmtId="164" fontId="24" fillId="0" borderId="17" xfId="0" applyNumberFormat="1" applyFont="1" applyBorder="1" applyAlignment="1" applyProtection="1">
      <alignment horizontal="center"/>
    </xf>
    <xf numFmtId="0" fontId="37" fillId="0" borderId="9" xfId="0" applyFont="1" applyBorder="1" applyProtection="1">
      <protection locked="0"/>
    </xf>
    <xf numFmtId="37" fontId="37" fillId="0" borderId="33" xfId="0" applyNumberFormat="1" applyFont="1" applyBorder="1" applyProtection="1">
      <protection locked="0"/>
    </xf>
    <xf numFmtId="37" fontId="37" fillId="0" borderId="18" xfId="0" applyNumberFormat="1" applyFont="1" applyBorder="1" applyProtection="1">
      <protection locked="0"/>
    </xf>
    <xf numFmtId="164" fontId="24" fillId="0" borderId="4" xfId="0" applyNumberFormat="1" applyFont="1" applyBorder="1" applyAlignment="1" applyProtection="1">
      <alignment horizontal="center"/>
    </xf>
    <xf numFmtId="37" fontId="10" fillId="0" borderId="0" xfId="0" applyNumberFormat="1" applyFont="1" applyProtection="1"/>
    <xf numFmtId="37" fontId="10" fillId="0" borderId="8" xfId="0" applyNumberFormat="1" applyFont="1" applyBorder="1" applyProtection="1"/>
    <xf numFmtId="37" fontId="10" fillId="0" borderId="6" xfId="0" applyNumberFormat="1" applyFont="1" applyBorder="1" applyProtection="1"/>
    <xf numFmtId="37" fontId="10" fillId="0" borderId="7" xfId="0" applyNumberFormat="1" applyFont="1" applyBorder="1" applyProtection="1"/>
    <xf numFmtId="0" fontId="15" fillId="0" borderId="0" xfId="0" applyFont="1" applyAlignment="1" applyProtection="1">
      <alignment horizontal="left"/>
    </xf>
    <xf numFmtId="0" fontId="35" fillId="0" borderId="4" xfId="0" applyFont="1" applyBorder="1" applyAlignment="1" applyProtection="1">
      <alignment horizontal="centerContinuous"/>
      <protection locked="0"/>
    </xf>
    <xf numFmtId="0" fontId="38" fillId="0" borderId="0" xfId="0" applyFont="1" applyAlignment="1" applyProtection="1">
      <alignment horizontal="centerContinuous"/>
      <protection locked="0"/>
    </xf>
    <xf numFmtId="0" fontId="38" fillId="0" borderId="8" xfId="0" applyFont="1" applyBorder="1" applyAlignment="1" applyProtection="1">
      <alignment horizontal="centerContinuous"/>
      <protection locked="0"/>
    </xf>
    <xf numFmtId="0" fontId="39" fillId="0" borderId="4" xfId="0" applyFont="1" applyBorder="1" applyProtection="1">
      <protection locked="0"/>
    </xf>
    <xf numFmtId="0" fontId="39" fillId="0" borderId="0" xfId="0" applyFont="1" applyProtection="1">
      <protection locked="0"/>
    </xf>
    <xf numFmtId="0" fontId="39" fillId="0" borderId="8" xfId="0" applyFont="1" applyBorder="1" applyProtection="1">
      <protection locked="0"/>
    </xf>
    <xf numFmtId="0" fontId="18" fillId="0" borderId="15" xfId="0" applyFont="1" applyBorder="1" applyProtection="1">
      <protection locked="0"/>
    </xf>
    <xf numFmtId="0" fontId="18" fillId="0" borderId="30" xfId="0" applyFont="1" applyBorder="1" applyProtection="1">
      <protection locked="0"/>
    </xf>
    <xf numFmtId="0" fontId="40" fillId="0" borderId="4" xfId="0" applyFont="1" applyBorder="1" applyProtection="1">
      <protection locked="0"/>
    </xf>
    <xf numFmtId="0" fontId="40" fillId="0" borderId="0" xfId="0" applyFont="1" applyProtection="1">
      <protection locked="0"/>
    </xf>
    <xf numFmtId="37" fontId="40" fillId="0" borderId="0" xfId="0" applyNumberFormat="1" applyFont="1" applyProtection="1">
      <protection locked="0"/>
    </xf>
    <xf numFmtId="37" fontId="40"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32" fillId="0" borderId="4" xfId="0" applyFont="1" applyBorder="1" applyProtection="1">
      <protection locked="0"/>
    </xf>
    <xf numFmtId="0" fontId="32" fillId="0" borderId="8" xfId="0" applyFont="1" applyBorder="1" applyProtection="1">
      <protection locked="0"/>
    </xf>
    <xf numFmtId="0" fontId="32" fillId="0" borderId="5" xfId="0" applyFont="1" applyBorder="1" applyProtection="1">
      <protection locked="0"/>
    </xf>
    <xf numFmtId="0" fontId="32" fillId="0" borderId="7" xfId="0" applyFont="1" applyBorder="1" applyProtection="1">
      <protection locked="0"/>
    </xf>
    <xf numFmtId="0" fontId="41" fillId="0" borderId="4" xfId="0" applyFont="1" applyBorder="1" applyAlignment="1" applyProtection="1">
      <alignment horizontal="centerContinuous"/>
    </xf>
    <xf numFmtId="0" fontId="15" fillId="0" borderId="37" xfId="0" applyFont="1" applyBorder="1" applyAlignment="1" applyProtection="1">
      <alignment horizontal="center"/>
    </xf>
    <xf numFmtId="0" fontId="15" fillId="0" borderId="30" xfId="0" applyFont="1" applyBorder="1" applyAlignment="1" applyProtection="1">
      <alignment horizontal="center"/>
    </xf>
    <xf numFmtId="0" fontId="19" fillId="0" borderId="32" xfId="0" applyFont="1" applyBorder="1" applyAlignment="1" applyProtection="1">
      <alignment horizontal="center"/>
    </xf>
    <xf numFmtId="5" fontId="10" fillId="0" borderId="32" xfId="0" applyNumberFormat="1" applyFont="1" applyBorder="1" applyProtection="1"/>
    <xf numFmtId="5" fontId="18" fillId="0" borderId="32" xfId="0" applyNumberFormat="1" applyFont="1" applyBorder="1" applyProtection="1">
      <protection locked="0"/>
    </xf>
    <xf numFmtId="5" fontId="18" fillId="0" borderId="8" xfId="0" applyNumberFormat="1" applyFont="1" applyBorder="1" applyProtection="1">
      <protection locked="0"/>
    </xf>
    <xf numFmtId="37" fontId="10" fillId="0" borderId="32" xfId="0" applyNumberFormat="1" applyFont="1" applyBorder="1" applyProtection="1"/>
    <xf numFmtId="0" fontId="15" fillId="0" borderId="23" xfId="0" applyFont="1" applyBorder="1" applyAlignment="1" applyProtection="1">
      <alignment horizontal="center"/>
    </xf>
    <xf numFmtId="0" fontId="10" fillId="0" borderId="41" xfId="0" applyFont="1" applyBorder="1" applyProtection="1"/>
    <xf numFmtId="5" fontId="10" fillId="0" borderId="41" xfId="0" applyNumberFormat="1" applyFont="1" applyBorder="1" applyProtection="1"/>
    <xf numFmtId="5" fontId="10" fillId="0" borderId="7" xfId="0" applyNumberFormat="1" applyFont="1" applyBorder="1" applyProtection="1"/>
    <xf numFmtId="0" fontId="10" fillId="0" borderId="36" xfId="0" applyFont="1" applyBorder="1" applyProtection="1"/>
    <xf numFmtId="37" fontId="10" fillId="0" borderId="35" xfId="0" applyNumberFormat="1" applyFont="1" applyBorder="1" applyProtection="1"/>
    <xf numFmtId="37" fontId="10" fillId="0" borderId="36" xfId="0" applyNumberFormat="1" applyFont="1" applyBorder="1" applyProtection="1"/>
    <xf numFmtId="5" fontId="10" fillId="0" borderId="8" xfId="0" applyNumberFormat="1" applyFont="1" applyBorder="1" applyProtection="1"/>
    <xf numFmtId="0" fontId="19" fillId="0" borderId="0" xfId="0" applyFont="1" applyAlignment="1" applyProtection="1">
      <alignment horizontal="center"/>
    </xf>
    <xf numFmtId="5" fontId="10" fillId="0" borderId="0" xfId="0" applyNumberFormat="1" applyFont="1" applyProtection="1"/>
    <xf numFmtId="166" fontId="10" fillId="0" borderId="0" xfId="0" applyNumberFormat="1" applyFont="1" applyProtection="1"/>
    <xf numFmtId="0" fontId="42" fillId="0" borderId="0" xfId="0" applyFont="1" applyProtection="1"/>
    <xf numFmtId="166" fontId="42" fillId="0" borderId="0" xfId="0" applyNumberFormat="1" applyFont="1" applyProtection="1"/>
    <xf numFmtId="5" fontId="43" fillId="0" borderId="0" xfId="0" applyNumberFormat="1" applyFont="1" applyProtection="1"/>
    <xf numFmtId="166" fontId="43" fillId="0" borderId="0" xfId="0" applyNumberFormat="1" applyFont="1" applyProtection="1"/>
    <xf numFmtId="0" fontId="43" fillId="0" borderId="0" xfId="0" applyFont="1" applyProtection="1"/>
    <xf numFmtId="37" fontId="15" fillId="0" borderId="0" xfId="0" applyNumberFormat="1" applyFont="1" applyAlignment="1" applyProtection="1">
      <alignment horizontal="centerContinuous"/>
    </xf>
    <xf numFmtId="0" fontId="24" fillId="7" borderId="0" xfId="0" applyFont="1" applyFill="1" applyProtection="1"/>
    <xf numFmtId="0" fontId="5" fillId="0" borderId="5" xfId="0" applyFont="1" applyBorder="1" applyProtection="1"/>
    <xf numFmtId="0" fontId="5" fillId="0" borderId="6" xfId="0" applyFont="1" applyBorder="1" applyProtection="1"/>
    <xf numFmtId="0" fontId="5" fillId="0" borderId="7" xfId="0" applyFont="1" applyBorder="1" applyProtection="1"/>
    <xf numFmtId="0" fontId="5" fillId="0" borderId="10" xfId="0" applyFont="1" applyBorder="1" applyProtection="1"/>
    <xf numFmtId="0" fontId="5" fillId="0" borderId="34"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31"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3" xfId="0" applyFont="1" applyBorder="1" applyProtection="1"/>
    <xf numFmtId="0" fontId="5" fillId="0" borderId="31" xfId="0" applyFont="1" applyBorder="1" applyAlignment="1" applyProtection="1">
      <alignment horizontal="center"/>
    </xf>
    <xf numFmtId="10" fontId="5" fillId="0" borderId="9" xfId="0" applyNumberFormat="1" applyFont="1" applyBorder="1" applyProtection="1"/>
    <xf numFmtId="0" fontId="5" fillId="0" borderId="33" xfId="0" applyFont="1" applyBorder="1" applyAlignment="1" applyProtection="1">
      <alignment horizontal="center"/>
    </xf>
    <xf numFmtId="0" fontId="5" fillId="0" borderId="37" xfId="0" applyFont="1" applyBorder="1" applyProtection="1"/>
    <xf numFmtId="0" fontId="6" fillId="0" borderId="8" xfId="0" applyFont="1" applyBorder="1" applyAlignment="1" applyProtection="1">
      <alignment horizontal="centerContinuous"/>
    </xf>
    <xf numFmtId="0" fontId="5" fillId="0" borderId="9" xfId="0" applyFont="1" applyBorder="1" applyAlignment="1" applyProtection="1">
      <alignment horizontal="center"/>
    </xf>
    <xf numFmtId="0" fontId="32" fillId="0" borderId="32" xfId="0" applyFont="1" applyBorder="1" applyProtection="1">
      <protection locked="0"/>
    </xf>
    <xf numFmtId="10" fontId="32" fillId="0" borderId="0" xfId="0" applyNumberFormat="1" applyFont="1" applyProtection="1">
      <protection locked="0"/>
    </xf>
    <xf numFmtId="10" fontId="5" fillId="7" borderId="0" xfId="0" applyNumberFormat="1" applyFont="1" applyFill="1" applyProtection="1"/>
    <xf numFmtId="0" fontId="5" fillId="7" borderId="0" xfId="0" applyFont="1" applyFill="1" applyProtection="1"/>
    <xf numFmtId="10" fontId="5" fillId="0" borderId="0" xfId="0" applyNumberFormat="1" applyFont="1" applyProtection="1"/>
    <xf numFmtId="0" fontId="5" fillId="0" borderId="38" xfId="0" applyFont="1" applyBorder="1" applyProtection="1"/>
    <xf numFmtId="0" fontId="5" fillId="0" borderId="39" xfId="0" applyFont="1" applyBorder="1" applyAlignment="1" applyProtection="1">
      <alignment horizontal="center"/>
    </xf>
    <xf numFmtId="0" fontId="5" fillId="0" borderId="38" xfId="0" applyFont="1" applyBorder="1" applyAlignment="1" applyProtection="1">
      <alignment horizontal="center"/>
    </xf>
    <xf numFmtId="0" fontId="5" fillId="0" borderId="42" xfId="0" applyFont="1" applyBorder="1" applyProtection="1"/>
    <xf numFmtId="0" fontId="5" fillId="0" borderId="39" xfId="0" applyFont="1" applyBorder="1" applyProtection="1"/>
    <xf numFmtId="10" fontId="5" fillId="7" borderId="39" xfId="0" applyNumberFormat="1" applyFont="1" applyFill="1" applyBorder="1" applyProtection="1"/>
    <xf numFmtId="10" fontId="5" fillId="0" borderId="12" xfId="0" applyNumberFormat="1" applyFont="1" applyBorder="1" applyProtection="1"/>
    <xf numFmtId="0" fontId="5" fillId="0" borderId="40" xfId="0" applyFont="1" applyBorder="1" applyProtection="1"/>
    <xf numFmtId="0" fontId="5" fillId="0" borderId="0" xfId="0" applyFont="1" applyAlignment="1" applyProtection="1">
      <alignment horizontal="right"/>
    </xf>
    <xf numFmtId="0" fontId="5" fillId="0" borderId="6" xfId="0" applyFont="1" applyBorder="1" applyAlignment="1" applyProtection="1">
      <alignment horizontal="left"/>
    </xf>
    <xf numFmtId="0" fontId="29" fillId="0" borderId="1" xfId="0" applyFont="1" applyBorder="1" applyAlignment="1" applyProtection="1">
      <alignment horizontal="centerContinuous"/>
    </xf>
    <xf numFmtId="0" fontId="5" fillId="0" borderId="2" xfId="0" applyFont="1" applyBorder="1" applyAlignment="1" applyProtection="1">
      <alignment horizontal="centerContinuous"/>
    </xf>
    <xf numFmtId="0" fontId="14" fillId="0" borderId="2" xfId="0" applyFont="1" applyBorder="1" applyAlignment="1" applyProtection="1">
      <alignment horizontal="centerContinuous"/>
    </xf>
    <xf numFmtId="0" fontId="5" fillId="0" borderId="3" xfId="0" applyFont="1" applyBorder="1" applyAlignment="1" applyProtection="1">
      <alignment horizontal="centerContinuous"/>
    </xf>
    <xf numFmtId="0" fontId="14" fillId="0" borderId="0" xfId="0" applyFont="1" applyAlignment="1" applyProtection="1">
      <alignment horizontal="centerContinuous"/>
    </xf>
    <xf numFmtId="0" fontId="44" fillId="0" borderId="0" xfId="0" applyFont="1" applyAlignment="1" applyProtection="1">
      <alignment horizontal="centerContinuous"/>
    </xf>
    <xf numFmtId="0" fontId="14" fillId="0" borderId="8" xfId="0" applyFont="1" applyBorder="1" applyAlignment="1" applyProtection="1">
      <alignment horizontal="centerContinuous"/>
    </xf>
    <xf numFmtId="0" fontId="5" fillId="0" borderId="9" xfId="0" applyFont="1" applyBorder="1" applyAlignment="1" applyProtection="1">
      <alignment horizontal="left"/>
    </xf>
    <xf numFmtId="0" fontId="24" fillId="0" borderId="4" xfId="0" applyFont="1" applyBorder="1" applyProtection="1"/>
    <xf numFmtId="0" fontId="24" fillId="0" borderId="0" xfId="0" applyFont="1" applyAlignment="1" applyProtection="1">
      <alignment horizontal="left"/>
    </xf>
    <xf numFmtId="0" fontId="24" fillId="0" borderId="31" xfId="0" applyFont="1" applyBorder="1" applyAlignment="1" applyProtection="1">
      <alignment horizontal="center"/>
    </xf>
    <xf numFmtId="0" fontId="24" fillId="0" borderId="21" xfId="0" applyFont="1" applyBorder="1" applyAlignment="1" applyProtection="1">
      <alignment horizontal="center"/>
    </xf>
    <xf numFmtId="0" fontId="24" fillId="0" borderId="4" xfId="0" applyFont="1" applyBorder="1" applyAlignment="1" applyProtection="1">
      <alignment horizontal="center"/>
    </xf>
    <xf numFmtId="0" fontId="24" fillId="0" borderId="0" xfId="0" applyFont="1" applyAlignment="1" applyProtection="1">
      <alignment horizontal="center"/>
    </xf>
    <xf numFmtId="0" fontId="5" fillId="0" borderId="13" xfId="0" applyFont="1" applyBorder="1" applyProtection="1"/>
    <xf numFmtId="0" fontId="5" fillId="0" borderId="12" xfId="0" applyFont="1" applyBorder="1" applyAlignment="1" applyProtection="1">
      <alignment horizontal="centerContinuous"/>
    </xf>
    <xf numFmtId="0" fontId="5" fillId="0" borderId="14" xfId="0" applyFont="1" applyBorder="1" applyProtection="1"/>
    <xf numFmtId="0" fontId="24" fillId="0" borderId="32" xfId="0" applyFont="1" applyBorder="1" applyAlignment="1" applyProtection="1">
      <alignment horizontal="left"/>
    </xf>
    <xf numFmtId="5" fontId="24" fillId="0" borderId="31" xfId="0" applyNumberFormat="1" applyFont="1" applyBorder="1" applyAlignment="1" applyProtection="1">
      <alignment horizontal="center"/>
    </xf>
    <xf numFmtId="5" fontId="37" fillId="0" borderId="31" xfId="0" applyNumberFormat="1" applyFont="1" applyBorder="1" applyProtection="1">
      <protection locked="0"/>
    </xf>
    <xf numFmtId="5" fontId="24" fillId="0" borderId="21" xfId="0" applyNumberFormat="1" applyFont="1" applyBorder="1" applyProtection="1"/>
    <xf numFmtId="37" fontId="24" fillId="0" borderId="21" xfId="0" applyNumberFormat="1" applyFont="1" applyBorder="1" applyProtection="1"/>
    <xf numFmtId="37" fontId="24" fillId="0" borderId="31" xfId="0" applyNumberFormat="1" applyFont="1" applyBorder="1" applyProtection="1"/>
    <xf numFmtId="0" fontId="24" fillId="0" borderId="31" xfId="0" applyFont="1" applyBorder="1" applyProtection="1"/>
    <xf numFmtId="0" fontId="24" fillId="0" borderId="0" xfId="0" applyFont="1" applyAlignment="1" applyProtection="1">
      <alignment horizontal="right"/>
    </xf>
    <xf numFmtId="37" fontId="24" fillId="0" borderId="38" xfId="0" applyNumberFormat="1" applyFont="1" applyBorder="1" applyProtection="1"/>
    <xf numFmtId="37" fontId="24" fillId="0" borderId="43" xfId="0" applyNumberFormat="1" applyFont="1" applyBorder="1" applyProtection="1"/>
    <xf numFmtId="0" fontId="24" fillId="0" borderId="20" xfId="0" applyFont="1" applyBorder="1" applyProtection="1"/>
    <xf numFmtId="0" fontId="24" fillId="0" borderId="32" xfId="0" applyFont="1" applyBorder="1" applyProtection="1"/>
    <xf numFmtId="0" fontId="24" fillId="0" borderId="0" xfId="0" applyFont="1" applyAlignment="1" applyProtection="1">
      <alignment horizontal="centerContinuous"/>
    </xf>
    <xf numFmtId="0" fontId="20" fillId="0" borderId="17" xfId="0" applyFont="1" applyBorder="1" applyAlignment="1" applyProtection="1">
      <alignment horizontal="center"/>
    </xf>
    <xf numFmtId="0" fontId="5" fillId="0" borderId="37" xfId="0" applyFont="1" applyBorder="1" applyAlignment="1" applyProtection="1">
      <alignment horizontal="left"/>
    </xf>
    <xf numFmtId="5" fontId="5" fillId="0" borderId="44" xfId="0" applyNumberFormat="1" applyFont="1" applyBorder="1" applyProtection="1"/>
    <xf numFmtId="5" fontId="5" fillId="0" borderId="45" xfId="0" applyNumberFormat="1" applyFont="1" applyBorder="1" applyProtection="1"/>
    <xf numFmtId="0" fontId="5" fillId="0" borderId="5" xfId="0" applyFont="1" applyBorder="1" applyAlignment="1" applyProtection="1">
      <alignment horizontal="centerContinuous"/>
    </xf>
    <xf numFmtId="0" fontId="5" fillId="0" borderId="6" xfId="0" applyFont="1" applyBorder="1" applyAlignment="1" applyProtection="1">
      <alignment horizontal="centerContinuous"/>
    </xf>
    <xf numFmtId="0" fontId="5" fillId="0" borderId="7" xfId="0" applyFont="1" applyBorder="1" applyAlignment="1" applyProtection="1">
      <alignment horizontal="centerContinuous"/>
    </xf>
    <xf numFmtId="0" fontId="29" fillId="0" borderId="2" xfId="0" applyFont="1" applyBorder="1" applyAlignment="1" applyProtection="1">
      <alignment horizontal="centerContinuous"/>
    </xf>
    <xf numFmtId="0" fontId="45" fillId="0" borderId="0" xfId="0" applyFont="1" applyAlignment="1" applyProtection="1">
      <alignment horizontal="centerContinuous"/>
    </xf>
    <xf numFmtId="0" fontId="24" fillId="0" borderId="10" xfId="0" applyFont="1" applyBorder="1" applyProtection="1"/>
    <xf numFmtId="0" fontId="24" fillId="0" borderId="11" xfId="0" applyFont="1" applyBorder="1" applyAlignment="1" applyProtection="1">
      <alignment horizontal="left"/>
    </xf>
    <xf numFmtId="0" fontId="24" fillId="0" borderId="12" xfId="0" applyFont="1" applyBorder="1" applyProtection="1"/>
    <xf numFmtId="0" fontId="24" fillId="0" borderId="11" xfId="0" applyFont="1" applyBorder="1" applyAlignment="1" applyProtection="1">
      <alignment horizontal="center"/>
    </xf>
    <xf numFmtId="0" fontId="24" fillId="0" borderId="35" xfId="0" applyFont="1" applyBorder="1" applyAlignment="1" applyProtection="1">
      <alignment horizontal="center"/>
    </xf>
    <xf numFmtId="0" fontId="24" fillId="0" borderId="36" xfId="0" applyFont="1" applyBorder="1" applyAlignment="1" applyProtection="1">
      <alignment horizontal="center"/>
    </xf>
    <xf numFmtId="0" fontId="24" fillId="0" borderId="19" xfId="0" applyFont="1" applyBorder="1" applyAlignment="1" applyProtection="1">
      <alignment horizontal="left"/>
    </xf>
    <xf numFmtId="0" fontId="24" fillId="0" borderId="19" xfId="0" applyFont="1" applyBorder="1" applyAlignment="1" applyProtection="1">
      <alignment horizontal="center"/>
    </xf>
    <xf numFmtId="0" fontId="24" fillId="0" borderId="32" xfId="0" applyFont="1" applyBorder="1" applyAlignment="1" applyProtection="1">
      <alignment horizontal="center"/>
    </xf>
    <xf numFmtId="0" fontId="24" fillId="0" borderId="8" xfId="0" applyFont="1" applyBorder="1" applyAlignment="1" applyProtection="1">
      <alignment horizontal="center"/>
    </xf>
    <xf numFmtId="0" fontId="24" fillId="0" borderId="19" xfId="0" applyFont="1" applyBorder="1" applyAlignment="1" applyProtection="1">
      <alignment horizontal="centerContinuous"/>
    </xf>
    <xf numFmtId="0" fontId="5" fillId="0" borderId="11" xfId="0" applyFont="1" applyBorder="1" applyProtection="1"/>
    <xf numFmtId="0" fontId="24" fillId="0" borderId="12" xfId="0" applyFont="1" applyBorder="1" applyAlignment="1" applyProtection="1">
      <alignment horizontal="centerContinuous"/>
    </xf>
    <xf numFmtId="0" fontId="24" fillId="0" borderId="34" xfId="0" applyFont="1" applyBorder="1" applyProtection="1"/>
    <xf numFmtId="0" fontId="24" fillId="0" borderId="14" xfId="0" applyFont="1" applyBorder="1" applyProtection="1"/>
    <xf numFmtId="5" fontId="24" fillId="0" borderId="31" xfId="0" applyNumberFormat="1" applyFont="1" applyBorder="1" applyProtection="1"/>
    <xf numFmtId="0" fontId="5" fillId="0" borderId="19" xfId="0" applyFont="1" applyBorder="1" applyProtection="1"/>
    <xf numFmtId="0" fontId="5" fillId="0" borderId="15" xfId="0" applyFont="1" applyBorder="1" applyAlignment="1" applyProtection="1">
      <alignment horizontal="center"/>
    </xf>
    <xf numFmtId="0" fontId="5" fillId="0" borderId="16" xfId="0" applyFont="1" applyBorder="1" applyAlignment="1" applyProtection="1">
      <alignment horizontal="centerContinuous"/>
    </xf>
    <xf numFmtId="0" fontId="5" fillId="0" borderId="9" xfId="0" applyFont="1" applyBorder="1" applyAlignment="1" applyProtection="1">
      <alignment horizontal="centerContinuous"/>
    </xf>
    <xf numFmtId="5" fontId="5" fillId="0" borderId="6" xfId="0" applyNumberFormat="1" applyFont="1" applyBorder="1" applyAlignment="1" applyProtection="1">
      <alignment horizontal="centerContinuous"/>
    </xf>
    <xf numFmtId="5" fontId="5" fillId="0" borderId="7" xfId="0" applyNumberFormat="1" applyFont="1" applyBorder="1" applyAlignment="1" applyProtection="1">
      <alignment horizontal="centerContinuous"/>
    </xf>
    <xf numFmtId="0" fontId="5" fillId="0" borderId="2" xfId="0" applyFont="1" applyBorder="1" applyAlignment="1" applyProtection="1">
      <alignment horizontal="left"/>
    </xf>
    <xf numFmtId="0" fontId="20" fillId="0" borderId="0" xfId="0" applyFont="1" applyAlignment="1" applyProtection="1">
      <alignment horizontal="left"/>
    </xf>
    <xf numFmtId="0" fontId="20" fillId="0" borderId="4" xfId="0" applyFont="1" applyBorder="1" applyAlignment="1" applyProtection="1">
      <alignment horizontal="left"/>
    </xf>
    <xf numFmtId="0" fontId="20" fillId="0" borderId="5" xfId="0" applyFont="1" applyBorder="1" applyProtection="1"/>
    <xf numFmtId="0" fontId="20" fillId="0" borderId="6" xfId="0" applyFont="1" applyBorder="1" applyAlignment="1" applyProtection="1">
      <alignment horizontal="left"/>
    </xf>
    <xf numFmtId="0" fontId="20" fillId="0" borderId="7" xfId="0" applyFont="1" applyBorder="1" applyProtection="1"/>
    <xf numFmtId="0" fontId="46" fillId="0" borderId="4" xfId="0" applyFont="1" applyBorder="1" applyProtection="1">
      <protection locked="0"/>
    </xf>
    <xf numFmtId="0" fontId="46" fillId="0" borderId="0" xfId="0" applyFont="1" applyAlignment="1" applyProtection="1">
      <alignment horizontal="left"/>
      <protection locked="0"/>
    </xf>
    <xf numFmtId="0" fontId="46" fillId="0" borderId="0" xfId="0" applyFont="1" applyProtection="1">
      <protection locked="0"/>
    </xf>
    <xf numFmtId="0" fontId="46" fillId="0" borderId="8" xfId="0" applyFont="1" applyBorder="1" applyProtection="1">
      <protection locked="0"/>
    </xf>
    <xf numFmtId="0" fontId="20" fillId="0" borderId="4" xfId="0" applyFont="1" applyBorder="1" applyAlignment="1" applyProtection="1">
      <alignment horizontal="centerContinuous"/>
    </xf>
    <xf numFmtId="0" fontId="20" fillId="0" borderId="8" xfId="0" applyFont="1" applyBorder="1" applyAlignment="1" applyProtection="1">
      <alignment horizontal="centerContinuous"/>
    </xf>
    <xf numFmtId="0" fontId="46" fillId="0" borderId="0" xfId="0" applyFont="1" applyAlignment="1" applyProtection="1">
      <alignment horizontal="centerContinuous"/>
      <protection locked="0"/>
    </xf>
    <xf numFmtId="0" fontId="46" fillId="0" borderId="8" xfId="0" applyFont="1" applyBorder="1" applyAlignment="1" applyProtection="1">
      <alignment horizontal="centerContinuous"/>
      <protection locked="0"/>
    </xf>
    <xf numFmtId="0" fontId="39" fillId="0" borderId="0" xfId="0" applyFont="1" applyAlignment="1" applyProtection="1">
      <alignment horizontal="left"/>
      <protection locked="0"/>
    </xf>
    <xf numFmtId="0" fontId="32" fillId="0" borderId="0" xfId="0" applyFont="1" applyAlignment="1" applyProtection="1">
      <alignment horizontal="left"/>
      <protection locked="0"/>
    </xf>
    <xf numFmtId="0" fontId="32" fillId="0" borderId="6" xfId="0" applyFont="1" applyBorder="1" applyAlignment="1" applyProtection="1">
      <alignment horizontal="left"/>
      <protection locked="0"/>
    </xf>
    <xf numFmtId="0" fontId="14" fillId="0" borderId="1" xfId="0" applyFont="1" applyBorder="1" applyAlignment="1" applyProtection="1">
      <alignment horizontal="centerContinuous"/>
    </xf>
    <xf numFmtId="0" fontId="5" fillId="0" borderId="33" xfId="0" applyFont="1" applyBorder="1" applyAlignment="1" applyProtection="1">
      <alignment horizontal="centerContinuous"/>
    </xf>
    <xf numFmtId="0" fontId="5" fillId="0" borderId="30" xfId="0" applyFont="1" applyBorder="1" applyAlignment="1" applyProtection="1">
      <alignment horizontal="centerContinuous"/>
    </xf>
    <xf numFmtId="0" fontId="5" fillId="0" borderId="8" xfId="0" applyFont="1" applyBorder="1" applyAlignment="1" applyProtection="1">
      <alignment horizontal="center"/>
    </xf>
    <xf numFmtId="5" fontId="5" fillId="0" borderId="0" xfId="0" applyNumberFormat="1" applyFont="1" applyProtection="1"/>
    <xf numFmtId="5" fontId="5" fillId="0" borderId="31" xfId="0" applyNumberFormat="1" applyFont="1" applyBorder="1" applyProtection="1"/>
    <xf numFmtId="5" fontId="5" fillId="0" borderId="8" xfId="0" applyNumberFormat="1" applyFont="1" applyBorder="1" applyProtection="1"/>
    <xf numFmtId="37" fontId="5" fillId="0" borderId="9" xfId="0" applyNumberFormat="1" applyFont="1" applyBorder="1" applyProtection="1"/>
    <xf numFmtId="37" fontId="5" fillId="0" borderId="33" xfId="0" applyNumberFormat="1" applyFont="1" applyBorder="1" applyProtection="1"/>
    <xf numFmtId="37" fontId="5" fillId="0" borderId="30" xfId="0" applyNumberFormat="1" applyFont="1" applyBorder="1" applyProtection="1"/>
    <xf numFmtId="37" fontId="5" fillId="0" borderId="0" xfId="0" applyNumberFormat="1" applyFont="1" applyProtection="1"/>
    <xf numFmtId="37" fontId="5" fillId="0" borderId="31" xfId="0" applyNumberFormat="1" applyFont="1" applyBorder="1" applyProtection="1"/>
    <xf numFmtId="37" fontId="5" fillId="0" borderId="8" xfId="0" applyNumberFormat="1" applyFont="1" applyBorder="1" applyProtection="1"/>
    <xf numFmtId="37" fontId="32" fillId="0" borderId="0" xfId="0" applyNumberFormat="1" applyFont="1" applyProtection="1">
      <protection locked="0"/>
    </xf>
    <xf numFmtId="37" fontId="32" fillId="0" borderId="8" xfId="0" applyNumberFormat="1" applyFont="1" applyBorder="1" applyProtection="1">
      <protection locked="0"/>
    </xf>
    <xf numFmtId="37" fontId="32" fillId="0" borderId="9" xfId="0" applyNumberFormat="1" applyFont="1" applyBorder="1" applyProtection="1">
      <protection locked="0"/>
    </xf>
    <xf numFmtId="37" fontId="32" fillId="0" borderId="30" xfId="0" applyNumberFormat="1" applyFont="1" applyBorder="1" applyProtection="1">
      <protection locked="0"/>
    </xf>
    <xf numFmtId="0" fontId="5" fillId="0" borderId="6" xfId="0" applyFont="1" applyBorder="1" applyAlignment="1" applyProtection="1">
      <alignment horizontal="center"/>
    </xf>
    <xf numFmtId="0" fontId="5" fillId="0" borderId="46" xfId="0" applyFont="1" applyBorder="1" applyProtection="1"/>
    <xf numFmtId="37" fontId="5" fillId="0" borderId="6" xfId="0" applyNumberFormat="1" applyFont="1" applyBorder="1" applyProtection="1"/>
    <xf numFmtId="37" fontId="5" fillId="0" borderId="46" xfId="0" applyNumberFormat="1" applyFont="1" applyBorder="1" applyProtection="1"/>
    <xf numFmtId="37" fontId="5" fillId="0" borderId="7" xfId="0" applyNumberFormat="1" applyFont="1" applyBorder="1" applyProtection="1"/>
    <xf numFmtId="37" fontId="5" fillId="0" borderId="0" xfId="0" applyNumberFormat="1" applyFont="1" applyAlignment="1" applyProtection="1">
      <alignment horizontal="centerContinuous"/>
    </xf>
    <xf numFmtId="37" fontId="5" fillId="0" borderId="2" xfId="0" applyNumberFormat="1" applyFont="1" applyBorder="1" applyProtection="1"/>
    <xf numFmtId="37" fontId="5" fillId="0" borderId="3" xfId="0" applyNumberFormat="1" applyFont="1" applyBorder="1" applyProtection="1"/>
    <xf numFmtId="0" fontId="41" fillId="0" borderId="0" xfId="0" applyFont="1" applyAlignment="1" applyProtection="1">
      <alignment horizontal="centerContinuous"/>
    </xf>
    <xf numFmtId="37" fontId="5" fillId="0" borderId="8" xfId="0" applyNumberFormat="1" applyFont="1" applyBorder="1" applyAlignment="1" applyProtection="1">
      <alignment horizontal="centerContinuous"/>
    </xf>
    <xf numFmtId="37" fontId="5" fillId="0" borderId="33" xfId="0" applyNumberFormat="1" applyFont="1" applyBorder="1" applyAlignment="1" applyProtection="1">
      <alignment horizontal="centerContinuous"/>
    </xf>
    <xf numFmtId="37" fontId="5" fillId="0" borderId="9" xfId="0" applyNumberFormat="1" applyFont="1" applyBorder="1" applyAlignment="1" applyProtection="1">
      <alignment horizontal="centerContinuous"/>
    </xf>
    <xf numFmtId="37" fontId="5" fillId="0" borderId="30" xfId="0" applyNumberFormat="1" applyFont="1" applyBorder="1" applyAlignment="1" applyProtection="1">
      <alignment horizontal="centerContinuous"/>
    </xf>
    <xf numFmtId="37" fontId="5" fillId="0" borderId="0" xfId="0" applyNumberFormat="1" applyFont="1" applyAlignment="1" applyProtection="1">
      <alignment horizontal="center"/>
    </xf>
    <xf numFmtId="37" fontId="5" fillId="0" borderId="8" xfId="0" applyNumberFormat="1" applyFont="1" applyBorder="1" applyAlignment="1" applyProtection="1">
      <alignment horizontal="center"/>
    </xf>
    <xf numFmtId="0" fontId="32" fillId="0" borderId="9" xfId="0" applyFont="1" applyBorder="1" applyProtection="1">
      <protection locked="0"/>
    </xf>
    <xf numFmtId="0" fontId="5" fillId="0" borderId="44" xfId="0" applyFont="1" applyBorder="1" applyProtection="1"/>
    <xf numFmtId="5" fontId="5" fillId="0" borderId="47" xfId="0" applyNumberFormat="1" applyFont="1" applyBorder="1" applyProtection="1"/>
    <xf numFmtId="5" fontId="5" fillId="0" borderId="48" xfId="0" applyNumberFormat="1" applyFont="1" applyBorder="1" applyProtection="1"/>
    <xf numFmtId="5" fontId="32" fillId="0" borderId="9" xfId="0" applyNumberFormat="1" applyFont="1" applyBorder="1" applyProtection="1">
      <protection locked="0"/>
    </xf>
    <xf numFmtId="5" fontId="5" fillId="0" borderId="33" xfId="0" applyNumberFormat="1" applyFont="1" applyBorder="1" applyProtection="1"/>
    <xf numFmtId="5" fontId="32" fillId="0" borderId="30" xfId="0" applyNumberFormat="1" applyFont="1" applyBorder="1" applyProtection="1">
      <protection locked="0"/>
    </xf>
    <xf numFmtId="0" fontId="5" fillId="0" borderId="9" xfId="0" applyFont="1" applyBorder="1" applyAlignment="1" applyProtection="1">
      <alignment horizontal="right"/>
    </xf>
    <xf numFmtId="0" fontId="32" fillId="0" borderId="0" xfId="0" applyFont="1" applyAlignment="1" applyProtection="1">
      <alignment horizontal="right"/>
      <protection locked="0"/>
    </xf>
    <xf numFmtId="0" fontId="41" fillId="0" borderId="8" xfId="0" applyFont="1" applyBorder="1" applyAlignment="1" applyProtection="1">
      <alignment horizontal="centerContinuous"/>
    </xf>
    <xf numFmtId="0" fontId="5" fillId="0" borderId="21" xfId="0" applyFont="1" applyBorder="1" applyAlignment="1" applyProtection="1">
      <alignment horizontal="center"/>
    </xf>
    <xf numFmtId="0" fontId="5" fillId="0" borderId="18" xfId="0" applyFont="1" applyBorder="1" applyAlignment="1" applyProtection="1">
      <alignment horizontal="center"/>
    </xf>
    <xf numFmtId="37" fontId="5" fillId="0" borderId="32" xfId="0" applyNumberFormat="1" applyFont="1" applyBorder="1" applyProtection="1"/>
    <xf numFmtId="37" fontId="5" fillId="0" borderId="21" xfId="0" applyNumberFormat="1" applyFont="1" applyBorder="1" applyProtection="1"/>
    <xf numFmtId="5" fontId="5" fillId="0" borderId="32" xfId="0" applyNumberFormat="1" applyFont="1" applyBorder="1" applyProtection="1"/>
    <xf numFmtId="5" fontId="5" fillId="0" borderId="9" xfId="0" applyNumberFormat="1" applyFont="1" applyBorder="1" applyProtection="1"/>
    <xf numFmtId="5" fontId="5" fillId="0" borderId="18" xfId="0" applyNumberFormat="1" applyFont="1" applyBorder="1" applyProtection="1"/>
    <xf numFmtId="37" fontId="32" fillId="0" borderId="21" xfId="0" applyNumberFormat="1" applyFont="1" applyBorder="1" applyProtection="1">
      <protection locked="0"/>
    </xf>
    <xf numFmtId="0" fontId="32" fillId="0" borderId="21" xfId="0" applyFont="1" applyBorder="1" applyProtection="1">
      <protection locked="0"/>
    </xf>
    <xf numFmtId="37" fontId="32" fillId="0" borderId="32" xfId="0" applyNumberFormat="1" applyFont="1" applyBorder="1" applyProtection="1">
      <protection locked="0"/>
    </xf>
    <xf numFmtId="37" fontId="5" fillId="0" borderId="42" xfId="0" applyNumberFormat="1" applyFont="1" applyBorder="1" applyProtection="1"/>
    <xf numFmtId="37" fontId="5" fillId="0" borderId="40" xfId="0" applyNumberFormat="1" applyFont="1" applyBorder="1" applyProtection="1"/>
    <xf numFmtId="0" fontId="5" fillId="0" borderId="5" xfId="0" applyFont="1" applyBorder="1" applyAlignment="1" applyProtection="1">
      <alignment horizontal="center"/>
    </xf>
    <xf numFmtId="37" fontId="5" fillId="0" borderId="41" xfId="0" applyNumberFormat="1" applyFont="1" applyBorder="1" applyProtection="1"/>
    <xf numFmtId="37" fontId="5" fillId="0" borderId="49" xfId="0" applyNumberFormat="1" applyFont="1" applyBorder="1" applyProtection="1"/>
    <xf numFmtId="37" fontId="5" fillId="0" borderId="50" xfId="0" applyNumberFormat="1" applyFont="1" applyBorder="1" applyProtection="1"/>
    <xf numFmtId="0" fontId="4" fillId="0" borderId="4" xfId="0" applyFont="1" applyBorder="1" applyProtection="1"/>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37" fontId="32" fillId="0" borderId="18" xfId="0" applyNumberFormat="1" applyFont="1" applyBorder="1" applyProtection="1">
      <protection locked="0"/>
    </xf>
    <xf numFmtId="0" fontId="5" fillId="0" borderId="32" xfId="0" applyFont="1" applyBorder="1" applyAlignment="1" applyProtection="1">
      <alignment horizontal="centerContinuous"/>
    </xf>
    <xf numFmtId="37" fontId="5" fillId="0" borderId="18" xfId="0" applyNumberFormat="1" applyFont="1" applyBorder="1" applyProtection="1"/>
    <xf numFmtId="0" fontId="32" fillId="0" borderId="4" xfId="0" applyFont="1" applyBorder="1" applyAlignment="1" applyProtection="1">
      <alignment horizontal="center"/>
      <protection locked="0"/>
    </xf>
    <xf numFmtId="0" fontId="32" fillId="0" borderId="31" xfId="0" applyFont="1" applyBorder="1" applyProtection="1">
      <protection locked="0"/>
    </xf>
    <xf numFmtId="5" fontId="32" fillId="0" borderId="32" xfId="0" applyNumberFormat="1" applyFont="1" applyBorder="1" applyProtection="1">
      <protection locked="0"/>
    </xf>
    <xf numFmtId="5" fontId="32" fillId="0" borderId="0" xfId="0" applyNumberFormat="1" applyFont="1" applyProtection="1">
      <protection locked="0"/>
    </xf>
    <xf numFmtId="5" fontId="32" fillId="0" borderId="21" xfId="0" applyNumberFormat="1" applyFont="1" applyBorder="1" applyProtection="1">
      <protection locked="0"/>
    </xf>
    <xf numFmtId="0" fontId="32" fillId="0" borderId="5" xfId="0" applyFont="1" applyBorder="1" applyAlignment="1" applyProtection="1">
      <alignment horizontal="center"/>
      <protection locked="0"/>
    </xf>
    <xf numFmtId="0" fontId="32" fillId="0" borderId="46" xfId="0" applyFont="1" applyBorder="1" applyProtection="1">
      <protection locked="0"/>
    </xf>
    <xf numFmtId="0" fontId="32" fillId="0" borderId="6" xfId="0" applyFont="1" applyBorder="1" applyAlignment="1" applyProtection="1">
      <alignment horizontal="center"/>
      <protection locked="0"/>
    </xf>
    <xf numFmtId="37" fontId="32" fillId="0" borderId="41" xfId="0" applyNumberFormat="1" applyFont="1" applyBorder="1" applyProtection="1">
      <protection locked="0"/>
    </xf>
    <xf numFmtId="37" fontId="32" fillId="0" borderId="7" xfId="0" applyNumberFormat="1" applyFont="1" applyBorder="1" applyProtection="1">
      <protection locked="0"/>
    </xf>
    <xf numFmtId="0" fontId="32" fillId="0" borderId="0" xfId="0" applyFont="1" applyAlignment="1" applyProtection="1">
      <alignment horizontal="centerContinuous"/>
      <protection locked="0"/>
    </xf>
    <xf numFmtId="0" fontId="5" fillId="0" borderId="31" xfId="0" applyFont="1" applyBorder="1" applyAlignment="1" applyProtection="1">
      <alignment horizontal="centerContinuous"/>
    </xf>
    <xf numFmtId="0" fontId="5" fillId="0" borderId="11" xfId="0" applyFont="1" applyBorder="1" applyAlignment="1" applyProtection="1">
      <alignment horizontal="center"/>
    </xf>
    <xf numFmtId="0" fontId="5" fillId="0" borderId="39" xfId="0" applyFont="1" applyBorder="1" applyAlignment="1" applyProtection="1">
      <alignment horizontal="centerContinuous"/>
    </xf>
    <xf numFmtId="0" fontId="5" fillId="0" borderId="38"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35" xfId="0" applyFont="1" applyBorder="1" applyAlignment="1" applyProtection="1">
      <alignment horizontal="center"/>
    </xf>
    <xf numFmtId="0" fontId="5" fillId="0" borderId="19" xfId="0" applyFont="1" applyBorder="1" applyAlignment="1" applyProtection="1">
      <alignment horizontal="center"/>
    </xf>
    <xf numFmtId="0" fontId="5" fillId="0" borderId="34" xfId="0" applyFont="1" applyBorder="1" applyAlignment="1" applyProtection="1">
      <alignment horizontal="centerContinuous"/>
    </xf>
    <xf numFmtId="0" fontId="5" fillId="0" borderId="32" xfId="0" applyFont="1" applyBorder="1" applyAlignment="1" applyProtection="1">
      <alignment horizontal="center"/>
    </xf>
    <xf numFmtId="0" fontId="5" fillId="0" borderId="16" xfId="0" applyFont="1" applyBorder="1" applyProtection="1"/>
    <xf numFmtId="0" fontId="6" fillId="0" borderId="31" xfId="0" applyFont="1" applyBorder="1" applyProtection="1"/>
    <xf numFmtId="0" fontId="5" fillId="0" borderId="31" xfId="0" applyFont="1" applyBorder="1" applyAlignment="1" applyProtection="1">
      <alignment horizontal="right"/>
    </xf>
    <xf numFmtId="5" fontId="32" fillId="0" borderId="19" xfId="0" applyNumberFormat="1" applyFont="1" applyBorder="1" applyProtection="1">
      <protection locked="0"/>
    </xf>
    <xf numFmtId="5" fontId="32" fillId="0" borderId="31" xfId="0" applyNumberFormat="1" applyFont="1" applyBorder="1" applyProtection="1">
      <protection locked="0"/>
    </xf>
    <xf numFmtId="5" fontId="5" fillId="0" borderId="19" xfId="0" applyNumberFormat="1" applyFont="1" applyBorder="1" applyProtection="1"/>
    <xf numFmtId="37" fontId="32" fillId="0" borderId="31" xfId="0" applyNumberFormat="1" applyFont="1" applyBorder="1" applyProtection="1">
      <protection locked="0"/>
    </xf>
    <xf numFmtId="37" fontId="5" fillId="0" borderId="19" xfId="0" applyNumberFormat="1" applyFont="1" applyBorder="1" applyProtection="1"/>
    <xf numFmtId="5" fontId="5" fillId="0" borderId="51" xfId="0" applyNumberFormat="1" applyFont="1" applyBorder="1" applyProtection="1"/>
    <xf numFmtId="5" fontId="5" fillId="0" borderId="42" xfId="0" applyNumberFormat="1" applyFont="1" applyBorder="1" applyProtection="1"/>
    <xf numFmtId="0" fontId="6" fillId="0" borderId="33" xfId="0" applyFont="1" applyBorder="1" applyProtection="1"/>
    <xf numFmtId="37" fontId="5" fillId="0" borderId="16" xfId="0" applyNumberFormat="1" applyFont="1" applyBorder="1" applyProtection="1"/>
    <xf numFmtId="5" fontId="5" fillId="0" borderId="16" xfId="0" applyNumberFormat="1" applyFont="1" applyBorder="1" applyProtection="1"/>
    <xf numFmtId="5" fontId="5" fillId="0" borderId="37" xfId="0" applyNumberFormat="1" applyFont="1" applyBorder="1" applyProtection="1"/>
    <xf numFmtId="0" fontId="10" fillId="0" borderId="1" xfId="0" applyFont="1" applyBorder="1"/>
    <xf numFmtId="0" fontId="10" fillId="0" borderId="2" xfId="0" applyFont="1" applyBorder="1"/>
    <xf numFmtId="0" fontId="10" fillId="0" borderId="0" xfId="0" applyFont="1" applyAlignment="1">
      <alignment horizontal="centerContinuous"/>
    </xf>
    <xf numFmtId="0" fontId="10" fillId="0" borderId="8" xfId="0" applyFont="1" applyBorder="1" applyAlignment="1">
      <alignment horizontal="centerContinuous"/>
    </xf>
    <xf numFmtId="0" fontId="10" fillId="0" borderId="8" xfId="0" applyFont="1" applyBorder="1"/>
    <xf numFmtId="0" fontId="10" fillId="0" borderId="13" xfId="0" applyFont="1" applyBorder="1"/>
    <xf numFmtId="0" fontId="10" fillId="0" borderId="12" xfId="0" applyFont="1" applyBorder="1"/>
    <xf numFmtId="0" fontId="10" fillId="0" borderId="35" xfId="0" applyFont="1" applyBorder="1"/>
    <xf numFmtId="0" fontId="15" fillId="0" borderId="12" xfId="0" applyFont="1" applyBorder="1" applyAlignment="1">
      <alignment horizontal="centerContinuous"/>
    </xf>
    <xf numFmtId="0" fontId="10" fillId="0" borderId="20" xfId="0" applyFont="1" applyBorder="1"/>
    <xf numFmtId="0" fontId="10" fillId="0" borderId="32" xfId="0" applyFont="1" applyBorder="1"/>
    <xf numFmtId="0" fontId="15" fillId="0" borderId="36" xfId="0" applyFont="1" applyBorder="1" applyAlignment="1">
      <alignment horizontal="center"/>
    </xf>
    <xf numFmtId="0" fontId="15" fillId="0" borderId="8" xfId="0" applyFont="1" applyBorder="1" applyAlignment="1">
      <alignment horizontal="center"/>
    </xf>
    <xf numFmtId="0" fontId="15" fillId="0" borderId="20" xfId="0" applyFont="1" applyBorder="1" applyAlignment="1">
      <alignment horizontal="center"/>
    </xf>
    <xf numFmtId="0" fontId="15" fillId="0" borderId="32" xfId="0" applyFont="1" applyBorder="1" applyAlignment="1">
      <alignment horizontal="center"/>
    </xf>
    <xf numFmtId="0" fontId="15" fillId="0" borderId="37" xfId="0" applyFont="1" applyBorder="1" applyAlignment="1">
      <alignment horizontal="center"/>
    </xf>
    <xf numFmtId="0" fontId="15" fillId="0" borderId="30" xfId="0" applyFont="1" applyBorder="1" applyAlignment="1">
      <alignment horizontal="center"/>
    </xf>
    <xf numFmtId="0" fontId="6" fillId="0" borderId="0" xfId="0" applyFont="1"/>
    <xf numFmtId="0" fontId="15" fillId="0" borderId="0" xfId="0" applyFont="1" applyAlignment="1">
      <alignment horizontal="right"/>
    </xf>
    <xf numFmtId="0" fontId="6" fillId="0" borderId="32" xfId="0" applyFont="1" applyBorder="1"/>
    <xf numFmtId="0" fontId="15" fillId="0" borderId="23" xfId="0" applyFont="1" applyBorder="1" applyAlignment="1">
      <alignment horizontal="center"/>
    </xf>
    <xf numFmtId="0" fontId="10" fillId="0" borderId="6" xfId="0" applyFont="1" applyBorder="1"/>
    <xf numFmtId="0" fontId="6" fillId="0" borderId="41" xfId="0" applyFont="1" applyBorder="1"/>
    <xf numFmtId="5" fontId="10" fillId="0" borderId="49" xfId="0" applyNumberFormat="1" applyFont="1" applyBorder="1" applyProtection="1"/>
    <xf numFmtId="5" fontId="10" fillId="0" borderId="50" xfId="0" applyNumberFormat="1" applyFont="1" applyBorder="1" applyProtection="1"/>
    <xf numFmtId="0" fontId="41" fillId="0" borderId="4" xfId="0" applyFont="1" applyBorder="1" applyAlignment="1">
      <alignment horizontal="centerContinuous"/>
    </xf>
    <xf numFmtId="0" fontId="10" fillId="0" borderId="15" xfId="0" applyFont="1" applyBorder="1"/>
    <xf numFmtId="0" fontId="10" fillId="0" borderId="9" xfId="0" applyFont="1" applyBorder="1"/>
    <xf numFmtId="0" fontId="10" fillId="0" borderId="30" xfId="0" applyFont="1" applyBorder="1"/>
    <xf numFmtId="0" fontId="10" fillId="0" borderId="34" xfId="0" applyFont="1" applyBorder="1"/>
    <xf numFmtId="0" fontId="10" fillId="0" borderId="31" xfId="0" applyFont="1" applyBorder="1"/>
    <xf numFmtId="0" fontId="10" fillId="0" borderId="36" xfId="0" applyFont="1" applyBorder="1"/>
    <xf numFmtId="0" fontId="15" fillId="0" borderId="4" xfId="0" applyFont="1" applyBorder="1" applyAlignment="1">
      <alignment horizontal="center"/>
    </xf>
    <xf numFmtId="0" fontId="10" fillId="0" borderId="19" xfId="0" applyFont="1" applyBorder="1"/>
    <xf numFmtId="0" fontId="10" fillId="0" borderId="33" xfId="0" applyFont="1" applyBorder="1"/>
    <xf numFmtId="0" fontId="15" fillId="0" borderId="9" xfId="0" applyFont="1" applyBorder="1" applyAlignment="1">
      <alignment horizontal="center"/>
    </xf>
    <xf numFmtId="5" fontId="18" fillId="0" borderId="19" xfId="0" applyNumberFormat="1" applyFont="1" applyBorder="1" applyProtection="1">
      <protection locked="0"/>
    </xf>
    <xf numFmtId="0" fontId="18" fillId="0" borderId="19" xfId="0" applyFont="1" applyBorder="1" applyProtection="1">
      <protection locked="0"/>
    </xf>
    <xf numFmtId="37" fontId="18" fillId="0" borderId="19" xfId="0" applyNumberFormat="1" applyFont="1" applyBorder="1" applyProtection="1">
      <protection locked="0"/>
    </xf>
    <xf numFmtId="0" fontId="15" fillId="0" borderId="5" xfId="0" applyFont="1" applyBorder="1" applyAlignment="1">
      <alignment horizontal="center"/>
    </xf>
    <xf numFmtId="0" fontId="10" fillId="0" borderId="46" xfId="0" applyFont="1" applyBorder="1"/>
    <xf numFmtId="0" fontId="4" fillId="0" borderId="4" xfId="0" applyFont="1" applyBorder="1" applyAlignment="1" applyProtection="1">
      <alignment horizontal="centerContinuous"/>
    </xf>
    <xf numFmtId="5" fontId="32" fillId="0" borderId="8" xfId="0" applyNumberFormat="1" applyFont="1" applyBorder="1" applyProtection="1">
      <protection locked="0"/>
    </xf>
    <xf numFmtId="0" fontId="40" fillId="0" borderId="0" xfId="0" applyFont="1" applyAlignment="1" applyProtection="1">
      <alignment horizontal="centerContinuous"/>
      <protection locked="0"/>
    </xf>
    <xf numFmtId="0" fontId="40"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47" fillId="0" borderId="0" xfId="0" applyFont="1" applyAlignment="1" applyProtection="1">
      <alignment horizontal="centerContinuous"/>
    </xf>
    <xf numFmtId="0" fontId="5" fillId="0" borderId="4" xfId="0" applyFont="1" applyBorder="1" applyAlignment="1" applyProtection="1">
      <alignment horizontal="right"/>
    </xf>
    <xf numFmtId="0" fontId="5" fillId="0" borderId="35" xfId="0" applyFont="1" applyBorder="1" applyAlignment="1" applyProtection="1">
      <alignment horizontal="centerContinuous"/>
    </xf>
    <xf numFmtId="0" fontId="5" fillId="0" borderId="36" xfId="0" applyFont="1" applyBorder="1" applyAlignment="1" applyProtection="1">
      <alignment horizontal="centerContinuous"/>
    </xf>
    <xf numFmtId="0" fontId="5" fillId="0" borderId="37" xfId="0" applyFont="1" applyBorder="1" applyAlignment="1" applyProtection="1">
      <alignment horizontal="center"/>
    </xf>
    <xf numFmtId="0" fontId="5" fillId="0" borderId="37" xfId="0" applyFont="1" applyBorder="1" applyAlignment="1" applyProtection="1">
      <alignment horizontal="centerContinuous"/>
    </xf>
    <xf numFmtId="0" fontId="5" fillId="0" borderId="30" xfId="0" applyFont="1" applyBorder="1" applyAlignment="1" applyProtection="1">
      <alignment horizontal="center"/>
    </xf>
    <xf numFmtId="0" fontId="41" fillId="0" borderId="1" xfId="0" applyFont="1" applyBorder="1" applyAlignment="1" applyProtection="1">
      <alignment horizontal="centerContinuous"/>
    </xf>
    <xf numFmtId="0" fontId="10" fillId="0" borderId="2" xfId="0" applyFont="1" applyBorder="1" applyAlignment="1" applyProtection="1">
      <alignment horizontal="centerContinuous"/>
    </xf>
    <xf numFmtId="0" fontId="10" fillId="0" borderId="3" xfId="0" applyFont="1" applyBorder="1" applyAlignment="1" applyProtection="1">
      <alignment horizontal="centerContinuous"/>
    </xf>
    <xf numFmtId="0" fontId="6" fillId="0" borderId="1" xfId="0" applyFont="1" applyBorder="1" applyAlignment="1" applyProtection="1">
      <alignment horizontal="centerContinuous"/>
    </xf>
    <xf numFmtId="0" fontId="10" fillId="0" borderId="39" xfId="0" applyFont="1" applyBorder="1" applyAlignment="1" applyProtection="1">
      <alignment horizontal="centerContinuous"/>
    </xf>
    <xf numFmtId="0" fontId="10" fillId="0" borderId="40" xfId="0" applyFont="1" applyBorder="1" applyAlignment="1" applyProtection="1">
      <alignment horizontal="centerContinuous"/>
    </xf>
    <xf numFmtId="0" fontId="10" fillId="0" borderId="42" xfId="0" applyFont="1" applyBorder="1" applyAlignment="1" applyProtection="1">
      <alignment horizontal="centerContinuous"/>
    </xf>
    <xf numFmtId="0" fontId="10" fillId="0" borderId="32" xfId="0" applyFont="1" applyBorder="1" applyAlignment="1" applyProtection="1">
      <alignment horizontal="centerContinuous"/>
    </xf>
    <xf numFmtId="0" fontId="15" fillId="0" borderId="9" xfId="0" applyFont="1" applyBorder="1" applyAlignment="1" applyProtection="1">
      <alignment horizontal="centerContinuous"/>
    </xf>
    <xf numFmtId="0" fontId="10" fillId="0" borderId="37" xfId="0" applyFont="1" applyBorder="1" applyAlignment="1" applyProtection="1">
      <alignment horizontal="centerContinuous"/>
    </xf>
    <xf numFmtId="37" fontId="10" fillId="0" borderId="42" xfId="0" applyNumberFormat="1" applyFont="1" applyBorder="1" applyProtection="1"/>
    <xf numFmtId="37" fontId="10" fillId="0" borderId="40" xfId="0" applyNumberFormat="1" applyFont="1" applyBorder="1" applyProtection="1"/>
    <xf numFmtId="0" fontId="15" fillId="0" borderId="32" xfId="0" applyFont="1" applyBorder="1" applyAlignment="1" applyProtection="1">
      <alignment horizontal="centerContinuous"/>
    </xf>
    <xf numFmtId="0" fontId="10" fillId="0" borderId="46" xfId="0" applyFont="1" applyBorder="1" applyProtection="1"/>
    <xf numFmtId="39" fontId="15" fillId="0" borderId="0" xfId="0" applyNumberFormat="1" applyFont="1" applyAlignment="1" applyProtection="1">
      <alignment horizontal="right"/>
    </xf>
    <xf numFmtId="0" fontId="18" fillId="0" borderId="0" xfId="0" applyFont="1" applyAlignment="1" applyProtection="1">
      <alignment horizontal="centerContinuous"/>
      <protection locked="0"/>
    </xf>
    <xf numFmtId="5" fontId="18" fillId="0" borderId="0" xfId="0" applyNumberFormat="1" applyFont="1" applyProtection="1">
      <protection locked="0"/>
    </xf>
    <xf numFmtId="37" fontId="18" fillId="0" borderId="6" xfId="0" applyNumberFormat="1" applyFont="1" applyBorder="1" applyProtection="1">
      <protection locked="0"/>
    </xf>
    <xf numFmtId="37" fontId="18" fillId="0" borderId="7" xfId="0" applyNumberFormat="1" applyFont="1" applyBorder="1" applyProtection="1">
      <protection locked="0"/>
    </xf>
    <xf numFmtId="0" fontId="29" fillId="0" borderId="0" xfId="0" applyFont="1"/>
    <xf numFmtId="0" fontId="29" fillId="0" borderId="4" xfId="0" applyFont="1" applyBorder="1"/>
    <xf numFmtId="0" fontId="29" fillId="0" borderId="0" xfId="0" applyFont="1" applyAlignment="1">
      <alignment horizontal="centerContinuous"/>
    </xf>
    <xf numFmtId="0" fontId="29" fillId="0" borderId="8" xfId="0" applyFont="1" applyBorder="1" applyAlignment="1">
      <alignment horizontal="centerContinuous"/>
    </xf>
    <xf numFmtId="0" fontId="15" fillId="0" borderId="4" xfId="0" applyFont="1" applyBorder="1" applyAlignment="1">
      <alignment horizontal="right"/>
    </xf>
    <xf numFmtId="0" fontId="10" fillId="0" borderId="10" xfId="0" applyFont="1" applyBorder="1"/>
    <xf numFmtId="0" fontId="15" fillId="0" borderId="36" xfId="0" applyFont="1" applyBorder="1" applyAlignment="1">
      <alignment horizontal="centerContinuous"/>
    </xf>
    <xf numFmtId="0" fontId="15" fillId="0" borderId="4" xfId="0" applyFont="1" applyBorder="1" applyAlignment="1">
      <alignment horizontal="centerContinuous"/>
    </xf>
    <xf numFmtId="0" fontId="15" fillId="0" borderId="14" xfId="0" applyFont="1" applyBorder="1" applyAlignment="1">
      <alignment horizontal="center"/>
    </xf>
    <xf numFmtId="0" fontId="15" fillId="0" borderId="31" xfId="0" applyFont="1" applyBorder="1" applyAlignment="1">
      <alignment horizontal="center"/>
    </xf>
    <xf numFmtId="0" fontId="15" fillId="0" borderId="21" xfId="0" applyFont="1" applyBorder="1" applyAlignment="1">
      <alignment horizontal="center"/>
    </xf>
    <xf numFmtId="0" fontId="15" fillId="0" borderId="31" xfId="0" applyFont="1" applyBorder="1" applyAlignment="1">
      <alignment horizontal="centerContinuous"/>
    </xf>
    <xf numFmtId="0" fontId="10" fillId="0" borderId="17" xfId="0" applyFont="1" applyBorder="1"/>
    <xf numFmtId="0" fontId="29" fillId="0" borderId="34" xfId="0" applyFont="1" applyBorder="1"/>
    <xf numFmtId="10" fontId="10" fillId="0" borderId="34" xfId="0" applyNumberFormat="1" applyFont="1" applyBorder="1" applyProtection="1"/>
    <xf numFmtId="10" fontId="10" fillId="0" borderId="14" xfId="0" applyNumberFormat="1" applyFont="1" applyBorder="1" applyProtection="1"/>
    <xf numFmtId="10" fontId="10" fillId="0" borderId="32" xfId="0" applyNumberFormat="1" applyFont="1" applyBorder="1" applyProtection="1"/>
    <xf numFmtId="0" fontId="15" fillId="0" borderId="31" xfId="0" applyFont="1" applyBorder="1" applyAlignment="1">
      <alignment horizontal="right"/>
    </xf>
    <xf numFmtId="10" fontId="18" fillId="0" borderId="31" xfId="0" applyNumberFormat="1" applyFont="1" applyBorder="1" applyProtection="1">
      <protection locked="0"/>
    </xf>
    <xf numFmtId="10" fontId="18" fillId="0" borderId="21" xfId="0" applyNumberFormat="1" applyFont="1" applyBorder="1" applyProtection="1">
      <protection locked="0"/>
    </xf>
    <xf numFmtId="10" fontId="18" fillId="0" borderId="32" xfId="0" applyNumberFormat="1" applyFont="1" applyBorder="1" applyProtection="1">
      <protection locked="0"/>
    </xf>
    <xf numFmtId="0" fontId="29" fillId="0" borderId="31" xfId="0" applyFont="1" applyBorder="1"/>
    <xf numFmtId="10" fontId="18" fillId="0" borderId="33" xfId="0" applyNumberFormat="1" applyFont="1" applyBorder="1" applyProtection="1">
      <protection locked="0"/>
    </xf>
    <xf numFmtId="10" fontId="10" fillId="0" borderId="31" xfId="0" applyNumberFormat="1" applyFont="1" applyBorder="1" applyProtection="1"/>
    <xf numFmtId="10" fontId="10" fillId="0" borderId="46" xfId="0" applyNumberFormat="1" applyFont="1" applyBorder="1" applyProtection="1"/>
    <xf numFmtId="10" fontId="18" fillId="0" borderId="24" xfId="0" applyNumberFormat="1" applyFont="1" applyBorder="1" applyProtection="1">
      <protection locked="0"/>
    </xf>
    <xf numFmtId="0" fontId="18" fillId="0" borderId="22" xfId="0" applyFont="1" applyBorder="1" applyProtection="1">
      <protection locked="0"/>
    </xf>
    <xf numFmtId="0" fontId="18" fillId="0" borderId="41" xfId="0" applyFont="1" applyBorder="1" applyProtection="1">
      <protection locked="0"/>
    </xf>
    <xf numFmtId="10" fontId="18" fillId="0" borderId="41" xfId="0" applyNumberFormat="1" applyFont="1" applyBorder="1" applyProtection="1">
      <protection locked="0"/>
    </xf>
    <xf numFmtId="5" fontId="18" fillId="0" borderId="41" xfId="0" applyNumberFormat="1" applyFont="1" applyBorder="1" applyProtection="1">
      <protection locked="0"/>
    </xf>
    <xf numFmtId="5" fontId="18" fillId="0" borderId="7" xfId="0" applyNumberFormat="1" applyFont="1" applyBorder="1" applyProtection="1">
      <protection locked="0"/>
    </xf>
    <xf numFmtId="10" fontId="10" fillId="0" borderId="0" xfId="0" applyNumberFormat="1" applyFont="1" applyProtection="1"/>
    <xf numFmtId="5" fontId="10" fillId="0" borderId="36" xfId="0" applyNumberFormat="1" applyFont="1" applyBorder="1" applyProtection="1"/>
    <xf numFmtId="0" fontId="10" fillId="0" borderId="10" xfId="0" applyFont="1" applyBorder="1" applyProtection="1"/>
    <xf numFmtId="0" fontId="10" fillId="0" borderId="4" xfId="0" applyFont="1" applyBorder="1" applyAlignment="1" applyProtection="1">
      <alignment horizontal="centerContinuous"/>
    </xf>
    <xf numFmtId="5" fontId="10" fillId="0" borderId="35" xfId="0" applyNumberFormat="1" applyFont="1" applyBorder="1" applyProtection="1"/>
    <xf numFmtId="0" fontId="4" fillId="0" borderId="8" xfId="0" applyFont="1" applyBorder="1" applyAlignment="1" applyProtection="1">
      <alignment horizontal="centerContinuous"/>
    </xf>
    <xf numFmtId="0" fontId="6" fillId="0" borderId="32" xfId="0" applyFont="1" applyBorder="1" applyProtection="1"/>
    <xf numFmtId="0" fontId="35" fillId="0" borderId="32" xfId="0" applyFont="1" applyBorder="1" applyProtection="1">
      <protection locked="0"/>
    </xf>
    <xf numFmtId="0" fontId="6" fillId="0" borderId="32" xfId="0" applyFont="1" applyBorder="1" applyAlignment="1" applyProtection="1">
      <alignment horizontal="center"/>
    </xf>
    <xf numFmtId="5" fontId="10" fillId="0" borderId="42" xfId="0" applyNumberFormat="1" applyFont="1" applyBorder="1" applyProtection="1"/>
    <xf numFmtId="5" fontId="10" fillId="0" borderId="40" xfId="0" applyNumberFormat="1" applyFont="1" applyBorder="1" applyProtection="1"/>
    <xf numFmtId="0" fontId="6" fillId="0" borderId="41" xfId="0" applyFont="1" applyBorder="1" applyAlignment="1" applyProtection="1">
      <alignment horizontal="center"/>
    </xf>
    <xf numFmtId="5" fontId="18" fillId="0" borderId="37" xfId="0" applyNumberFormat="1" applyFont="1" applyBorder="1" applyProtection="1">
      <protection locked="0"/>
    </xf>
    <xf numFmtId="5" fontId="18" fillId="0" borderId="30" xfId="0" applyNumberFormat="1" applyFont="1" applyBorder="1" applyProtection="1">
      <protection locked="0"/>
    </xf>
    <xf numFmtId="0" fontId="47" fillId="0" borderId="4" xfId="0" applyFont="1" applyBorder="1" applyAlignment="1" applyProtection="1">
      <alignment horizontal="centerContinuous"/>
    </xf>
    <xf numFmtId="0" fontId="4" fillId="0" borderId="32" xfId="0" applyFont="1" applyBorder="1" applyProtection="1"/>
    <xf numFmtId="0" fontId="38" fillId="0" borderId="8" xfId="0" applyFont="1" applyBorder="1" applyAlignment="1" applyProtection="1">
      <alignment horizontal="center"/>
      <protection locked="0"/>
    </xf>
    <xf numFmtId="0" fontId="18" fillId="0" borderId="36" xfId="0" applyFont="1" applyBorder="1" applyProtection="1">
      <protection locked="0"/>
    </xf>
    <xf numFmtId="0" fontId="4" fillId="0" borderId="35" xfId="0" applyFont="1" applyBorder="1" applyProtection="1"/>
    <xf numFmtId="0" fontId="15" fillId="0" borderId="19" xfId="0" applyFont="1" applyBorder="1" applyAlignment="1" applyProtection="1">
      <alignment horizontal="center"/>
    </xf>
    <xf numFmtId="0" fontId="10" fillId="0" borderId="11" xfId="0" applyFont="1" applyBorder="1" applyProtection="1"/>
    <xf numFmtId="5" fontId="18" fillId="0" borderId="21" xfId="0" applyNumberFormat="1" applyFont="1" applyBorder="1" applyProtection="1">
      <protection locked="0"/>
    </xf>
    <xf numFmtId="37" fontId="18" fillId="0" borderId="21" xfId="0" applyNumberFormat="1" applyFont="1" applyBorder="1" applyProtection="1">
      <protection locked="0"/>
    </xf>
    <xf numFmtId="0" fontId="15" fillId="0" borderId="5" xfId="0" applyFont="1" applyBorder="1" applyAlignment="1" applyProtection="1">
      <alignment horizontal="center"/>
    </xf>
    <xf numFmtId="164" fontId="10" fillId="0" borderId="0" xfId="0" applyNumberFormat="1" applyFont="1" applyAlignment="1" applyProtection="1">
      <alignment horizontal="centerContinuous"/>
    </xf>
    <xf numFmtId="164" fontId="18" fillId="0" borderId="32" xfId="0" applyNumberFormat="1" applyFont="1" applyBorder="1" applyProtection="1">
      <protection locked="0"/>
    </xf>
    <xf numFmtId="0" fontId="15" fillId="0" borderId="4" xfId="0" applyFont="1" applyBorder="1" applyAlignment="1" applyProtection="1">
      <alignment horizontal="right"/>
    </xf>
    <xf numFmtId="0" fontId="6" fillId="0" borderId="35" xfId="0" applyFont="1" applyBorder="1" applyProtection="1"/>
    <xf numFmtId="164" fontId="10" fillId="0" borderId="32" xfId="0" applyNumberFormat="1" applyFont="1" applyBorder="1" applyProtection="1"/>
    <xf numFmtId="0" fontId="35" fillId="0" borderId="32" xfId="0" applyFont="1" applyBorder="1" applyAlignment="1" applyProtection="1">
      <alignment horizontal="center"/>
      <protection locked="0"/>
    </xf>
    <xf numFmtId="164" fontId="10" fillId="0" borderId="49" xfId="0" applyNumberFormat="1" applyFont="1" applyBorder="1" applyProtection="1"/>
    <xf numFmtId="164" fontId="15" fillId="0" borderId="0" xfId="0" applyNumberFormat="1" applyFont="1" applyAlignment="1" applyProtection="1">
      <alignment horizontal="centerContinuous"/>
    </xf>
    <xf numFmtId="164" fontId="15" fillId="0" borderId="32" xfId="0" applyNumberFormat="1" applyFont="1" applyBorder="1" applyAlignment="1" applyProtection="1">
      <alignment horizontal="center"/>
    </xf>
    <xf numFmtId="0" fontId="6" fillId="0" borderId="41" xfId="0" applyFont="1" applyBorder="1" applyProtection="1"/>
    <xf numFmtId="0" fontId="10" fillId="0" borderId="2" xfId="0" applyFont="1" applyBorder="1" applyAlignment="1">
      <alignment horizontal="centerContinuous"/>
    </xf>
    <xf numFmtId="0" fontId="10" fillId="0" borderId="3" xfId="0" applyFont="1" applyBorder="1" applyAlignment="1">
      <alignment horizontal="centerContinuous"/>
    </xf>
    <xf numFmtId="0" fontId="10" fillId="0" borderId="4" xfId="0" applyFont="1" applyBorder="1" applyAlignment="1">
      <alignment horizontal="centerContinuous"/>
    </xf>
    <xf numFmtId="0" fontId="15" fillId="0" borderId="35" xfId="0" applyFont="1" applyBorder="1" applyAlignment="1">
      <alignment horizontal="center"/>
    </xf>
    <xf numFmtId="0" fontId="6" fillId="0" borderId="35" xfId="0" applyFont="1" applyBorder="1"/>
    <xf numFmtId="0" fontId="6" fillId="0" borderId="32" xfId="0" applyFont="1" applyBorder="1" applyAlignment="1">
      <alignment horizontal="center"/>
    </xf>
    <xf numFmtId="0" fontId="10" fillId="0" borderId="23" xfId="0" applyFont="1" applyBorder="1"/>
    <xf numFmtId="0" fontId="6" fillId="0" borderId="41" xfId="0" applyFont="1" applyBorder="1" applyAlignment="1">
      <alignment horizontal="center"/>
    </xf>
    <xf numFmtId="164" fontId="10" fillId="0" borderId="41" xfId="0" applyNumberFormat="1" applyFont="1" applyBorder="1" applyProtection="1"/>
    <xf numFmtId="0" fontId="15" fillId="0" borderId="41" xfId="0" applyFont="1" applyBorder="1" applyAlignment="1">
      <alignment horizontal="center"/>
    </xf>
    <xf numFmtId="0" fontId="49" fillId="0" borderId="0" xfId="0" applyFont="1" applyProtection="1"/>
    <xf numFmtId="0" fontId="49" fillId="0" borderId="4" xfId="0" applyFont="1" applyBorder="1" applyProtection="1"/>
    <xf numFmtId="0" fontId="49" fillId="0" borderId="4" xfId="0" applyFont="1" applyBorder="1" applyAlignment="1" applyProtection="1">
      <alignment horizontal="center"/>
    </xf>
    <xf numFmtId="0" fontId="49" fillId="0" borderId="9" xfId="0" applyFont="1" applyBorder="1" applyProtection="1"/>
    <xf numFmtId="0" fontId="49" fillId="0" borderId="15" xfId="0" applyFont="1" applyBorder="1" applyProtection="1"/>
    <xf numFmtId="0" fontId="33" fillId="0" borderId="1" xfId="0" applyFont="1" applyBorder="1" applyAlignment="1">
      <alignment horizontal="right"/>
    </xf>
    <xf numFmtId="0" fontId="33" fillId="0" borderId="2" xfId="0" applyFont="1" applyBorder="1"/>
    <xf numFmtId="0" fontId="33" fillId="0" borderId="3" xfId="0" applyFont="1" applyBorder="1"/>
    <xf numFmtId="0" fontId="33" fillId="0" borderId="4" xfId="0" applyFont="1" applyBorder="1" applyAlignment="1">
      <alignment horizontal="centerContinuous"/>
    </xf>
    <xf numFmtId="0" fontId="4" fillId="0" borderId="0" xfId="0" applyFont="1" applyAlignment="1">
      <alignment horizontal="centerContinuous"/>
    </xf>
    <xf numFmtId="0" fontId="33" fillId="0" borderId="0" xfId="0" applyFont="1" applyAlignment="1">
      <alignment horizontal="centerContinuous"/>
    </xf>
    <xf numFmtId="0" fontId="33" fillId="0" borderId="8" xfId="0" applyFont="1" applyBorder="1" applyAlignment="1">
      <alignment horizontal="centerContinuous"/>
    </xf>
    <xf numFmtId="0" fontId="33" fillId="0" borderId="4" xfId="0" applyFont="1" applyBorder="1"/>
    <xf numFmtId="0" fontId="33" fillId="0" borderId="0" xfId="0" applyFont="1"/>
    <xf numFmtId="0" fontId="33" fillId="0" borderId="8" xfId="0" applyFont="1" applyBorder="1"/>
    <xf numFmtId="0" fontId="33" fillId="0" borderId="4" xfId="0" applyFont="1" applyBorder="1" applyAlignment="1">
      <alignment horizontal="right"/>
    </xf>
    <xf numFmtId="0" fontId="33" fillId="0" borderId="34" xfId="0" applyFont="1" applyBorder="1"/>
    <xf numFmtId="0" fontId="33" fillId="0" borderId="12" xfId="0" applyFont="1" applyBorder="1" applyAlignment="1">
      <alignment horizontal="center"/>
    </xf>
    <xf numFmtId="0" fontId="33" fillId="0" borderId="35" xfId="0" applyFont="1" applyBorder="1"/>
    <xf numFmtId="0" fontId="33" fillId="0" borderId="33" xfId="0" applyFont="1" applyBorder="1"/>
    <xf numFmtId="0" fontId="33" fillId="0" borderId="9" xfId="0" applyFont="1" applyBorder="1"/>
    <xf numFmtId="0" fontId="33"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3" fillId="0" borderId="35" xfId="0" applyFont="1" applyBorder="1" applyAlignment="1">
      <alignment horizontal="center"/>
    </xf>
    <xf numFmtId="0" fontId="4" fillId="0" borderId="34" xfId="0" applyFont="1" applyBorder="1" applyAlignment="1">
      <alignment horizontal="center"/>
    </xf>
    <xf numFmtId="0" fontId="33" fillId="0" borderId="20" xfId="0" applyFont="1" applyBorder="1" applyAlignment="1">
      <alignment horizontal="center"/>
    </xf>
    <xf numFmtId="0" fontId="33" fillId="0" borderId="32" xfId="0" applyFont="1" applyBorder="1" applyAlignment="1">
      <alignment horizontal="center"/>
    </xf>
    <xf numFmtId="0" fontId="33" fillId="0" borderId="19" xfId="0" applyFont="1" applyBorder="1" applyAlignment="1">
      <alignment horizontal="center"/>
    </xf>
    <xf numFmtId="0" fontId="33" fillId="0" borderId="0" xfId="0" applyFont="1" applyAlignment="1">
      <alignment horizontal="center"/>
    </xf>
    <xf numFmtId="0" fontId="33" fillId="0" borderId="8" xfId="0" applyFont="1" applyBorder="1" applyAlignment="1">
      <alignment horizontal="center"/>
    </xf>
    <xf numFmtId="0" fontId="33" fillId="0" borderId="33" xfId="0" applyFont="1" applyBorder="1" applyAlignment="1">
      <alignment horizontal="centerContinuous"/>
    </xf>
    <xf numFmtId="0" fontId="33" fillId="0" borderId="37" xfId="0" applyFont="1" applyBorder="1" applyAlignment="1">
      <alignment horizontal="centerContinuous"/>
    </xf>
    <xf numFmtId="0" fontId="33" fillId="0" borderId="21" xfId="0" applyFont="1" applyBorder="1" applyAlignment="1">
      <alignment horizontal="center"/>
    </xf>
    <xf numFmtId="0" fontId="33" fillId="0" borderId="20" xfId="0" applyFont="1" applyBorder="1" applyAlignment="1" applyProtection="1">
      <alignment horizontal="center"/>
    </xf>
    <xf numFmtId="0" fontId="33" fillId="0" borderId="32" xfId="0" applyFont="1" applyBorder="1" applyAlignment="1" applyProtection="1">
      <alignment horizontal="center"/>
    </xf>
    <xf numFmtId="0" fontId="33" fillId="0" borderId="19" xfId="0" applyFont="1" applyBorder="1" applyAlignment="1" applyProtection="1">
      <alignment horizontal="center"/>
    </xf>
    <xf numFmtId="0" fontId="33" fillId="0" borderId="0" xfId="0" applyFont="1" applyAlignment="1" applyProtection="1">
      <alignment horizontal="center"/>
    </xf>
    <xf numFmtId="0" fontId="33" fillId="0" borderId="8" xfId="0" applyFont="1" applyBorder="1" applyAlignment="1" applyProtection="1">
      <alignment horizontal="center"/>
    </xf>
    <xf numFmtId="0" fontId="33"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3" fillId="0" borderId="20" xfId="0" applyFont="1" applyBorder="1"/>
    <xf numFmtId="0" fontId="50" fillId="0" borderId="32" xfId="0" applyFont="1" applyBorder="1" applyProtection="1">
      <protection locked="0"/>
    </xf>
    <xf numFmtId="0" fontId="50" fillId="0" borderId="19" xfId="0" applyFont="1" applyBorder="1" applyProtection="1">
      <protection locked="0"/>
    </xf>
    <xf numFmtId="5" fontId="50" fillId="0" borderId="32" xfId="0" applyNumberFormat="1" applyFont="1" applyBorder="1" applyProtection="1">
      <protection locked="0"/>
    </xf>
    <xf numFmtId="5" fontId="50" fillId="0" borderId="0" xfId="0" applyNumberFormat="1" applyFont="1" applyProtection="1">
      <protection locked="0"/>
    </xf>
    <xf numFmtId="5" fontId="50" fillId="0" borderId="19" xfId="0" applyNumberFormat="1" applyFont="1" applyBorder="1" applyProtection="1">
      <protection locked="0"/>
    </xf>
    <xf numFmtId="5" fontId="50" fillId="0" borderId="8" xfId="0" applyNumberFormat="1" applyFont="1" applyBorder="1" applyProtection="1">
      <protection locked="0"/>
    </xf>
    <xf numFmtId="10" fontId="50" fillId="0" borderId="32" xfId="0" applyNumberFormat="1" applyFont="1" applyBorder="1" applyProtection="1">
      <protection locked="0"/>
    </xf>
    <xf numFmtId="5" fontId="33" fillId="0" borderId="21" xfId="0" applyNumberFormat="1" applyFont="1" applyBorder="1" applyProtection="1"/>
    <xf numFmtId="37" fontId="50" fillId="0" borderId="32" xfId="0" applyNumberFormat="1" applyFont="1" applyBorder="1" applyProtection="1">
      <protection locked="0"/>
    </xf>
    <xf numFmtId="37" fontId="50" fillId="0" borderId="0" xfId="0" applyNumberFormat="1" applyFont="1" applyProtection="1">
      <protection locked="0"/>
    </xf>
    <xf numFmtId="37" fontId="50" fillId="0" borderId="19" xfId="0" applyNumberFormat="1" applyFont="1" applyBorder="1" applyProtection="1">
      <protection locked="0"/>
    </xf>
    <xf numFmtId="37" fontId="50" fillId="0" borderId="8" xfId="0" applyNumberFormat="1" applyFont="1" applyBorder="1" applyProtection="1">
      <protection locked="0"/>
    </xf>
    <xf numFmtId="37" fontId="33" fillId="0" borderId="21" xfId="0" applyNumberFormat="1" applyFont="1" applyBorder="1" applyProtection="1"/>
    <xf numFmtId="0" fontId="50" fillId="0" borderId="19" xfId="0" applyFont="1" applyBorder="1" applyAlignment="1" applyProtection="1">
      <alignment horizontal="center"/>
      <protection locked="0"/>
    </xf>
    <xf numFmtId="10" fontId="50" fillId="0" borderId="32" xfId="0" applyNumberFormat="1" applyFont="1" applyBorder="1" applyAlignment="1" applyProtection="1">
      <alignment horizontal="center"/>
      <protection locked="0"/>
    </xf>
    <xf numFmtId="0" fontId="50" fillId="0" borderId="32" xfId="0" applyFont="1" applyBorder="1" applyAlignment="1" applyProtection="1">
      <alignment horizontal="center"/>
      <protection locked="0"/>
    </xf>
    <xf numFmtId="37" fontId="50" fillId="0" borderId="37" xfId="0" applyNumberFormat="1" applyFont="1" applyBorder="1" applyProtection="1">
      <protection locked="0"/>
    </xf>
    <xf numFmtId="37" fontId="50" fillId="0" borderId="9" xfId="0" applyNumberFormat="1" applyFont="1" applyBorder="1" applyProtection="1">
      <protection locked="0"/>
    </xf>
    <xf numFmtId="37" fontId="50" fillId="0" borderId="16" xfId="0" applyNumberFormat="1" applyFont="1" applyBorder="1" applyProtection="1">
      <protection locked="0"/>
    </xf>
    <xf numFmtId="37" fontId="50" fillId="0" borderId="30" xfId="0" applyNumberFormat="1" applyFont="1" applyBorder="1" applyProtection="1">
      <protection locked="0"/>
    </xf>
    <xf numFmtId="0" fontId="33" fillId="0" borderId="23" xfId="0" applyFont="1" applyBorder="1"/>
    <xf numFmtId="0" fontId="33" fillId="0" borderId="41" xfId="0" applyFont="1" applyBorder="1"/>
    <xf numFmtId="0" fontId="33" fillId="0" borderId="22" xfId="0" applyFont="1" applyBorder="1" applyAlignment="1">
      <alignment horizontal="center"/>
    </xf>
    <xf numFmtId="5" fontId="33" fillId="0" borderId="22" xfId="0" applyNumberFormat="1" applyFont="1" applyBorder="1" applyProtection="1"/>
    <xf numFmtId="5" fontId="33" fillId="0" borderId="41" xfId="0" applyNumberFormat="1" applyFont="1" applyBorder="1" applyProtection="1"/>
    <xf numFmtId="5" fontId="33" fillId="0" borderId="7" xfId="0" applyNumberFormat="1" applyFont="1" applyBorder="1" applyProtection="1"/>
    <xf numFmtId="10" fontId="33" fillId="0" borderId="22" xfId="0" applyNumberFormat="1" applyFont="1" applyBorder="1" applyAlignment="1" applyProtection="1">
      <alignment horizontal="center"/>
    </xf>
    <xf numFmtId="5" fontId="33" fillId="0" borderId="52" xfId="0" applyNumberFormat="1" applyFont="1" applyBorder="1" applyProtection="1"/>
    <xf numFmtId="5" fontId="33" fillId="0" borderId="24" xfId="0" applyNumberFormat="1" applyFont="1" applyBorder="1" applyProtection="1"/>
    <xf numFmtId="0" fontId="33"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37" fontId="32" fillId="0" borderId="35" xfId="0" applyNumberFormat="1" applyFont="1" applyBorder="1" applyProtection="1">
      <protection locked="0"/>
    </xf>
    <xf numFmtId="0" fontId="8"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32" fillId="0" borderId="19" xfId="0" applyFont="1" applyBorder="1" applyProtection="1">
      <protection locked="0"/>
    </xf>
    <xf numFmtId="0" fontId="5" fillId="0" borderId="32" xfId="0" applyFont="1" applyBorder="1" applyAlignment="1" applyProtection="1">
      <alignment horizontal="right"/>
    </xf>
    <xf numFmtId="0" fontId="32" fillId="0" borderId="35" xfId="0" applyFont="1" applyBorder="1" applyProtection="1">
      <protection locked="0"/>
    </xf>
    <xf numFmtId="0" fontId="32" fillId="0" borderId="12" xfId="0" applyFont="1" applyBorder="1" applyProtection="1">
      <protection locked="0"/>
    </xf>
    <xf numFmtId="0" fontId="8" fillId="0" borderId="12" xfId="0" applyFont="1" applyBorder="1" applyProtection="1"/>
    <xf numFmtId="10" fontId="5" fillId="0" borderId="6" xfId="0" applyNumberFormat="1" applyFont="1" applyBorder="1" applyProtection="1"/>
    <xf numFmtId="0" fontId="33" fillId="0" borderId="0" xfId="0" applyFont="1" applyProtection="1"/>
    <xf numFmtId="0" fontId="33" fillId="0" borderId="1" xfId="0" applyFont="1" applyBorder="1" applyProtection="1"/>
    <xf numFmtId="0" fontId="4" fillId="0" borderId="2" xfId="0" applyFont="1" applyBorder="1" applyProtection="1"/>
    <xf numFmtId="0" fontId="33" fillId="0" borderId="2" xfId="0" applyFont="1" applyBorder="1" applyProtection="1"/>
    <xf numFmtId="0" fontId="33" fillId="0" borderId="3" xfId="0" applyFont="1" applyBorder="1" applyProtection="1"/>
    <xf numFmtId="0" fontId="33" fillId="0" borderId="0" xfId="0" applyFont="1" applyAlignment="1" applyProtection="1">
      <alignment horizontal="centerContinuous"/>
    </xf>
    <xf numFmtId="0" fontId="33" fillId="0" borderId="8" xfId="0" applyFont="1" applyBorder="1" applyAlignment="1" applyProtection="1">
      <alignment horizontal="centerContinuous"/>
    </xf>
    <xf numFmtId="0" fontId="33" fillId="0" borderId="8" xfId="0" applyFont="1" applyBorder="1" applyProtection="1"/>
    <xf numFmtId="0" fontId="33" fillId="0" borderId="13" xfId="0" applyFont="1" applyBorder="1" applyAlignment="1" applyProtection="1">
      <alignment horizontal="center"/>
    </xf>
    <xf numFmtId="0" fontId="33" fillId="0" borderId="35" xfId="0" applyFont="1" applyBorder="1" applyProtection="1"/>
    <xf numFmtId="0" fontId="33" fillId="0" borderId="11" xfId="0" applyFont="1" applyBorder="1" applyAlignment="1" applyProtection="1">
      <alignment horizontal="center"/>
    </xf>
    <xf numFmtId="0" fontId="33" fillId="0" borderId="35" xfId="0" applyFont="1" applyBorder="1" applyAlignment="1" applyProtection="1">
      <alignment horizontal="center"/>
    </xf>
    <xf numFmtId="0" fontId="33" fillId="0" borderId="36" xfId="0" applyFont="1" applyBorder="1" applyAlignment="1" applyProtection="1">
      <alignment horizontal="center"/>
    </xf>
    <xf numFmtId="0" fontId="33" fillId="0" borderId="20" xfId="0" applyFont="1" applyBorder="1" applyProtection="1"/>
    <xf numFmtId="0" fontId="33" fillId="0" borderId="17" xfId="0" applyFont="1" applyBorder="1" applyProtection="1"/>
    <xf numFmtId="0" fontId="33" fillId="0" borderId="37" xfId="0" applyFont="1" applyBorder="1" applyProtection="1"/>
    <xf numFmtId="0" fontId="33" fillId="0" borderId="16" xfId="0" applyFont="1" applyBorder="1" applyProtection="1"/>
    <xf numFmtId="0" fontId="33" fillId="0" borderId="30" xfId="0" applyFont="1" applyBorder="1" applyProtection="1"/>
    <xf numFmtId="0" fontId="4" fillId="0" borderId="13" xfId="0" applyFont="1" applyBorder="1" applyProtection="1"/>
    <xf numFmtId="0" fontId="33" fillId="0" borderId="11" xfId="0" applyFont="1" applyBorder="1" applyProtection="1"/>
    <xf numFmtId="0" fontId="33" fillId="0" borderId="36" xfId="0" applyFont="1" applyBorder="1" applyProtection="1"/>
    <xf numFmtId="5" fontId="33" fillId="0" borderId="8" xfId="0" applyNumberFormat="1" applyFont="1" applyBorder="1" applyProtection="1"/>
    <xf numFmtId="37" fontId="33" fillId="0" borderId="8" xfId="0" applyNumberFormat="1" applyFont="1" applyBorder="1" applyProtection="1"/>
    <xf numFmtId="0" fontId="33" fillId="0" borderId="19" xfId="0" applyFont="1" applyBorder="1" applyProtection="1"/>
    <xf numFmtId="0" fontId="33" fillId="0" borderId="32" xfId="0" applyFont="1" applyBorder="1" applyProtection="1"/>
    <xf numFmtId="0" fontId="33" fillId="0" borderId="23" xfId="0" applyFont="1" applyBorder="1" applyAlignment="1" applyProtection="1">
      <alignment horizontal="center"/>
    </xf>
    <xf numFmtId="0" fontId="4" fillId="0" borderId="41" xfId="0" applyFont="1" applyBorder="1" applyProtection="1"/>
    <xf numFmtId="5" fontId="33" fillId="0" borderId="53" xfId="0" applyNumberFormat="1" applyFont="1" applyBorder="1" applyProtection="1"/>
    <xf numFmtId="0" fontId="10" fillId="0" borderId="32" xfId="0" applyFont="1" applyBorder="1" applyAlignment="1">
      <alignment horizontal="centerContinuous"/>
    </xf>
    <xf numFmtId="0" fontId="51" fillId="0" borderId="0" xfId="0" applyFont="1"/>
    <xf numFmtId="0" fontId="10" fillId="0" borderId="41" xfId="0" applyFont="1" applyBorder="1"/>
    <xf numFmtId="37" fontId="10" fillId="0" borderId="19" xfId="0" applyNumberFormat="1" applyFont="1" applyBorder="1" applyProtection="1"/>
    <xf numFmtId="5" fontId="10" fillId="0" borderId="6" xfId="0" applyNumberFormat="1" applyFont="1" applyBorder="1" applyProtection="1"/>
    <xf numFmtId="0" fontId="4" fillId="0" borderId="1" xfId="0" applyFont="1" applyBorder="1" applyProtection="1"/>
    <xf numFmtId="0" fontId="33" fillId="0" borderId="4" xfId="0" applyFont="1" applyBorder="1" applyAlignment="1" applyProtection="1">
      <alignment horizontal="right"/>
    </xf>
    <xf numFmtId="0" fontId="33" fillId="0" borderId="9" xfId="0" applyFont="1" applyBorder="1" applyProtection="1"/>
    <xf numFmtId="0" fontId="33" fillId="0" borderId="12" xfId="0" applyFont="1" applyBorder="1" applyProtection="1"/>
    <xf numFmtId="0" fontId="33" fillId="0" borderId="32" xfId="0" applyFont="1" applyBorder="1" applyAlignment="1" applyProtection="1">
      <alignment horizontal="centerContinuous"/>
    </xf>
    <xf numFmtId="0" fontId="33" fillId="0" borderId="12" xfId="0" applyFont="1" applyBorder="1" applyAlignment="1" applyProtection="1">
      <alignment horizontal="centerContinuous"/>
    </xf>
    <xf numFmtId="0" fontId="33" fillId="0" borderId="35" xfId="0" applyFont="1" applyBorder="1" applyAlignment="1" applyProtection="1">
      <alignment horizontal="centerContinuous"/>
    </xf>
    <xf numFmtId="0" fontId="33" fillId="0" borderId="14" xfId="0" applyFont="1" applyBorder="1" applyProtection="1"/>
    <xf numFmtId="0" fontId="33" fillId="0" borderId="9" xfId="0" applyFont="1" applyBorder="1" applyAlignment="1" applyProtection="1">
      <alignment horizontal="centerContinuous"/>
    </xf>
    <xf numFmtId="0" fontId="33" fillId="0" borderId="21" xfId="0" applyFont="1" applyBorder="1" applyProtection="1"/>
    <xf numFmtId="0" fontId="33" fillId="0" borderId="17" xfId="0" applyFont="1" applyBorder="1" applyAlignment="1" applyProtection="1">
      <alignment horizontal="center"/>
    </xf>
    <xf numFmtId="0" fontId="33" fillId="0" borderId="37" xfId="0" applyFont="1" applyBorder="1" applyAlignment="1" applyProtection="1">
      <alignment horizontal="center"/>
    </xf>
    <xf numFmtId="0" fontId="33" fillId="0" borderId="13" xfId="0" applyFont="1" applyBorder="1" applyProtection="1"/>
    <xf numFmtId="0" fontId="50" fillId="0" borderId="0" xfId="0" applyFont="1" applyProtection="1">
      <protection locked="0"/>
    </xf>
    <xf numFmtId="0" fontId="33" fillId="0" borderId="41" xfId="0" applyFont="1" applyBorder="1" applyAlignment="1" applyProtection="1">
      <alignment horizontal="center"/>
    </xf>
    <xf numFmtId="0" fontId="33" fillId="0" borderId="34" xfId="0" applyFont="1" applyBorder="1" applyProtection="1"/>
    <xf numFmtId="0" fontId="33" fillId="0" borderId="31" xfId="0" applyFont="1" applyBorder="1" applyAlignment="1" applyProtection="1">
      <alignment horizontal="centerContinuous"/>
    </xf>
    <xf numFmtId="0" fontId="33" fillId="0" borderId="9" xfId="0" applyFont="1" applyBorder="1" applyAlignment="1" applyProtection="1">
      <alignment horizontal="center"/>
    </xf>
    <xf numFmtId="0" fontId="33" fillId="0" borderId="6" xfId="0" applyFont="1" applyBorder="1" applyProtection="1"/>
    <xf numFmtId="0" fontId="33" fillId="0" borderId="7" xfId="0" applyFont="1" applyBorder="1" applyProtection="1"/>
    <xf numFmtId="0" fontId="33" fillId="0" borderId="0" xfId="0" applyFont="1" applyAlignment="1" applyProtection="1">
      <alignment horizontal="right"/>
    </xf>
    <xf numFmtId="0" fontId="4" fillId="0" borderId="0" xfId="0" applyFont="1" applyProtection="1"/>
    <xf numFmtId="0" fontId="4" fillId="0" borderId="3" xfId="0" applyFont="1" applyBorder="1" applyProtection="1"/>
    <xf numFmtId="0" fontId="33" fillId="0" borderId="15" xfId="0" applyFont="1" applyBorder="1" applyProtection="1"/>
    <xf numFmtId="0" fontId="33" fillId="0" borderId="5" xfId="0" applyFont="1" applyBorder="1" applyProtection="1"/>
    <xf numFmtId="0" fontId="15" fillId="0" borderId="13" xfId="0" applyFont="1" applyBorder="1" applyAlignment="1">
      <alignment horizontal="center"/>
    </xf>
    <xf numFmtId="0" fontId="41" fillId="0" borderId="4" xfId="0" applyFont="1" applyBorder="1" applyProtection="1"/>
    <xf numFmtId="0" fontId="8" fillId="0" borderId="32" xfId="0" applyFont="1" applyBorder="1" applyProtection="1"/>
    <xf numFmtId="0" fontId="51" fillId="0" borderId="0" xfId="0" applyFont="1" applyProtection="1"/>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18" fillId="0" borderId="35" xfId="0" applyNumberFormat="1" applyFont="1" applyBorder="1" applyProtection="1">
      <protection locked="0"/>
    </xf>
    <xf numFmtId="37" fontId="18" fillId="0" borderId="36" xfId="0" applyNumberFormat="1" applyFont="1" applyBorder="1" applyProtection="1">
      <protection locked="0"/>
    </xf>
    <xf numFmtId="0" fontId="10" fillId="0" borderId="12" xfId="0" applyFont="1" applyBorder="1" applyAlignment="1" applyProtection="1">
      <alignment horizontal="centerContinuous"/>
    </xf>
    <xf numFmtId="0" fontId="15" fillId="0" borderId="17" xfId="0" applyFont="1" applyBorder="1" applyAlignment="1" applyProtection="1">
      <alignment horizontal="center" vertical="center"/>
    </xf>
    <xf numFmtId="0" fontId="15" fillId="0" borderId="9" xfId="0" applyFont="1" applyBorder="1" applyAlignment="1" applyProtection="1">
      <alignment vertical="center"/>
    </xf>
    <xf numFmtId="0" fontId="15" fillId="0" borderId="37" xfId="0" applyFont="1" applyBorder="1" applyAlignment="1" applyProtection="1">
      <alignment vertical="center"/>
    </xf>
    <xf numFmtId="0" fontId="15" fillId="0" borderId="42" xfId="0" applyFont="1" applyBorder="1" applyAlignment="1" applyProtection="1">
      <alignment horizontal="center"/>
    </xf>
    <xf numFmtId="0" fontId="15" fillId="0" borderId="40" xfId="0" applyFont="1" applyBorder="1" applyAlignment="1" applyProtection="1">
      <alignment horizontal="center"/>
    </xf>
    <xf numFmtId="0" fontId="38" fillId="0" borderId="41" xfId="0" applyFont="1" applyBorder="1" applyAlignment="1" applyProtection="1">
      <alignment horizontal="center"/>
      <protection locked="0"/>
    </xf>
    <xf numFmtId="0" fontId="15" fillId="0" borderId="49" xfId="0" applyFont="1" applyBorder="1" applyAlignment="1" applyProtection="1">
      <alignment horizontal="center"/>
    </xf>
    <xf numFmtId="0" fontId="15" fillId="0" borderId="50" xfId="0" applyFont="1" applyBorder="1" applyAlignment="1" applyProtection="1">
      <alignment horizontal="center"/>
    </xf>
    <xf numFmtId="37" fontId="10" fillId="0" borderId="0" xfId="0" applyNumberFormat="1" applyFont="1" applyAlignment="1" applyProtection="1">
      <alignment horizontal="centerContinuous"/>
    </xf>
    <xf numFmtId="37" fontId="40" fillId="0" borderId="0" xfId="0" applyNumberFormat="1" applyFont="1" applyAlignment="1" applyProtection="1">
      <alignment horizontal="centerContinuous"/>
      <protection locked="0"/>
    </xf>
    <xf numFmtId="37" fontId="40" fillId="0" borderId="8" xfId="0" applyNumberFormat="1" applyFont="1" applyBorder="1" applyAlignment="1" applyProtection="1">
      <alignment horizontal="centerContinuous"/>
      <protection locked="0"/>
    </xf>
    <xf numFmtId="0" fontId="33" fillId="0" borderId="10" xfId="0" applyFont="1" applyBorder="1" applyProtection="1"/>
    <xf numFmtId="0" fontId="53" fillId="0" borderId="0" xfId="0" applyFont="1" applyProtection="1"/>
    <xf numFmtId="0" fontId="53" fillId="0" borderId="32" xfId="0" applyFont="1" applyBorder="1" applyProtection="1"/>
    <xf numFmtId="37" fontId="33" fillId="0" borderId="32" xfId="0" applyNumberFormat="1" applyFont="1" applyBorder="1" applyProtection="1"/>
    <xf numFmtId="0" fontId="33" fillId="0" borderId="32" xfId="0" applyFont="1" applyBorder="1" applyAlignment="1" applyProtection="1">
      <alignment horizontal="right"/>
    </xf>
    <xf numFmtId="37" fontId="33" fillId="0" borderId="42" xfId="0" applyNumberFormat="1" applyFont="1" applyBorder="1" applyProtection="1"/>
    <xf numFmtId="37" fontId="33" fillId="0" borderId="40" xfId="0" applyNumberFormat="1" applyFont="1" applyBorder="1" applyProtection="1"/>
    <xf numFmtId="37" fontId="33" fillId="0" borderId="35" xfId="0" applyNumberFormat="1" applyFont="1" applyBorder="1" applyProtection="1"/>
    <xf numFmtId="37" fontId="33" fillId="0" borderId="36" xfId="0" applyNumberFormat="1" applyFont="1" applyBorder="1" applyProtection="1"/>
    <xf numFmtId="37" fontId="33" fillId="0" borderId="37" xfId="0" applyNumberFormat="1" applyFont="1" applyBorder="1" applyProtection="1"/>
    <xf numFmtId="37" fontId="33" fillId="0" borderId="30" xfId="0" applyNumberFormat="1" applyFont="1" applyBorder="1" applyProtection="1"/>
    <xf numFmtId="0" fontId="53" fillId="0" borderId="32" xfId="0" applyFont="1" applyBorder="1" applyAlignment="1" applyProtection="1">
      <alignment horizontal="left"/>
    </xf>
    <xf numFmtId="0" fontId="33" fillId="0" borderId="41" xfId="0" applyFont="1" applyBorder="1" applyAlignment="1" applyProtection="1">
      <alignment horizontal="right"/>
    </xf>
    <xf numFmtId="37" fontId="33" fillId="0" borderId="41" xfId="0" applyNumberFormat="1" applyFont="1" applyBorder="1" applyProtection="1"/>
    <xf numFmtId="37" fontId="33" fillId="0" borderId="7" xfId="0" applyNumberFormat="1" applyFont="1" applyBorder="1" applyProtection="1"/>
    <xf numFmtId="37" fontId="33" fillId="0" borderId="49" xfId="0" applyNumberFormat="1" applyFont="1" applyBorder="1" applyProtection="1"/>
    <xf numFmtId="0" fontId="33" fillId="0" borderId="7" xfId="0" applyFont="1" applyBorder="1" applyAlignment="1" applyProtection="1">
      <alignment horizontal="center"/>
    </xf>
    <xf numFmtId="0" fontId="33" fillId="0" borderId="31" xfId="0" applyFont="1" applyBorder="1" applyAlignment="1" applyProtection="1">
      <alignment horizontal="center"/>
    </xf>
    <xf numFmtId="0" fontId="52" fillId="0" borderId="32" xfId="0" applyFont="1" applyBorder="1" applyAlignment="1" applyProtection="1">
      <alignment horizontal="center" vertical="center"/>
    </xf>
    <xf numFmtId="37" fontId="50" fillId="0" borderId="42" xfId="0" applyNumberFormat="1" applyFont="1" applyBorder="1" applyProtection="1">
      <protection locked="0"/>
    </xf>
    <xf numFmtId="37" fontId="50" fillId="0" borderId="35" xfId="0" applyNumberFormat="1" applyFont="1" applyBorder="1" applyProtection="1">
      <protection locked="0"/>
    </xf>
    <xf numFmtId="37" fontId="33" fillId="0" borderId="0" xfId="0" applyNumberFormat="1" applyFont="1" applyProtection="1"/>
    <xf numFmtId="37" fontId="33" fillId="0" borderId="0" xfId="0" applyNumberFormat="1" applyFont="1" applyAlignment="1" applyProtection="1">
      <alignment horizontal="centerContinuous"/>
    </xf>
    <xf numFmtId="37" fontId="33" fillId="0" borderId="51" xfId="0" applyNumberFormat="1" applyFont="1" applyBorder="1" applyProtection="1"/>
    <xf numFmtId="37" fontId="33" fillId="0" borderId="11" xfId="0" applyNumberFormat="1" applyFont="1" applyBorder="1" applyProtection="1"/>
    <xf numFmtId="37" fontId="33" fillId="0" borderId="14" xfId="0" applyNumberFormat="1" applyFont="1" applyBorder="1" applyProtection="1"/>
    <xf numFmtId="0" fontId="41" fillId="0" borderId="0" xfId="0" applyFont="1" applyProtection="1"/>
    <xf numFmtId="0" fontId="41" fillId="0" borderId="1" xfId="0" applyFont="1" applyBorder="1" applyProtection="1"/>
    <xf numFmtId="0" fontId="41" fillId="0" borderId="2" xfId="0" applyFont="1" applyBorder="1" applyProtection="1"/>
    <xf numFmtId="0" fontId="41" fillId="0" borderId="3" xfId="0" applyFont="1" applyBorder="1" applyProtection="1"/>
    <xf numFmtId="0" fontId="41" fillId="0" borderId="8" xfId="0" applyFont="1" applyBorder="1" applyProtection="1"/>
    <xf numFmtId="0" fontId="47" fillId="0" borderId="8" xfId="0" applyFont="1" applyBorder="1" applyAlignment="1" applyProtection="1">
      <alignment horizontal="centerContinuous"/>
    </xf>
    <xf numFmtId="37" fontId="18" fillId="0" borderId="16" xfId="0" applyNumberFormat="1" applyFont="1" applyBorder="1" applyProtection="1">
      <protection locked="0"/>
    </xf>
    <xf numFmtId="5" fontId="10" fillId="0" borderId="16" xfId="0" applyNumberFormat="1" applyFont="1" applyBorder="1" applyProtection="1"/>
    <xf numFmtId="5" fontId="10" fillId="0" borderId="9" xfId="0" applyNumberFormat="1" applyFont="1" applyBorder="1" applyProtection="1"/>
    <xf numFmtId="5" fontId="10" fillId="0" borderId="30" xfId="0" applyNumberFormat="1" applyFont="1" applyBorder="1" applyProtection="1"/>
    <xf numFmtId="5" fontId="15" fillId="0" borderId="19" xfId="0" applyNumberFormat="1" applyFont="1" applyBorder="1" applyAlignment="1" applyProtection="1">
      <alignment horizontal="center"/>
    </xf>
    <xf numFmtId="5" fontId="10" fillId="0" borderId="37" xfId="0" applyNumberFormat="1" applyFont="1" applyBorder="1" applyProtection="1"/>
    <xf numFmtId="37" fontId="15" fillId="0" borderId="19" xfId="0" applyNumberFormat="1" applyFont="1" applyBorder="1" applyAlignment="1" applyProtection="1">
      <alignment horizontal="center"/>
    </xf>
    <xf numFmtId="0" fontId="15" fillId="0" borderId="6" xfId="0" applyFont="1" applyBorder="1" applyAlignment="1" applyProtection="1">
      <alignment horizontal="center"/>
    </xf>
    <xf numFmtId="5" fontId="10" fillId="0" borderId="22" xfId="0" applyNumberFormat="1" applyFont="1" applyBorder="1" applyProtection="1"/>
    <xf numFmtId="5" fontId="15" fillId="0" borderId="22" xfId="0" applyNumberFormat="1" applyFont="1" applyBorder="1" applyAlignment="1" applyProtection="1">
      <alignment horizontal="center"/>
    </xf>
    <xf numFmtId="0" fontId="33" fillId="0" borderId="33" xfId="0" applyFont="1" applyBorder="1" applyAlignment="1" applyProtection="1">
      <alignment horizontal="center"/>
    </xf>
    <xf numFmtId="0" fontId="33" fillId="0" borderId="30" xfId="0" applyFont="1" applyBorder="1" applyAlignment="1" applyProtection="1">
      <alignment horizontal="center"/>
    </xf>
    <xf numFmtId="0" fontId="50" fillId="0" borderId="31" xfId="0" applyFont="1" applyBorder="1" applyProtection="1">
      <protection locked="0"/>
    </xf>
    <xf numFmtId="0" fontId="4" fillId="0" borderId="46" xfId="0" applyFont="1" applyBorder="1" applyProtection="1"/>
    <xf numFmtId="0" fontId="33" fillId="0" borderId="41" xfId="0" applyFont="1" applyBorder="1" applyProtection="1"/>
    <xf numFmtId="5" fontId="10" fillId="0" borderId="14" xfId="0" applyNumberFormat="1" applyFont="1" applyBorder="1" applyProtection="1"/>
    <xf numFmtId="5" fontId="5" fillId="0" borderId="53" xfId="0" applyNumberFormat="1" applyFont="1" applyBorder="1" applyProtection="1"/>
    <xf numFmtId="0" fontId="41" fillId="0" borderId="0" xfId="0" applyFont="1" applyAlignment="1" applyProtection="1">
      <alignment horizontal="left"/>
    </xf>
    <xf numFmtId="0" fontId="6" fillId="0" borderId="31" xfId="0" applyFont="1" applyBorder="1" applyAlignment="1" applyProtection="1">
      <alignment horizontal="centerContinuous"/>
    </xf>
    <xf numFmtId="0" fontId="5" fillId="0" borderId="21" xfId="0" applyFont="1" applyBorder="1" applyProtection="1"/>
    <xf numFmtId="5" fontId="5" fillId="0" borderId="21" xfId="0" applyNumberFormat="1" applyFont="1" applyBorder="1" applyProtection="1"/>
    <xf numFmtId="0" fontId="5" fillId="0" borderId="21" xfId="0" applyFont="1" applyBorder="1" applyAlignment="1" applyProtection="1">
      <alignment horizontal="centerContinuous"/>
    </xf>
    <xf numFmtId="0" fontId="6" fillId="0" borderId="46" xfId="0" applyFont="1" applyBorder="1" applyProtection="1"/>
    <xf numFmtId="5" fontId="5" fillId="0" borderId="24" xfId="0" applyNumberFormat="1" applyFont="1" applyBorder="1" applyProtection="1"/>
    <xf numFmtId="0" fontId="33" fillId="0" borderId="31" xfId="0" applyFont="1" applyBorder="1" applyProtection="1"/>
    <xf numFmtId="0" fontId="33" fillId="0" borderId="6" xfId="0" applyFont="1" applyBorder="1" applyAlignment="1" applyProtection="1">
      <alignment horizontal="center"/>
    </xf>
    <xf numFmtId="0" fontId="33" fillId="0" borderId="46" xfId="0" applyFont="1" applyBorder="1" applyProtection="1"/>
    <xf numFmtId="0" fontId="33" fillId="0" borderId="54" xfId="0" applyFont="1" applyBorder="1" applyProtection="1"/>
    <xf numFmtId="5" fontId="33" fillId="0" borderId="54" xfId="0" applyNumberFormat="1" applyFont="1" applyBorder="1" applyProtection="1"/>
    <xf numFmtId="0" fontId="33" fillId="0" borderId="50" xfId="0" applyFont="1" applyBorder="1" applyProtection="1"/>
    <xf numFmtId="0" fontId="33" fillId="0" borderId="33" xfId="0" applyFont="1" applyBorder="1" applyProtection="1"/>
    <xf numFmtId="0" fontId="33" fillId="0" borderId="30" xfId="0" applyFont="1" applyBorder="1" applyAlignment="1" applyProtection="1">
      <alignment horizontal="centerContinuous"/>
    </xf>
    <xf numFmtId="5" fontId="33" fillId="0" borderId="0" xfId="0" applyNumberFormat="1" applyFont="1" applyProtection="1"/>
    <xf numFmtId="5" fontId="33" fillId="0" borderId="31" xfId="0" applyNumberFormat="1" applyFont="1" applyBorder="1" applyProtection="1"/>
    <xf numFmtId="5" fontId="50" fillId="0" borderId="31" xfId="0" applyNumberFormat="1" applyFont="1" applyBorder="1" applyProtection="1">
      <protection locked="0"/>
    </xf>
    <xf numFmtId="37" fontId="50" fillId="0" borderId="31" xfId="0" applyNumberFormat="1" applyFont="1" applyBorder="1" applyProtection="1">
      <protection locked="0"/>
    </xf>
    <xf numFmtId="0" fontId="33" fillId="0" borderId="56" xfId="0" applyFont="1" applyBorder="1" applyProtection="1"/>
    <xf numFmtId="5" fontId="33" fillId="0" borderId="56" xfId="0" applyNumberFormat="1" applyFont="1" applyBorder="1" applyProtection="1"/>
    <xf numFmtId="0" fontId="50" fillId="0" borderId="33" xfId="0" applyFont="1" applyBorder="1" applyProtection="1">
      <protection locked="0"/>
    </xf>
    <xf numFmtId="5" fontId="50" fillId="0" borderId="9" xfId="0" applyNumberFormat="1" applyFont="1" applyBorder="1" applyProtection="1">
      <protection locked="0"/>
    </xf>
    <xf numFmtId="0" fontId="33" fillId="0" borderId="6" xfId="0" applyFont="1" applyBorder="1" applyAlignment="1" applyProtection="1">
      <alignment horizontal="right"/>
    </xf>
    <xf numFmtId="0" fontId="29" fillId="0" borderId="0" xfId="0" applyFont="1" applyProtection="1"/>
    <xf numFmtId="37" fontId="50" fillId="0" borderId="21" xfId="0" applyNumberFormat="1" applyFont="1" applyBorder="1" applyProtection="1">
      <protection locked="0"/>
    </xf>
    <xf numFmtId="37" fontId="33" fillId="0" borderId="12" xfId="0" applyNumberFormat="1" applyFont="1" applyBorder="1" applyProtection="1"/>
    <xf numFmtId="167" fontId="5" fillId="0" borderId="0" xfId="0" applyNumberFormat="1" applyFont="1" applyProtection="1"/>
    <xf numFmtId="0" fontId="29" fillId="0" borderId="1" xfId="0" applyFont="1" applyBorder="1" applyProtection="1"/>
    <xf numFmtId="0" fontId="29" fillId="0" borderId="3" xfId="0" applyFont="1" applyBorder="1" applyProtection="1"/>
    <xf numFmtId="0" fontId="29" fillId="0" borderId="2" xfId="0" applyFont="1" applyBorder="1" applyProtection="1"/>
    <xf numFmtId="0" fontId="8" fillId="0" borderId="0" xfId="0" applyFont="1" applyAlignment="1" applyProtection="1">
      <alignment horizontal="center"/>
    </xf>
    <xf numFmtId="10" fontId="32" fillId="0" borderId="9" xfId="0" applyNumberFormat="1" applyFont="1" applyBorder="1" applyProtection="1">
      <protection locked="0"/>
    </xf>
    <xf numFmtId="0" fontId="14" fillId="0" borderId="0" xfId="0" applyFont="1" applyProtection="1"/>
    <xf numFmtId="0" fontId="14" fillId="0" borderId="1" xfId="0" applyFont="1" applyBorder="1" applyProtection="1"/>
    <xf numFmtId="0" fontId="14" fillId="0" borderId="2" xfId="0" applyFont="1" applyBorder="1" applyProtection="1"/>
    <xf numFmtId="0" fontId="14" fillId="0" borderId="4" xfId="0" applyFont="1" applyBorder="1" applyAlignment="1" applyProtection="1">
      <alignment horizontal="centerContinuous"/>
    </xf>
    <xf numFmtId="0" fontId="14" fillId="0" borderId="0" xfId="0" applyFont="1" applyAlignment="1">
      <alignment horizontal="centerContinuous"/>
    </xf>
    <xf numFmtId="0" fontId="54" fillId="0" borderId="0" xfId="0" applyFont="1" applyAlignment="1" applyProtection="1">
      <alignment horizontal="center"/>
    </xf>
    <xf numFmtId="0" fontId="14" fillId="0" borderId="9" xfId="0" applyFont="1" applyBorder="1" applyProtection="1"/>
    <xf numFmtId="0" fontId="14" fillId="0" borderId="6" xfId="0" applyFont="1" applyBorder="1" applyProtection="1"/>
    <xf numFmtId="0" fontId="4" fillId="0" borderId="4" xfId="0" applyFont="1" applyBorder="1" applyAlignment="1">
      <alignment horizontal="centerContinuous"/>
    </xf>
    <xf numFmtId="0" fontId="15" fillId="0" borderId="4" xfId="0" applyFont="1" applyBorder="1" applyAlignment="1">
      <alignment horizontal="center" vertical="top"/>
    </xf>
    <xf numFmtId="0" fontId="15" fillId="0" borderId="18" xfId="0" applyFont="1" applyBorder="1" applyAlignment="1">
      <alignment horizontal="center"/>
    </xf>
    <xf numFmtId="0" fontId="14" fillId="0" borderId="0" xfId="0" applyFont="1" applyAlignment="1">
      <alignment horizontal="center"/>
    </xf>
    <xf numFmtId="0" fontId="10" fillId="0" borderId="21" xfId="0" applyFont="1" applyBorder="1"/>
    <xf numFmtId="9" fontId="10" fillId="0" borderId="8" xfId="0" applyNumberFormat="1" applyFont="1" applyBorder="1" applyProtection="1"/>
    <xf numFmtId="0" fontId="55" fillId="0" borderId="0" xfId="0" applyFont="1" applyAlignment="1" applyProtection="1">
      <alignment horizontal="centerContinuous"/>
      <protection locked="0"/>
    </xf>
    <xf numFmtId="9" fontId="14" fillId="0" borderId="8" xfId="0" applyNumberFormat="1" applyFont="1" applyBorder="1" applyAlignment="1" applyProtection="1">
      <alignment horizontal="centerContinuous"/>
    </xf>
    <xf numFmtId="37" fontId="38" fillId="0" borderId="0" xfId="0" applyNumberFormat="1" applyFont="1" applyAlignment="1" applyProtection="1">
      <alignment horizontal="centerContinuous"/>
      <protection locked="0"/>
    </xf>
    <xf numFmtId="9" fontId="15" fillId="0" borderId="8" xfId="0" applyNumberFormat="1" applyFont="1" applyBorder="1" applyAlignment="1" applyProtection="1">
      <alignment horizontal="centerContinuous"/>
    </xf>
    <xf numFmtId="0" fontId="5" fillId="0" borderId="41" xfId="0" applyFont="1" applyBorder="1" applyProtection="1"/>
    <xf numFmtId="0" fontId="32" fillId="0" borderId="20" xfId="0" applyFont="1" applyBorder="1" applyProtection="1">
      <protection locked="0"/>
    </xf>
    <xf numFmtId="0" fontId="48" fillId="0" borderId="0" xfId="0" applyFont="1" applyProtection="1"/>
    <xf numFmtId="0" fontId="33" fillId="0" borderId="36" xfId="0" applyFont="1" applyBorder="1" applyAlignment="1" applyProtection="1">
      <alignment horizontal="centerContinuous"/>
    </xf>
    <xf numFmtId="0" fontId="50" fillId="0" borderId="12" xfId="0" applyFont="1" applyBorder="1" applyProtection="1">
      <protection locked="0"/>
    </xf>
    <xf numFmtId="0" fontId="33" fillId="0" borderId="15" xfId="0" applyFont="1" applyBorder="1" applyAlignment="1" applyProtection="1">
      <alignment horizontal="centerContinuous"/>
    </xf>
    <xf numFmtId="37" fontId="33" fillId="0" borderId="9" xfId="0" applyNumberFormat="1" applyFont="1" applyBorder="1" applyAlignment="1" applyProtection="1">
      <alignment horizontal="centerContinuous"/>
    </xf>
    <xf numFmtId="37" fontId="33" fillId="0" borderId="30" xfId="0" applyNumberFormat="1" applyFont="1" applyBorder="1" applyAlignment="1" applyProtection="1">
      <alignment horizontal="centerContinuous"/>
    </xf>
    <xf numFmtId="37" fontId="33" fillId="0" borderId="37" xfId="0" applyNumberFormat="1" applyFont="1" applyBorder="1" applyAlignment="1" applyProtection="1">
      <alignment horizontal="centerContinuous"/>
    </xf>
    <xf numFmtId="37" fontId="33" fillId="0" borderId="37" xfId="0" applyNumberFormat="1" applyFont="1" applyBorder="1" applyAlignment="1" applyProtection="1">
      <alignment horizontal="center"/>
    </xf>
    <xf numFmtId="37" fontId="33" fillId="0" borderId="9" xfId="0" applyNumberFormat="1" applyFont="1" applyBorder="1" applyProtection="1"/>
    <xf numFmtId="37" fontId="33" fillId="0" borderId="9" xfId="0" applyNumberFormat="1" applyFont="1" applyBorder="1" applyAlignment="1" applyProtection="1">
      <alignment horizontal="center"/>
    </xf>
    <xf numFmtId="37" fontId="33" fillId="0" borderId="32" xfId="0" applyNumberFormat="1" applyFont="1" applyBorder="1" applyAlignment="1" applyProtection="1">
      <alignment horizontal="center"/>
    </xf>
    <xf numFmtId="37" fontId="33" fillId="0" borderId="8" xfId="0" applyNumberFormat="1" applyFont="1" applyBorder="1" applyAlignment="1" applyProtection="1">
      <alignment horizontal="center"/>
    </xf>
    <xf numFmtId="37" fontId="5" fillId="0" borderId="12" xfId="0" applyNumberFormat="1" applyFont="1" applyBorder="1" applyProtection="1"/>
    <xf numFmtId="0" fontId="5" fillId="0" borderId="47" xfId="0" applyFont="1" applyBorder="1" applyProtection="1"/>
    <xf numFmtId="0" fontId="5" fillId="0" borderId="48" xfId="0" applyFont="1" applyBorder="1" applyProtection="1"/>
    <xf numFmtId="0" fontId="5" fillId="0" borderId="57" xfId="0" applyFont="1" applyBorder="1" applyProtection="1"/>
    <xf numFmtId="37" fontId="5" fillId="0" borderId="58" xfId="0" applyNumberFormat="1" applyFont="1" applyBorder="1" applyProtection="1"/>
    <xf numFmtId="0" fontId="5" fillId="0" borderId="55" xfId="0" applyFont="1" applyBorder="1" applyProtection="1"/>
    <xf numFmtId="37" fontId="5" fillId="0" borderId="0" xfId="0" applyNumberFormat="1" applyFont="1" applyAlignment="1" applyProtection="1">
      <alignment horizontal="right"/>
    </xf>
    <xf numFmtId="0" fontId="54" fillId="0" borderId="0" xfId="0" applyFont="1" applyAlignment="1">
      <alignment horizontal="centerContinuous"/>
    </xf>
    <xf numFmtId="0" fontId="6" fillId="0" borderId="0" xfId="0" applyFont="1" applyAlignment="1">
      <alignment horizontal="center"/>
    </xf>
    <xf numFmtId="0" fontId="4" fillId="0" borderId="0" xfId="0" applyFont="1"/>
    <xf numFmtId="0" fontId="29" fillId="0" borderId="0" xfId="0" applyFont="1" applyAlignment="1">
      <alignment horizontal="center"/>
    </xf>
    <xf numFmtId="5" fontId="15" fillId="0" borderId="0" xfId="0" applyNumberFormat="1" applyFont="1" applyAlignment="1" applyProtection="1">
      <alignment horizontal="left"/>
    </xf>
    <xf numFmtId="37" fontId="6" fillId="0" borderId="0" xfId="0" applyNumberFormat="1" applyFont="1" applyProtection="1"/>
    <xf numFmtId="0" fontId="15" fillId="0" borderId="0" xfId="0" applyFont="1" applyAlignment="1">
      <alignment horizontal="left"/>
    </xf>
    <xf numFmtId="37" fontId="29" fillId="0" borderId="0" xfId="0" applyNumberFormat="1" applyFont="1" applyProtection="1"/>
    <xf numFmtId="5" fontId="29" fillId="0" borderId="0" xfId="0" applyNumberFormat="1" applyFont="1" applyProtection="1"/>
    <xf numFmtId="5" fontId="6" fillId="0" borderId="0" xfId="0" applyNumberFormat="1" applyFont="1" applyProtection="1"/>
    <xf numFmtId="0" fontId="29" fillId="0" borderId="0" xfId="0" applyFont="1" applyAlignment="1" applyProtection="1">
      <alignment horizontal="center"/>
    </xf>
    <xf numFmtId="0" fontId="5" fillId="0" borderId="0" xfId="0" applyFont="1" applyAlignment="1">
      <alignment horizontal="center"/>
    </xf>
    <xf numFmtId="168" fontId="10" fillId="0" borderId="0" xfId="0" applyNumberFormat="1" applyFont="1" applyProtection="1"/>
    <xf numFmtId="169" fontId="10" fillId="0" borderId="0" xfId="0" applyNumberFormat="1" applyFont="1" applyProtection="1"/>
    <xf numFmtId="39" fontId="10" fillId="0" borderId="0" xfId="0" applyNumberFormat="1" applyFont="1" applyProtection="1"/>
    <xf numFmtId="0" fontId="30" fillId="0" borderId="0" xfId="0" applyFont="1"/>
    <xf numFmtId="165" fontId="10" fillId="0" borderId="0" xfId="0" applyNumberFormat="1" applyFont="1" applyProtection="1"/>
    <xf numFmtId="0" fontId="42" fillId="0" borderId="0" xfId="0" applyFont="1"/>
    <xf numFmtId="0" fontId="24" fillId="0" borderId="31" xfId="0" applyFont="1" applyBorder="1" applyAlignment="1" applyProtection="1">
      <alignment horizontal="fill"/>
    </xf>
    <xf numFmtId="37" fontId="24" fillId="0" borderId="31" xfId="0" applyNumberFormat="1" applyFont="1" applyBorder="1" applyAlignment="1" applyProtection="1">
      <alignment horizontal="fill"/>
    </xf>
    <xf numFmtId="37" fontId="24" fillId="0" borderId="21" xfId="0" applyNumberFormat="1" applyFont="1" applyBorder="1" applyAlignment="1" applyProtection="1">
      <alignment horizontal="fill"/>
    </xf>
    <xf numFmtId="0" fontId="5" fillId="0" borderId="0" xfId="0" applyFont="1" applyAlignment="1" applyProtection="1">
      <alignment horizontal="fill"/>
    </xf>
    <xf numFmtId="37" fontId="5" fillId="0" borderId="8" xfId="0" applyNumberFormat="1" applyFont="1" applyBorder="1" applyAlignment="1" applyProtection="1">
      <alignment horizontal="fill"/>
    </xf>
    <xf numFmtId="10" fontId="10" fillId="0" borderId="31" xfId="0" applyNumberFormat="1" applyFont="1" applyBorder="1" applyAlignment="1" applyProtection="1">
      <alignment horizontal="fill"/>
    </xf>
    <xf numFmtId="10" fontId="10" fillId="0" borderId="46" xfId="0" applyNumberFormat="1" applyFont="1" applyBorder="1" applyAlignment="1" applyProtection="1">
      <alignment horizontal="fill"/>
    </xf>
    <xf numFmtId="0" fontId="0" fillId="0" borderId="21" xfId="0" applyBorder="1"/>
    <xf numFmtId="0" fontId="5" fillId="0" borderId="0" xfId="0" applyFont="1" applyBorder="1" applyProtection="1"/>
    <xf numFmtId="0" fontId="5" fillId="0" borderId="59" xfId="0" applyFont="1" applyBorder="1" applyAlignment="1" applyProtection="1">
      <alignment horizontal="center"/>
    </xf>
    <xf numFmtId="0" fontId="5" fillId="0" borderId="13" xfId="0" applyFont="1" applyBorder="1" applyAlignment="1" applyProtection="1">
      <alignment horizontal="center"/>
    </xf>
    <xf numFmtId="0" fontId="5" fillId="0" borderId="60" xfId="0" applyFont="1" applyBorder="1" applyProtection="1"/>
    <xf numFmtId="0" fontId="10" fillId="0" borderId="0" xfId="0" applyFont="1" applyAlignment="1" applyProtection="1">
      <alignment horizontal="left"/>
    </xf>
    <xf numFmtId="5" fontId="10" fillId="0" borderId="0" xfId="0" applyNumberFormat="1" applyFont="1" applyAlignment="1" applyProtection="1">
      <alignment horizontal="right"/>
    </xf>
    <xf numFmtId="0" fontId="10" fillId="0" borderId="0" xfId="0" applyFont="1" applyAlignment="1">
      <alignment horizontal="right"/>
    </xf>
    <xf numFmtId="0" fontId="10" fillId="0" borderId="0" xfId="0" applyFont="1" applyAlignment="1">
      <alignment horizontal="left"/>
    </xf>
    <xf numFmtId="0" fontId="5" fillId="0" borderId="19" xfId="0" applyFont="1" applyBorder="1" applyAlignment="1" applyProtection="1">
      <alignment horizontal="left"/>
    </xf>
    <xf numFmtId="0" fontId="5" fillId="0" borderId="16" xfId="0" applyFont="1" applyBorder="1" applyAlignment="1" applyProtection="1">
      <alignment horizontal="left"/>
    </xf>
    <xf numFmtId="0" fontId="20" fillId="0" borderId="0" xfId="0" applyFont="1" applyAlignment="1" applyProtection="1">
      <alignment horizontal="centerContinuous" wrapText="1"/>
    </xf>
    <xf numFmtId="0" fontId="2" fillId="0" borderId="0" xfId="0" applyFont="1"/>
    <xf numFmtId="0" fontId="60" fillId="0" borderId="0" xfId="0" applyFont="1" applyAlignment="1" applyProtection="1">
      <alignment horizontal="left"/>
    </xf>
    <xf numFmtId="0" fontId="61" fillId="0" borderId="0" xfId="0" applyFont="1" applyAlignment="1" applyProtection="1">
      <alignment horizontal="left"/>
    </xf>
    <xf numFmtId="0" fontId="7" fillId="0" borderId="0" xfId="0" applyFont="1" applyAlignment="1" applyProtection="1">
      <alignment horizontal="left"/>
    </xf>
    <xf numFmtId="0" fontId="0" fillId="0" borderId="0" xfId="0" applyAlignment="1"/>
    <xf numFmtId="0" fontId="7" fillId="0" borderId="0" xfId="0" applyFont="1" applyAlignment="1" applyProtection="1"/>
    <xf numFmtId="0" fontId="15" fillId="0" borderId="0" xfId="0" applyFont="1" applyAlignment="1"/>
    <xf numFmtId="0" fontId="5" fillId="0" borderId="0" xfId="0" applyFont="1" applyAlignment="1" applyProtection="1"/>
    <xf numFmtId="0" fontId="5" fillId="0" borderId="0" xfId="0" applyFont="1" applyBorder="1" applyAlignment="1" applyProtection="1">
      <alignment horizontal="centerContinuous"/>
    </xf>
    <xf numFmtId="0" fontId="10" fillId="0" borderId="0" xfId="0" applyFont="1" applyAlignment="1"/>
    <xf numFmtId="0" fontId="49" fillId="0" borderId="0" xfId="0" applyFont="1" applyAlignment="1" applyProtection="1"/>
    <xf numFmtId="0" fontId="33" fillId="0" borderId="0" xfId="0" applyFont="1" applyAlignment="1" applyProtection="1"/>
    <xf numFmtId="0" fontId="0" fillId="0" borderId="8" xfId="0" applyBorder="1"/>
    <xf numFmtId="0" fontId="33" fillId="0" borderId="9" xfId="0" applyFont="1" applyBorder="1" applyAlignment="1" applyProtection="1"/>
    <xf numFmtId="0" fontId="5" fillId="0" borderId="8" xfId="0" applyFont="1" applyBorder="1" applyAlignment="1" applyProtection="1"/>
    <xf numFmtId="0" fontId="32" fillId="0" borderId="8" xfId="0" applyFont="1" applyBorder="1" applyAlignment="1" applyProtection="1">
      <protection locked="0"/>
    </xf>
    <xf numFmtId="0" fontId="32" fillId="0" borderId="7" xfId="0" applyFont="1" applyBorder="1" applyAlignment="1" applyProtection="1">
      <protection locked="0"/>
    </xf>
    <xf numFmtId="0" fontId="15" fillId="0" borderId="0" xfId="0" applyFont="1" applyAlignment="1">
      <alignment wrapText="1"/>
    </xf>
    <xf numFmtId="0" fontId="31" fillId="0" borderId="0" xfId="0" applyFont="1" applyAlignment="1"/>
    <xf numFmtId="0" fontId="31" fillId="0" borderId="0" xfId="0" applyFont="1" applyAlignment="1">
      <alignment vertical="top" wrapText="1"/>
    </xf>
    <xf numFmtId="0" fontId="31" fillId="0" borderId="6" xfId="0" applyFont="1" applyBorder="1" applyAlignment="1">
      <alignment vertical="top" wrapText="1"/>
    </xf>
    <xf numFmtId="0" fontId="31" fillId="0" borderId="0" xfId="0" applyFont="1" applyAlignment="1">
      <alignment wrapText="1"/>
    </xf>
    <xf numFmtId="0" fontId="33" fillId="0" borderId="33" xfId="0" applyFont="1" applyBorder="1" applyAlignment="1" applyProtection="1"/>
    <xf numFmtId="0" fontId="10" fillId="0" borderId="0" xfId="0" applyFont="1" applyAlignment="1" applyProtection="1"/>
    <xf numFmtId="0" fontId="0" fillId="0" borderId="30" xfId="0" applyBorder="1"/>
    <xf numFmtId="0" fontId="0" fillId="0" borderId="9" xfId="0" applyBorder="1"/>
    <xf numFmtId="0" fontId="33" fillId="0" borderId="31" xfId="0" applyFont="1" applyBorder="1" applyAlignment="1" applyProtection="1"/>
    <xf numFmtId="49" fontId="18" fillId="0" borderId="0" xfId="0" applyNumberFormat="1" applyFont="1" applyProtection="1">
      <protection locked="0"/>
    </xf>
    <xf numFmtId="49" fontId="18" fillId="3" borderId="0" xfId="0" applyNumberFormat="1" applyFont="1" applyFill="1" applyProtection="1">
      <protection locked="0"/>
    </xf>
    <xf numFmtId="0" fontId="5" fillId="6" borderId="0" xfId="0" applyFont="1" applyFill="1" applyAlignment="1" applyProtection="1"/>
    <xf numFmtId="38" fontId="32" fillId="0" borderId="8" xfId="0" applyNumberFormat="1" applyFont="1" applyBorder="1" applyProtection="1">
      <protection locked="0"/>
    </xf>
    <xf numFmtId="38" fontId="32" fillId="0" borderId="32" xfId="0" applyNumberFormat="1" applyFont="1" applyBorder="1" applyProtection="1">
      <protection locked="0"/>
    </xf>
    <xf numFmtId="6" fontId="32" fillId="0" borderId="8" xfId="0" applyNumberFormat="1" applyFont="1" applyBorder="1" applyProtection="1">
      <protection locked="0"/>
    </xf>
    <xf numFmtId="6" fontId="32" fillId="0" borderId="32" xfId="0" applyNumberFormat="1" applyFont="1" applyBorder="1" applyProtection="1">
      <protection locked="0"/>
    </xf>
    <xf numFmtId="3" fontId="5" fillId="0" borderId="9" xfId="0" applyNumberFormat="1" applyFont="1" applyBorder="1" applyProtection="1"/>
    <xf numFmtId="3" fontId="5" fillId="0" borderId="0" xfId="0" applyNumberFormat="1" applyFont="1" applyProtection="1"/>
    <xf numFmtId="3" fontId="5" fillId="7" borderId="9" xfId="0" applyNumberFormat="1" applyFont="1" applyFill="1" applyBorder="1" applyProtection="1"/>
    <xf numFmtId="37" fontId="5" fillId="7" borderId="39" xfId="0" applyNumberFormat="1" applyFont="1" applyFill="1" applyBorder="1" applyProtection="1"/>
    <xf numFmtId="0" fontId="0" fillId="0" borderId="6" xfId="0" applyBorder="1"/>
    <xf numFmtId="0" fontId="0" fillId="0" borderId="7" xfId="0" applyBorder="1"/>
    <xf numFmtId="0" fontId="6" fillId="0" borderId="33" xfId="0" applyFont="1" applyBorder="1" applyAlignment="1" applyProtection="1"/>
    <xf numFmtId="0" fontId="28" fillId="0" borderId="0" xfId="0" applyFont="1" applyProtection="1">
      <protection locked="0"/>
    </xf>
    <xf numFmtId="0" fontId="5" fillId="0" borderId="0" xfId="0" applyFont="1" applyProtection="1">
      <protection locked="0"/>
    </xf>
    <xf numFmtId="0" fontId="5" fillId="0" borderId="21" xfId="0" applyFont="1" applyBorder="1" applyAlignment="1" applyProtection="1"/>
    <xf numFmtId="37" fontId="33" fillId="8" borderId="32" xfId="0" applyNumberFormat="1" applyFont="1" applyFill="1" applyBorder="1" applyProtection="1"/>
    <xf numFmtId="37" fontId="33" fillId="8" borderId="35" xfId="0" applyNumberFormat="1" applyFont="1" applyFill="1" applyBorder="1" applyProtection="1"/>
    <xf numFmtId="0" fontId="6" fillId="0" borderId="31" xfId="0" applyFont="1" applyBorder="1" applyAlignment="1" applyProtection="1"/>
    <xf numFmtId="0" fontId="24" fillId="0" borderId="16" xfId="0" applyFont="1" applyBorder="1" applyAlignment="1" applyProtection="1">
      <alignment horizontal="center"/>
    </xf>
    <xf numFmtId="0" fontId="49" fillId="0" borderId="0" xfId="0" applyFont="1"/>
    <xf numFmtId="0" fontId="49" fillId="0" borderId="8" xfId="0" applyFont="1" applyBorder="1"/>
    <xf numFmtId="0" fontId="6" fillId="0" borderId="4" xfId="0" applyFont="1" applyBorder="1" applyProtection="1"/>
    <xf numFmtId="0" fontId="10" fillId="0" borderId="12" xfId="0" applyFont="1" applyBorder="1" applyAlignment="1" applyProtection="1"/>
    <xf numFmtId="0" fontId="62" fillId="0" borderId="4" xfId="0" applyFont="1" applyBorder="1" applyAlignment="1" applyProtection="1">
      <alignment horizontal="center"/>
    </xf>
    <xf numFmtId="0" fontId="62" fillId="0" borderId="0" xfId="0" applyFont="1" applyAlignment="1" applyProtection="1">
      <alignment horizontal="left"/>
    </xf>
    <xf numFmtId="0" fontId="62" fillId="0" borderId="4" xfId="0" applyFont="1" applyBorder="1" applyProtection="1"/>
    <xf numFmtId="0" fontId="62" fillId="0" borderId="10" xfId="0" applyFont="1" applyBorder="1" applyProtection="1"/>
    <xf numFmtId="0" fontId="62" fillId="0" borderId="12" xfId="0" applyFont="1" applyBorder="1" applyAlignment="1" applyProtection="1">
      <alignment horizontal="left"/>
    </xf>
    <xf numFmtId="0" fontId="63" fillId="0" borderId="3" xfId="0" applyFont="1" applyBorder="1" applyProtection="1"/>
    <xf numFmtId="0" fontId="10" fillId="0" borderId="4" xfId="0" applyFont="1" applyFill="1" applyBorder="1" applyProtection="1"/>
    <xf numFmtId="0" fontId="10" fillId="0" borderId="0" xfId="0" applyFont="1" applyFill="1" applyProtection="1"/>
    <xf numFmtId="0" fontId="10" fillId="0" borderId="8" xfId="0" applyFont="1" applyFill="1" applyBorder="1" applyProtection="1"/>
    <xf numFmtId="0" fontId="64" fillId="0" borderId="2" xfId="0" applyFont="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65" fillId="0" borderId="3" xfId="0" applyFont="1" applyBorder="1" applyProtection="1"/>
    <xf numFmtId="0" fontId="4" fillId="0" borderId="3" xfId="0" applyFont="1" applyBorder="1"/>
    <xf numFmtId="0" fontId="33" fillId="0" borderId="4" xfId="0" applyFont="1" applyFill="1" applyBorder="1" applyAlignment="1">
      <alignment horizontal="right"/>
    </xf>
    <xf numFmtId="0" fontId="33" fillId="0" borderId="0" xfId="0" applyFont="1" applyFill="1"/>
    <xf numFmtId="0" fontId="33" fillId="0" borderId="8" xfId="0" applyFont="1" applyFill="1" applyBorder="1"/>
    <xf numFmtId="0" fontId="3" fillId="0" borderId="0" xfId="0" applyFont="1" applyProtection="1"/>
    <xf numFmtId="0" fontId="64"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3" fillId="0" borderId="0" xfId="0" applyFont="1" applyFill="1" applyProtection="1"/>
    <xf numFmtId="0" fontId="33" fillId="0" borderId="8" xfId="0" applyFont="1" applyFill="1" applyBorder="1" applyProtection="1"/>
    <xf numFmtId="0" fontId="6" fillId="0" borderId="1" xfId="0" applyFont="1" applyFill="1" applyBorder="1" applyAlignment="1">
      <alignment horizontal="centerContinuous"/>
    </xf>
    <xf numFmtId="0" fontId="10" fillId="0" borderId="2" xfId="0" applyFont="1" applyFill="1" applyBorder="1" applyAlignment="1">
      <alignment horizontal="centerContinuous"/>
    </xf>
    <xf numFmtId="0" fontId="29" fillId="0" borderId="3" xfId="0" applyFont="1" applyFill="1" applyBorder="1" applyAlignment="1">
      <alignment horizontal="centerContinuous"/>
    </xf>
    <xf numFmtId="0" fontId="29" fillId="0" borderId="4" xfId="0" applyFont="1" applyFill="1" applyBorder="1" applyAlignment="1">
      <alignment horizontal="centerContinuous"/>
    </xf>
    <xf numFmtId="0" fontId="15" fillId="0" borderId="0" xfId="0" applyFont="1" applyFill="1" applyAlignment="1">
      <alignment horizontal="centerContinuous"/>
    </xf>
    <xf numFmtId="0" fontId="15" fillId="0" borderId="8" xfId="0" applyFont="1" applyFill="1" applyBorder="1" applyAlignment="1">
      <alignment horizontal="centerContinuous"/>
    </xf>
    <xf numFmtId="0" fontId="10" fillId="0" borderId="4" xfId="0" applyFont="1" applyFill="1" applyBorder="1"/>
    <xf numFmtId="0" fontId="10" fillId="0" borderId="0" xfId="0" applyFont="1" applyFill="1"/>
    <xf numFmtId="0" fontId="10" fillId="0" borderId="8" xfId="0" applyFont="1" applyFill="1" applyBorder="1"/>
    <xf numFmtId="0" fontId="10" fillId="0" borderId="10" xfId="0" applyFont="1" applyFill="1" applyBorder="1"/>
    <xf numFmtId="0" fontId="10" fillId="0" borderId="11" xfId="0" applyFont="1" applyFill="1" applyBorder="1"/>
    <xf numFmtId="0" fontId="15" fillId="0" borderId="12" xfId="0" applyFont="1" applyFill="1" applyBorder="1" applyAlignment="1">
      <alignment horizontal="center"/>
    </xf>
    <xf numFmtId="0" fontId="15" fillId="0" borderId="38" xfId="0" applyFont="1" applyFill="1" applyBorder="1" applyAlignment="1">
      <alignment horizontal="centerContinuous"/>
    </xf>
    <xf numFmtId="0" fontId="10" fillId="0" borderId="42" xfId="0" applyFont="1" applyFill="1" applyBorder="1" applyAlignment="1">
      <alignment horizontal="centerContinuous"/>
    </xf>
    <xf numFmtId="0" fontId="15" fillId="0" borderId="12" xfId="0" applyFont="1" applyFill="1" applyBorder="1" applyAlignment="1">
      <alignment horizontal="centerContinuous"/>
    </xf>
    <xf numFmtId="0" fontId="10" fillId="0" borderId="12" xfId="0" applyFont="1" applyFill="1" applyBorder="1" applyAlignment="1">
      <alignment horizontal="centerContinuous"/>
    </xf>
    <xf numFmtId="0" fontId="10" fillId="0" borderId="35" xfId="0" applyFont="1" applyFill="1" applyBorder="1" applyAlignment="1">
      <alignment horizontal="centerContinuous"/>
    </xf>
    <xf numFmtId="0" fontId="10" fillId="0" borderId="36" xfId="0" applyFont="1" applyFill="1" applyBorder="1" applyAlignment="1">
      <alignment horizontal="centerContinuous"/>
    </xf>
    <xf numFmtId="0" fontId="15" fillId="0" borderId="4" xfId="0" applyFont="1" applyFill="1" applyBorder="1" applyAlignment="1">
      <alignment horizontal="center"/>
    </xf>
    <xf numFmtId="0" fontId="15" fillId="0" borderId="19" xfId="0" applyFont="1" applyFill="1" applyBorder="1" applyAlignment="1">
      <alignment horizontal="center"/>
    </xf>
    <xf numFmtId="0" fontId="15" fillId="0" borderId="0" xfId="0" applyFont="1" applyFill="1" applyAlignment="1">
      <alignment horizontal="center"/>
    </xf>
    <xf numFmtId="0" fontId="15" fillId="0" borderId="11" xfId="0" applyFont="1" applyFill="1" applyBorder="1" applyAlignment="1">
      <alignment horizontal="center"/>
    </xf>
    <xf numFmtId="0" fontId="15" fillId="0" borderId="34" xfId="0" applyFont="1" applyFill="1" applyBorder="1" applyAlignment="1">
      <alignment horizontal="center"/>
    </xf>
    <xf numFmtId="0" fontId="15" fillId="0" borderId="35" xfId="0" applyFont="1" applyFill="1" applyBorder="1" applyAlignment="1">
      <alignment horizontal="center"/>
    </xf>
    <xf numFmtId="0" fontId="15" fillId="0" borderId="36" xfId="0" applyFont="1" applyFill="1" applyBorder="1" applyAlignment="1">
      <alignment horizontal="center"/>
    </xf>
    <xf numFmtId="0" fontId="15" fillId="0" borderId="15" xfId="0" applyFont="1" applyFill="1" applyBorder="1" applyAlignment="1">
      <alignment horizontal="center"/>
    </xf>
    <xf numFmtId="0" fontId="10" fillId="0" borderId="16" xfId="0" applyFont="1" applyFill="1" applyBorder="1"/>
    <xf numFmtId="0" fontId="15" fillId="0" borderId="9" xfId="0" applyFont="1" applyFill="1" applyBorder="1" applyAlignment="1">
      <alignment horizontal="center"/>
    </xf>
    <xf numFmtId="0" fontId="15" fillId="0" borderId="16" xfId="0" applyFont="1" applyFill="1" applyBorder="1" applyAlignment="1">
      <alignment horizontal="center"/>
    </xf>
    <xf numFmtId="0" fontId="15" fillId="0" borderId="33" xfId="0" applyFont="1" applyFill="1" applyBorder="1" applyAlignment="1">
      <alignment horizontal="center"/>
    </xf>
    <xf numFmtId="0" fontId="15" fillId="0" borderId="37" xfId="0" applyFont="1" applyFill="1" applyBorder="1" applyAlignment="1">
      <alignment horizontal="center"/>
    </xf>
    <xf numFmtId="0" fontId="15" fillId="0" borderId="30" xfId="0" applyFont="1" applyFill="1" applyBorder="1" applyAlignment="1">
      <alignment horizontal="center"/>
    </xf>
    <xf numFmtId="0" fontId="35" fillId="0" borderId="19" xfId="0" applyFont="1" applyFill="1" applyBorder="1" applyProtection="1">
      <protection locked="0"/>
    </xf>
    <xf numFmtId="0" fontId="18" fillId="0" borderId="0" xfId="0" applyFont="1" applyFill="1" applyProtection="1">
      <protection locked="0"/>
    </xf>
    <xf numFmtId="0" fontId="18" fillId="0" borderId="19" xfId="0" applyFont="1" applyFill="1" applyBorder="1" applyProtection="1">
      <protection locked="0"/>
    </xf>
    <xf numFmtId="0" fontId="18" fillId="0" borderId="31" xfId="0" applyFont="1" applyFill="1" applyBorder="1" applyProtection="1">
      <protection locked="0"/>
    </xf>
    <xf numFmtId="0" fontId="18" fillId="0" borderId="32" xfId="0" applyFont="1" applyFill="1" applyBorder="1" applyProtection="1">
      <protection locked="0"/>
    </xf>
    <xf numFmtId="0" fontId="18" fillId="0" borderId="8" xfId="0" applyFont="1" applyFill="1" applyBorder="1" applyProtection="1">
      <protection locked="0"/>
    </xf>
    <xf numFmtId="5" fontId="18" fillId="0" borderId="0" xfId="0" applyNumberFormat="1" applyFont="1" applyFill="1" applyProtection="1">
      <protection locked="0"/>
    </xf>
    <xf numFmtId="10" fontId="18" fillId="0" borderId="19" xfId="0" applyNumberFormat="1" applyFont="1" applyFill="1" applyBorder="1" applyProtection="1">
      <protection locked="0"/>
    </xf>
    <xf numFmtId="5" fontId="18" fillId="0" borderId="31" xfId="0" applyNumberFormat="1" applyFont="1" applyFill="1" applyBorder="1" applyProtection="1">
      <protection locked="0"/>
    </xf>
    <xf numFmtId="5" fontId="18" fillId="0" borderId="19" xfId="0" applyNumberFormat="1" applyFont="1" applyFill="1" applyBorder="1" applyProtection="1">
      <protection locked="0"/>
    </xf>
    <xf numFmtId="5" fontId="18" fillId="0" borderId="32" xfId="0" applyNumberFormat="1" applyFont="1" applyFill="1" applyBorder="1" applyProtection="1">
      <protection locked="0"/>
    </xf>
    <xf numFmtId="5" fontId="18" fillId="0" borderId="8" xfId="0" applyNumberFormat="1" applyFont="1" applyFill="1" applyBorder="1" applyProtection="1">
      <protection locked="0"/>
    </xf>
    <xf numFmtId="37" fontId="18" fillId="0" borderId="0" xfId="0" applyNumberFormat="1" applyFont="1" applyFill="1" applyProtection="1">
      <protection locked="0"/>
    </xf>
    <xf numFmtId="37" fontId="18" fillId="0" borderId="31" xfId="0" applyNumberFormat="1" applyFont="1" applyFill="1" applyBorder="1" applyProtection="1">
      <protection locked="0"/>
    </xf>
    <xf numFmtId="37" fontId="18" fillId="0" borderId="19" xfId="0" applyNumberFormat="1" applyFont="1" applyFill="1" applyBorder="1" applyProtection="1">
      <protection locked="0"/>
    </xf>
    <xf numFmtId="37" fontId="18" fillId="0" borderId="32" xfId="0" applyNumberFormat="1" applyFont="1" applyFill="1" applyBorder="1" applyProtection="1">
      <protection locked="0"/>
    </xf>
    <xf numFmtId="37" fontId="18" fillId="0" borderId="8" xfId="0" applyNumberFormat="1" applyFont="1" applyFill="1" applyBorder="1" applyProtection="1">
      <protection locked="0"/>
    </xf>
    <xf numFmtId="0" fontId="6" fillId="0" borderId="19" xfId="0" applyFont="1" applyFill="1" applyBorder="1" applyAlignment="1">
      <alignment horizontal="center"/>
    </xf>
    <xf numFmtId="0" fontId="10" fillId="0" borderId="19" xfId="0" applyFont="1" applyFill="1" applyBorder="1"/>
    <xf numFmtId="5" fontId="10" fillId="0" borderId="39" xfId="0" applyNumberFormat="1" applyFont="1" applyFill="1" applyBorder="1" applyProtection="1"/>
    <xf numFmtId="10" fontId="10" fillId="0" borderId="19" xfId="0" applyNumberFormat="1" applyFont="1" applyFill="1" applyBorder="1" applyProtection="1"/>
    <xf numFmtId="37" fontId="10" fillId="0" borderId="31" xfId="0" applyNumberFormat="1" applyFont="1" applyFill="1" applyBorder="1" applyProtection="1"/>
    <xf numFmtId="37" fontId="10" fillId="0" borderId="19" xfId="0" applyNumberFormat="1" applyFont="1" applyFill="1" applyBorder="1" applyProtection="1"/>
    <xf numFmtId="37" fontId="10" fillId="0" borderId="32" xfId="0" applyNumberFormat="1" applyFont="1" applyFill="1" applyBorder="1" applyProtection="1"/>
    <xf numFmtId="37" fontId="10" fillId="0" borderId="8" xfId="0" applyNumberFormat="1" applyFont="1" applyFill="1" applyBorder="1" applyProtection="1"/>
    <xf numFmtId="0" fontId="10" fillId="0" borderId="5" xfId="0" applyFont="1" applyFill="1" applyBorder="1"/>
    <xf numFmtId="37" fontId="10" fillId="0" borderId="0" xfId="0" applyNumberFormat="1" applyFont="1" applyFill="1" applyProtection="1"/>
    <xf numFmtId="0" fontId="6" fillId="0" borderId="22" xfId="0" applyFont="1" applyFill="1" applyBorder="1" applyAlignment="1">
      <alignment horizontal="left"/>
    </xf>
    <xf numFmtId="0" fontId="10" fillId="0" borderId="6" xfId="0" applyFont="1" applyFill="1" applyBorder="1"/>
    <xf numFmtId="0" fontId="10" fillId="0" borderId="22" xfId="0" applyFont="1" applyFill="1" applyBorder="1"/>
    <xf numFmtId="5" fontId="10" fillId="0" borderId="54" xfId="0" applyNumberFormat="1" applyFont="1" applyFill="1" applyBorder="1" applyProtection="1"/>
    <xf numFmtId="10" fontId="10" fillId="0" borderId="22" xfId="0" applyNumberFormat="1" applyFont="1" applyFill="1" applyBorder="1" applyProtection="1"/>
    <xf numFmtId="5" fontId="10" fillId="0" borderId="56" xfId="0" applyNumberFormat="1" applyFont="1" applyFill="1" applyBorder="1" applyProtection="1"/>
    <xf numFmtId="0" fontId="10" fillId="0" borderId="0" xfId="0" applyFont="1" applyFill="1" applyBorder="1"/>
    <xf numFmtId="0" fontId="6" fillId="0" borderId="0" xfId="0" applyFont="1" applyFill="1" applyBorder="1" applyAlignment="1">
      <alignment horizontal="left"/>
    </xf>
    <xf numFmtId="5" fontId="10" fillId="0" borderId="0" xfId="0" applyNumberFormat="1" applyFont="1" applyFill="1" applyBorder="1" applyProtection="1"/>
    <xf numFmtId="10" fontId="10"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8" fillId="0" borderId="0" xfId="0" applyFont="1" applyFill="1" applyBorder="1" applyProtection="1"/>
    <xf numFmtId="0" fontId="32" fillId="0" borderId="32" xfId="0" applyFont="1" applyFill="1" applyBorder="1" applyProtection="1">
      <protection locked="0"/>
    </xf>
    <xf numFmtId="37" fontId="5" fillId="0" borderId="32" xfId="0" applyNumberFormat="1" applyFont="1" applyFill="1" applyBorder="1" applyProtection="1"/>
    <xf numFmtId="0" fontId="5" fillId="0" borderId="20" xfId="0" applyFont="1" applyFill="1" applyBorder="1" applyAlignment="1" applyProtection="1">
      <alignment horizontal="right"/>
    </xf>
    <xf numFmtId="37" fontId="32" fillId="0" borderId="32" xfId="0" applyNumberFormat="1" applyFont="1" applyFill="1" applyBorder="1" applyProtection="1">
      <protection locked="0"/>
    </xf>
    <xf numFmtId="5" fontId="32" fillId="0" borderId="32" xfId="0" applyNumberFormat="1" applyFont="1" applyFill="1" applyBorder="1" applyProtection="1">
      <protection locked="0"/>
    </xf>
    <xf numFmtId="5" fontId="32" fillId="0" borderId="8" xfId="0" applyNumberFormat="1" applyFont="1" applyFill="1" applyBorder="1" applyProtection="1">
      <protection locked="0"/>
    </xf>
    <xf numFmtId="37" fontId="32" fillId="0" borderId="8" xfId="0" applyNumberFormat="1" applyFont="1" applyFill="1" applyBorder="1" applyProtection="1">
      <protection locked="0"/>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0" fontId="0" fillId="0" borderId="32" xfId="0" applyFill="1" applyBorder="1"/>
    <xf numFmtId="37" fontId="10"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49" xfId="0" applyNumberFormat="1" applyFont="1" applyFill="1" applyBorder="1" applyProtection="1"/>
    <xf numFmtId="5" fontId="5" fillId="0" borderId="49" xfId="0" applyNumberFormat="1" applyFont="1" applyFill="1" applyBorder="1" applyProtection="1"/>
    <xf numFmtId="0" fontId="10" fillId="0" borderId="4" xfId="0" applyFont="1" applyFill="1" applyBorder="1" applyAlignment="1">
      <alignment horizontal="right"/>
    </xf>
    <xf numFmtId="0" fontId="10" fillId="0" borderId="5" xfId="0" applyFont="1" applyFill="1" applyBorder="1" applyAlignment="1">
      <alignment horizontal="right"/>
    </xf>
    <xf numFmtId="5" fontId="10" fillId="0" borderId="50" xfId="0" applyNumberFormat="1" applyFont="1" applyFill="1" applyBorder="1" applyProtection="1"/>
    <xf numFmtId="0" fontId="33" fillId="0" borderId="2" xfId="0" applyFont="1" applyFill="1" applyBorder="1" applyProtection="1"/>
    <xf numFmtId="0" fontId="33" fillId="0" borderId="4" xfId="0" applyFont="1" applyFill="1" applyBorder="1" applyProtection="1"/>
    <xf numFmtId="0" fontId="33" fillId="0" borderId="0" xfId="0" applyFont="1" applyFill="1" applyAlignment="1" applyProtection="1">
      <alignment horizontal="centerContinuous"/>
    </xf>
    <xf numFmtId="0" fontId="33" fillId="0" borderId="8" xfId="0" applyFont="1" applyFill="1" applyBorder="1" applyAlignment="1" applyProtection="1">
      <alignment horizontal="centerContinuous"/>
    </xf>
    <xf numFmtId="0" fontId="33" fillId="0" borderId="35" xfId="0" applyFont="1" applyFill="1" applyBorder="1" applyProtection="1"/>
    <xf numFmtId="0" fontId="33" fillId="0" borderId="32" xfId="0" applyFont="1" applyFill="1" applyBorder="1" applyProtection="1"/>
    <xf numFmtId="0" fontId="33" fillId="0" borderId="32" xfId="0" applyFont="1" applyFill="1" applyBorder="1" applyAlignment="1" applyProtection="1">
      <alignment horizontal="centerContinuous"/>
    </xf>
    <xf numFmtId="0" fontId="33" fillId="0" borderId="11" xfId="0" applyFont="1" applyFill="1" applyBorder="1" applyProtection="1"/>
    <xf numFmtId="0" fontId="33" fillId="0" borderId="19" xfId="0" applyFont="1" applyFill="1" applyBorder="1" applyProtection="1"/>
    <xf numFmtId="0" fontId="33" fillId="0" borderId="19" xfId="0" applyFont="1" applyFill="1" applyBorder="1" applyAlignment="1" applyProtection="1">
      <alignment horizontal="center"/>
    </xf>
    <xf numFmtId="0" fontId="33" fillId="0" borderId="32" xfId="0" applyFont="1" applyFill="1" applyBorder="1" applyAlignment="1" applyProtection="1">
      <alignment horizontal="center"/>
    </xf>
    <xf numFmtId="0" fontId="50" fillId="0" borderId="0" xfId="0" applyFont="1" applyFill="1" applyProtection="1">
      <protection locked="0"/>
    </xf>
    <xf numFmtId="37" fontId="50" fillId="0" borderId="19" xfId="0" applyNumberFormat="1" applyFont="1" applyFill="1" applyBorder="1" applyProtection="1">
      <protection locked="0"/>
    </xf>
    <xf numFmtId="0" fontId="50" fillId="0" borderId="19" xfId="0" applyFont="1" applyFill="1" applyBorder="1" applyProtection="1">
      <protection locked="0"/>
    </xf>
    <xf numFmtId="0" fontId="0" fillId="0" borderId="0" xfId="0" applyFill="1"/>
    <xf numFmtId="0" fontId="33" fillId="0" borderId="31" xfId="0" applyFont="1" applyFill="1" applyBorder="1" applyAlignment="1" applyProtection="1">
      <alignment horizontal="centerContinuous"/>
    </xf>
    <xf numFmtId="0" fontId="33" fillId="0" borderId="6"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3" xfId="0" applyFont="1" applyFill="1" applyBorder="1" applyProtection="1"/>
    <xf numFmtId="0" fontId="4" fillId="0" borderId="64" xfId="0" applyFont="1" applyFill="1" applyBorder="1" applyAlignment="1" applyProtection="1">
      <alignment horizontal="centerContinuous"/>
    </xf>
    <xf numFmtId="0" fontId="0" fillId="0" borderId="0" xfId="0" applyFill="1" applyBorder="1" applyAlignment="1">
      <alignment horizontal="centerContinuous"/>
    </xf>
    <xf numFmtId="0" fontId="15"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5" xfId="0" applyFont="1" applyFill="1" applyBorder="1" applyAlignment="1" applyProtection="1">
      <alignment horizontal="centerContinuous"/>
    </xf>
    <xf numFmtId="0" fontId="4" fillId="0" borderId="64" xfId="0" applyFont="1" applyFill="1" applyBorder="1" applyProtection="1"/>
    <xf numFmtId="0" fontId="33" fillId="0" borderId="64" xfId="0" applyFont="1" applyFill="1" applyBorder="1" applyProtection="1"/>
    <xf numFmtId="0" fontId="33" fillId="0" borderId="0" xfId="0" applyFont="1" applyFill="1" applyBorder="1" applyProtection="1"/>
    <xf numFmtId="0" fontId="33" fillId="0" borderId="65" xfId="0" applyFont="1" applyFill="1" applyBorder="1" applyProtection="1"/>
    <xf numFmtId="0" fontId="33" fillId="0" borderId="0" xfId="0" applyFont="1" applyFill="1" applyBorder="1" applyAlignment="1" applyProtection="1"/>
    <xf numFmtId="0" fontId="33" fillId="0" borderId="0" xfId="0" applyFont="1" applyFill="1" applyBorder="1" applyAlignment="1" applyProtection="1">
      <alignment horizontal="centerContinuous"/>
    </xf>
    <xf numFmtId="0" fontId="33" fillId="0" borderId="65" xfId="0" applyFont="1" applyFill="1" applyBorder="1" applyAlignment="1" applyProtection="1">
      <alignment horizontal="centerContinuous"/>
    </xf>
    <xf numFmtId="0" fontId="33" fillId="0" borderId="66" xfId="0" applyFont="1" applyFill="1" applyBorder="1" applyProtection="1"/>
    <xf numFmtId="0" fontId="33" fillId="0" borderId="67" xfId="0" applyFont="1" applyFill="1" applyBorder="1" applyProtection="1"/>
    <xf numFmtId="0" fontId="33" fillId="0" borderId="68" xfId="0" applyFont="1" applyFill="1" applyBorder="1" applyProtection="1"/>
    <xf numFmtId="0" fontId="33" fillId="0" borderId="69" xfId="0" applyFont="1" applyFill="1" applyBorder="1" applyProtection="1"/>
    <xf numFmtId="0" fontId="33" fillId="0" borderId="70" xfId="0" applyFont="1" applyFill="1" applyBorder="1" applyProtection="1"/>
    <xf numFmtId="0" fontId="33" fillId="0" borderId="69" xfId="0" applyFont="1" applyFill="1" applyBorder="1" applyAlignment="1" applyProtection="1">
      <alignment horizontal="center"/>
    </xf>
    <xf numFmtId="0" fontId="33" fillId="0" borderId="0" xfId="0" applyFont="1" applyFill="1" applyBorder="1" applyAlignment="1" applyProtection="1">
      <alignment horizontal="center"/>
    </xf>
    <xf numFmtId="0" fontId="33" fillId="0" borderId="11" xfId="0" applyFont="1" applyFill="1" applyBorder="1" applyAlignment="1" applyProtection="1">
      <alignment horizontal="center"/>
    </xf>
    <xf numFmtId="0" fontId="33" fillId="0" borderId="35" xfId="0" applyFont="1" applyFill="1" applyBorder="1" applyAlignment="1" applyProtection="1">
      <alignment horizontal="center"/>
    </xf>
    <xf numFmtId="0" fontId="33" fillId="0" borderId="70" xfId="0" applyFont="1" applyFill="1" applyBorder="1" applyAlignment="1" applyProtection="1">
      <alignment horizontal="center"/>
    </xf>
    <xf numFmtId="0" fontId="33" fillId="0" borderId="71" xfId="0" applyFont="1" applyFill="1" applyBorder="1" applyProtection="1"/>
    <xf numFmtId="0" fontId="33" fillId="0" borderId="41" xfId="0" applyFont="1" applyFill="1" applyBorder="1" applyProtection="1"/>
    <xf numFmtId="0" fontId="33" fillId="0" borderId="22" xfId="0" applyFont="1" applyFill="1" applyBorder="1" applyProtection="1"/>
    <xf numFmtId="0" fontId="33" fillId="0" borderId="72" xfId="0" applyFont="1" applyFill="1" applyBorder="1" applyProtection="1"/>
    <xf numFmtId="0" fontId="33" fillId="0" borderId="0" xfId="0" applyFont="1" applyFill="1" applyBorder="1" applyAlignment="1" applyProtection="1">
      <alignment horizontal="right"/>
    </xf>
    <xf numFmtId="0" fontId="33" fillId="0" borderId="64" xfId="0" applyFont="1" applyFill="1" applyBorder="1" applyAlignment="1" applyProtection="1">
      <alignment horizontal="center"/>
    </xf>
    <xf numFmtId="0" fontId="50" fillId="0" borderId="0" xfId="0" applyFont="1" applyFill="1" applyBorder="1" applyAlignment="1" applyProtection="1">
      <alignment horizontal="right"/>
      <protection locked="0"/>
    </xf>
    <xf numFmtId="0" fontId="50" fillId="0" borderId="0" xfId="0" applyFont="1" applyFill="1" applyBorder="1" applyProtection="1">
      <protection locked="0"/>
    </xf>
    <xf numFmtId="5" fontId="33" fillId="0" borderId="65" xfId="0" applyNumberFormat="1" applyFont="1" applyFill="1" applyBorder="1" applyProtection="1"/>
    <xf numFmtId="37" fontId="33" fillId="0" borderId="65" xfId="0" applyNumberFormat="1" applyFont="1" applyFill="1" applyBorder="1" applyProtection="1"/>
    <xf numFmtId="0" fontId="50" fillId="0" borderId="73" xfId="0" applyFont="1" applyFill="1" applyBorder="1" applyProtection="1">
      <protection locked="0"/>
    </xf>
    <xf numFmtId="0" fontId="4" fillId="0" borderId="16" xfId="0" applyFont="1" applyFill="1" applyBorder="1" applyProtection="1"/>
    <xf numFmtId="170" fontId="33" fillId="0" borderId="19" xfId="0" applyNumberFormat="1" applyFont="1" applyFill="1" applyBorder="1" applyProtection="1">
      <protection locked="0"/>
    </xf>
    <xf numFmtId="170" fontId="33" fillId="0" borderId="0" xfId="0" applyNumberFormat="1" applyFont="1" applyFill="1" applyBorder="1" applyAlignment="1" applyProtection="1">
      <alignment horizontal="right"/>
      <protection locked="0"/>
    </xf>
    <xf numFmtId="170" fontId="33" fillId="0" borderId="0" xfId="0" applyNumberFormat="1" applyFont="1" applyFill="1" applyBorder="1" applyProtection="1">
      <protection locked="0"/>
    </xf>
    <xf numFmtId="170" fontId="33" fillId="0" borderId="65" xfId="0" applyNumberFormat="1" applyFont="1" applyFill="1" applyBorder="1" applyProtection="1"/>
    <xf numFmtId="0" fontId="10" fillId="0" borderId="74" xfId="0" applyFont="1" applyFill="1" applyBorder="1"/>
    <xf numFmtId="0" fontId="10" fillId="0" borderId="2" xfId="0" applyFont="1" applyFill="1" applyBorder="1"/>
    <xf numFmtId="0" fontId="10" fillId="0" borderId="75" xfId="0" applyFont="1" applyFill="1" applyBorder="1"/>
    <xf numFmtId="0" fontId="10" fillId="0" borderId="64" xfId="0" applyFont="1" applyFill="1" applyBorder="1"/>
    <xf numFmtId="0" fontId="41" fillId="0" borderId="65" xfId="0" applyFont="1" applyFill="1" applyBorder="1"/>
    <xf numFmtId="0" fontId="6" fillId="0" borderId="61" xfId="0" applyFont="1" applyFill="1" applyBorder="1" applyAlignment="1">
      <alignment horizontal="centerContinuous"/>
    </xf>
    <xf numFmtId="0" fontId="6" fillId="0" borderId="76" xfId="0" applyFont="1" applyFill="1" applyBorder="1" applyAlignment="1">
      <alignment horizontal="centerContinuous"/>
    </xf>
    <xf numFmtId="0" fontId="10" fillId="0" borderId="62" xfId="0" applyFont="1" applyFill="1" applyBorder="1" applyAlignment="1">
      <alignment horizontal="centerContinuous"/>
    </xf>
    <xf numFmtId="0" fontId="10" fillId="0" borderId="63" xfId="0" applyFont="1" applyFill="1" applyBorder="1" applyAlignment="1">
      <alignment horizontal="centerContinuous"/>
    </xf>
    <xf numFmtId="0" fontId="10" fillId="0" borderId="65" xfId="0" applyFont="1" applyFill="1" applyBorder="1"/>
    <xf numFmtId="0" fontId="10" fillId="0" borderId="66" xfId="0" applyFont="1" applyFill="1" applyBorder="1"/>
    <xf numFmtId="0" fontId="10" fillId="0" borderId="67" xfId="0" applyFont="1" applyFill="1" applyBorder="1"/>
    <xf numFmtId="0" fontId="10" fillId="0" borderId="68" xfId="0" applyFont="1" applyFill="1" applyBorder="1"/>
    <xf numFmtId="0" fontId="10" fillId="0" borderId="73" xfId="0" applyFont="1" applyFill="1" applyBorder="1"/>
    <xf numFmtId="0" fontId="10" fillId="0" borderId="32" xfId="0" applyFont="1" applyFill="1" applyBorder="1"/>
    <xf numFmtId="0" fontId="15" fillId="0" borderId="32" xfId="0" applyFont="1" applyFill="1" applyBorder="1" applyAlignment="1">
      <alignment horizontal="center"/>
    </xf>
    <xf numFmtId="0" fontId="15" fillId="0" borderId="0" xfId="0" applyFont="1" applyFill="1" applyBorder="1" applyAlignment="1">
      <alignment horizontal="centerContinuous"/>
    </xf>
    <xf numFmtId="0" fontId="10" fillId="0" borderId="32" xfId="0" applyFont="1" applyFill="1" applyBorder="1" applyAlignment="1">
      <alignment horizontal="centerContinuous"/>
    </xf>
    <xf numFmtId="0" fontId="15" fillId="0" borderId="65" xfId="0" applyFont="1" applyFill="1" applyBorder="1" applyAlignment="1">
      <alignment horizontal="center"/>
    </xf>
    <xf numFmtId="0" fontId="15" fillId="0" borderId="73" xfId="0" applyFont="1" applyFill="1" applyBorder="1" applyAlignment="1">
      <alignment horizontal="center"/>
    </xf>
    <xf numFmtId="0" fontId="10" fillId="0" borderId="77" xfId="0" applyFont="1" applyFill="1" applyBorder="1"/>
    <xf numFmtId="0" fontId="10" fillId="0" borderId="41" xfId="0" applyFont="1" applyFill="1" applyBorder="1"/>
    <xf numFmtId="0" fontId="15" fillId="0" borderId="41" xfId="0" applyFont="1" applyFill="1" applyBorder="1" applyAlignment="1">
      <alignment horizontal="center"/>
    </xf>
    <xf numFmtId="0" fontId="15" fillId="0" borderId="78" xfId="0" applyFont="1" applyFill="1" applyBorder="1" applyAlignment="1">
      <alignment horizontal="center"/>
    </xf>
    <xf numFmtId="0" fontId="33" fillId="0" borderId="79" xfId="0" applyFont="1" applyFill="1" applyBorder="1" applyProtection="1"/>
    <xf numFmtId="0" fontId="33" fillId="0" borderId="66" xfId="0" applyFont="1" applyFill="1" applyBorder="1" applyAlignment="1" applyProtection="1">
      <alignment horizontal="center"/>
    </xf>
    <xf numFmtId="0" fontId="4" fillId="0" borderId="80" xfId="0" applyFont="1" applyFill="1" applyBorder="1" applyProtection="1"/>
    <xf numFmtId="5" fontId="33" fillId="0" borderId="80" xfId="0" applyNumberFormat="1" applyFont="1" applyFill="1" applyBorder="1" applyProtection="1"/>
    <xf numFmtId="0" fontId="33" fillId="0" borderId="67" xfId="0" applyFont="1" applyFill="1" applyBorder="1" applyAlignment="1" applyProtection="1">
      <alignment horizontal="right"/>
    </xf>
    <xf numFmtId="5" fontId="33" fillId="0" borderId="81" xfId="0" applyNumberFormat="1" applyFont="1" applyFill="1" applyBorder="1" applyProtection="1"/>
    <xf numFmtId="0" fontId="33" fillId="0" borderId="0" xfId="0" applyFont="1" applyBorder="1" applyProtection="1"/>
    <xf numFmtId="0" fontId="33" fillId="0" borderId="0" xfId="0" applyFont="1" applyBorder="1" applyAlignment="1" applyProtection="1">
      <alignment horizontal="right"/>
    </xf>
    <xf numFmtId="0" fontId="33" fillId="0" borderId="0" xfId="0" applyFont="1" applyBorder="1" applyAlignment="1" applyProtection="1">
      <alignment horizontal="centerContinuous"/>
    </xf>
    <xf numFmtId="0" fontId="33" fillId="0" borderId="26" xfId="0" applyFont="1" applyBorder="1" applyAlignment="1" applyProtection="1">
      <alignment horizontal="centerContinuous"/>
    </xf>
    <xf numFmtId="0" fontId="4" fillId="0" borderId="5" xfId="0" applyFont="1" applyBorder="1" applyAlignment="1" applyProtection="1">
      <alignment horizontal="centerContinuous"/>
    </xf>
    <xf numFmtId="0" fontId="33" fillId="0" borderId="6" xfId="0" applyFont="1" applyBorder="1" applyAlignment="1" applyProtection="1">
      <alignment horizontal="centerContinuous"/>
    </xf>
    <xf numFmtId="0" fontId="33" fillId="0" borderId="7" xfId="0" applyFont="1" applyBorder="1" applyAlignment="1" applyProtection="1">
      <alignment horizontal="centerContinuous"/>
    </xf>
    <xf numFmtId="0" fontId="33" fillId="0" borderId="23" xfId="0" applyFont="1" applyBorder="1" applyProtection="1"/>
    <xf numFmtId="37" fontId="33" fillId="0" borderId="43" xfId="0" applyNumberFormat="1" applyFont="1" applyBorder="1" applyProtection="1"/>
    <xf numFmtId="0" fontId="33" fillId="0" borderId="0" xfId="0" applyFont="1" applyBorder="1" applyAlignment="1" applyProtection="1">
      <alignment horizontal="center"/>
    </xf>
    <xf numFmtId="0" fontId="33" fillId="0" borderId="22" xfId="0" applyFont="1" applyBorder="1" applyProtection="1"/>
    <xf numFmtId="0" fontId="10" fillId="0" borderId="1" xfId="0" applyFont="1" applyFill="1" applyBorder="1" applyProtection="1"/>
    <xf numFmtId="0" fontId="10" fillId="0" borderId="2" xfId="0" applyFont="1" applyFill="1" applyBorder="1" applyProtection="1"/>
    <xf numFmtId="0" fontId="63" fillId="0" borderId="3" xfId="0" applyFont="1" applyFill="1" applyBorder="1" applyProtection="1"/>
    <xf numFmtId="0" fontId="4" fillId="0" borderId="4" xfId="0" applyFont="1" applyFill="1" applyBorder="1" applyAlignment="1" applyProtection="1">
      <alignment horizontal="centerContinuous"/>
    </xf>
    <xf numFmtId="0" fontId="10" fillId="0" borderId="0" xfId="0" applyFont="1" applyFill="1" applyAlignment="1" applyProtection="1">
      <alignment horizontal="centerContinuous"/>
    </xf>
    <xf numFmtId="0" fontId="10" fillId="0" borderId="8" xfId="0" applyFont="1" applyFill="1" applyBorder="1" applyAlignment="1" applyProtection="1">
      <alignment horizontal="centerContinuous"/>
    </xf>
    <xf numFmtId="0" fontId="47" fillId="0" borderId="4" xfId="0" applyFont="1" applyFill="1" applyBorder="1" applyAlignment="1" applyProtection="1">
      <alignment horizontal="centerContinuous"/>
    </xf>
    <xf numFmtId="0" fontId="10" fillId="0" borderId="15" xfId="0" applyFont="1" applyFill="1" applyBorder="1" applyProtection="1"/>
    <xf numFmtId="0" fontId="10" fillId="0" borderId="9" xfId="0" applyFont="1" applyFill="1" applyBorder="1" applyProtection="1"/>
    <xf numFmtId="0" fontId="10" fillId="0" borderId="30" xfId="0" applyFont="1" applyFill="1" applyBorder="1" applyProtection="1"/>
    <xf numFmtId="0" fontId="33" fillId="0" borderId="1" xfId="0" applyFont="1" applyFill="1" applyBorder="1" applyProtection="1"/>
    <xf numFmtId="0" fontId="63" fillId="0" borderId="2" xfId="0" applyFont="1" applyFill="1" applyBorder="1" applyProtection="1"/>
    <xf numFmtId="0" fontId="10" fillId="0" borderId="3" xfId="0" applyFont="1" applyFill="1" applyBorder="1" applyProtection="1"/>
    <xf numFmtId="0" fontId="4" fillId="0" borderId="0" xfId="0" applyFont="1" applyFill="1" applyAlignment="1" applyProtection="1">
      <alignment horizontal="centerContinuous"/>
    </xf>
    <xf numFmtId="0" fontId="10" fillId="0" borderId="0" xfId="0" applyFont="1" applyFill="1" applyBorder="1" applyProtection="1"/>
    <xf numFmtId="37" fontId="33" fillId="0" borderId="53" xfId="0" applyNumberFormat="1" applyFont="1" applyBorder="1" applyProtection="1"/>
    <xf numFmtId="37" fontId="33" fillId="0" borderId="43" xfId="0" applyNumberFormat="1" applyFont="1" applyFill="1" applyBorder="1" applyProtection="1"/>
    <xf numFmtId="0" fontId="33" fillId="0" borderId="24" xfId="0" applyFont="1" applyBorder="1" applyProtection="1"/>
    <xf numFmtId="0" fontId="33" fillId="0" borderId="82" xfId="0" applyFont="1" applyBorder="1" applyProtection="1"/>
    <xf numFmtId="37" fontId="33" fillId="0" borderId="43" xfId="0" applyNumberFormat="1" applyFont="1" applyBorder="1" applyProtection="1">
      <protection locked="0"/>
    </xf>
    <xf numFmtId="37" fontId="33" fillId="0" borderId="51" xfId="0" applyNumberFormat="1" applyFont="1" applyBorder="1" applyProtection="1">
      <protection locked="0"/>
    </xf>
    <xf numFmtId="0" fontId="5" fillId="0" borderId="0" xfId="0" applyFont="1" applyAlignment="1" applyProtection="1">
      <alignment horizontal="left" wrapText="1"/>
    </xf>
    <xf numFmtId="0" fontId="0" fillId="0" borderId="0" xfId="0" applyAlignment="1">
      <alignment wrapText="1"/>
    </xf>
    <xf numFmtId="0" fontId="5" fillId="9" borderId="0" xfId="0" applyFont="1" applyFill="1"/>
    <xf numFmtId="0" fontId="66" fillId="0" borderId="0" xfId="0" applyFont="1" applyAlignment="1">
      <alignment wrapText="1"/>
    </xf>
    <xf numFmtId="0" fontId="46" fillId="0" borderId="0" xfId="0" applyFont="1" applyAlignment="1" applyProtection="1">
      <alignment wrapText="1"/>
      <protection locked="0"/>
    </xf>
    <xf numFmtId="0" fontId="32" fillId="0" borderId="0" xfId="0" applyFont="1" applyAlignment="1" applyProtection="1">
      <alignment wrapText="1"/>
      <protection locked="0"/>
    </xf>
    <xf numFmtId="0" fontId="32" fillId="0" borderId="6" xfId="0" applyFont="1" applyBorder="1" applyAlignment="1" applyProtection="1">
      <alignment wrapText="1"/>
      <protection locked="0"/>
    </xf>
    <xf numFmtId="0" fontId="18" fillId="0" borderId="0" xfId="0" applyFont="1" applyAlignment="1" applyProtection="1">
      <alignment wrapText="1"/>
      <protection locked="0"/>
    </xf>
    <xf numFmtId="0" fontId="18" fillId="0" borderId="0" xfId="0" applyFont="1" applyBorder="1" applyProtection="1">
      <protection locked="0"/>
    </xf>
    <xf numFmtId="0" fontId="32" fillId="0" borderId="0" xfId="0" applyFont="1" applyBorder="1" applyAlignment="1" applyProtection="1">
      <protection locked="0"/>
    </xf>
    <xf numFmtId="0" fontId="18" fillId="0" borderId="0" xfId="0" applyFont="1" applyFill="1" applyBorder="1" applyProtection="1">
      <protection locked="0"/>
    </xf>
    <xf numFmtId="0" fontId="18" fillId="0" borderId="0" xfId="0" applyFont="1" applyBorder="1" applyAlignment="1" applyProtection="1">
      <alignment wrapText="1"/>
      <protection locked="0"/>
    </xf>
    <xf numFmtId="0" fontId="32" fillId="0" borderId="0" xfId="0" applyFont="1" applyBorder="1" applyProtection="1"/>
    <xf numFmtId="0" fontId="32" fillId="0" borderId="0" xfId="0" applyFont="1" applyBorder="1"/>
    <xf numFmtId="0" fontId="32" fillId="0" borderId="0" xfId="0" applyFont="1" applyFill="1" applyBorder="1"/>
    <xf numFmtId="0" fontId="32" fillId="0" borderId="0" xfId="0" applyFont="1"/>
    <xf numFmtId="0" fontId="37" fillId="0" borderId="20" xfId="0" quotePrefix="1" applyFont="1" applyBorder="1" applyProtection="1">
      <protection locked="0"/>
    </xf>
    <xf numFmtId="0" fontId="39" fillId="0" borderId="0" xfId="0" applyFont="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applyAlignment="1">
      <alignment horizontal="left"/>
    </xf>
    <xf numFmtId="14" fontId="0" fillId="0" borderId="0" xfId="0" applyNumberFormat="1" applyBorder="1" applyAlignment="1">
      <alignment horizontal="left"/>
    </xf>
    <xf numFmtId="8" fontId="0" fillId="0" borderId="0" xfId="0" applyNumberFormat="1" applyBorder="1" applyAlignment="1">
      <alignment horizontal="left"/>
    </xf>
    <xf numFmtId="0" fontId="0" fillId="0" borderId="0" xfId="0" applyFill="1" applyBorder="1" applyAlignment="1">
      <alignment horizontal="left"/>
    </xf>
    <xf numFmtId="6" fontId="6" fillId="0" borderId="0" xfId="0" applyNumberFormat="1" applyFont="1" applyFill="1" applyBorder="1" applyAlignment="1">
      <alignment horizontal="center" vertical="top" wrapText="1"/>
    </xf>
    <xf numFmtId="6" fontId="0" fillId="0" borderId="0" xfId="0" applyNumberFormat="1" applyBorder="1" applyAlignment="1">
      <alignment horizontal="left"/>
    </xf>
    <xf numFmtId="0" fontId="0" fillId="0" borderId="0" xfId="0" applyBorder="1"/>
    <xf numFmtId="6" fontId="67" fillId="0" borderId="0" xfId="0" applyNumberFormat="1" applyFont="1" applyBorder="1"/>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3" fillId="0" borderId="0" xfId="0" applyFont="1" applyBorder="1" applyAlignment="1">
      <alignment vertical="top" wrapText="1"/>
    </xf>
    <xf numFmtId="14" fontId="33" fillId="0" borderId="0" xfId="0" applyNumberFormat="1" applyFont="1" applyBorder="1" applyAlignment="1">
      <alignment vertical="top" wrapText="1"/>
    </xf>
    <xf numFmtId="8" fontId="33" fillId="0" borderId="0" xfId="0" applyNumberFormat="1" applyFont="1" applyBorder="1" applyAlignment="1">
      <alignment horizontal="right" vertical="top" wrapText="1"/>
    </xf>
    <xf numFmtId="0" fontId="33" fillId="0" borderId="0" xfId="0" applyFont="1" applyBorder="1" applyAlignment="1">
      <alignment vertical="top"/>
    </xf>
    <xf numFmtId="0" fontId="50" fillId="0" borderId="4" xfId="0" applyFont="1" applyBorder="1" applyAlignment="1" applyProtection="1">
      <protection locked="0"/>
    </xf>
    <xf numFmtId="0" fontId="5" fillId="0" borderId="0" xfId="0" applyFont="1" applyAlignment="1"/>
    <xf numFmtId="14" fontId="33" fillId="0" borderId="0" xfId="0" applyNumberFormat="1" applyFont="1" applyBorder="1" applyAlignment="1">
      <alignment vertical="top"/>
    </xf>
    <xf numFmtId="8" fontId="33" fillId="0" borderId="0" xfId="0" applyNumberFormat="1" applyFont="1" applyBorder="1" applyAlignment="1">
      <alignment horizontal="right" vertical="top"/>
    </xf>
    <xf numFmtId="0" fontId="5" fillId="0" borderId="0" xfId="0" applyFont="1" applyBorder="1" applyAlignment="1">
      <alignment vertical="top"/>
    </xf>
    <xf numFmtId="14" fontId="5" fillId="0" borderId="0" xfId="0" applyNumberFormat="1" applyFont="1" applyBorder="1" applyAlignment="1">
      <alignment vertical="top"/>
    </xf>
    <xf numFmtId="8" fontId="5" fillId="0" borderId="0" xfId="0" applyNumberFormat="1" applyFont="1" applyBorder="1" applyAlignment="1">
      <alignment horizontal="right" vertical="top"/>
    </xf>
    <xf numFmtId="8" fontId="5" fillId="0" borderId="0" xfId="0" applyNumberFormat="1" applyFont="1" applyBorder="1" applyAlignment="1">
      <alignment vertical="top"/>
    </xf>
    <xf numFmtId="0" fontId="32" fillId="0" borderId="4" xfId="0" applyFont="1" applyBorder="1" applyAlignment="1" applyProtection="1">
      <protection locked="0"/>
    </xf>
    <xf numFmtId="0" fontId="24" fillId="0" borderId="0" xfId="0" applyFont="1" applyFill="1" applyProtection="1"/>
    <xf numFmtId="0" fontId="15" fillId="0" borderId="0" xfId="0" applyFont="1" applyFill="1" applyProtection="1"/>
    <xf numFmtId="171" fontId="37" fillId="0" borderId="31" xfId="1" applyNumberFormat="1" applyFont="1" applyBorder="1" applyProtection="1">
      <protection locked="0"/>
    </xf>
    <xf numFmtId="0" fontId="10" fillId="0" borderId="32" xfId="0" applyFont="1" applyFill="1" applyBorder="1" applyProtection="1">
      <protection locked="0"/>
    </xf>
    <xf numFmtId="37" fontId="18" fillId="0" borderId="84" xfId="0" applyNumberFormat="1" applyFont="1" applyBorder="1" applyProtection="1">
      <protection locked="0"/>
    </xf>
    <xf numFmtId="37" fontId="18" fillId="0" borderId="85" xfId="0" applyNumberFormat="1" applyFont="1" applyBorder="1" applyProtection="1">
      <protection locked="0"/>
    </xf>
    <xf numFmtId="37" fontId="33" fillId="0" borderId="42" xfId="0" applyNumberFormat="1" applyFont="1" applyFill="1" applyBorder="1" applyProtection="1"/>
    <xf numFmtId="171" fontId="5" fillId="0" borderId="32" xfId="1" applyNumberFormat="1" applyFont="1" applyFill="1" applyBorder="1" applyProtection="1"/>
    <xf numFmtId="171" fontId="5" fillId="0" borderId="35" xfId="0" applyNumberFormat="1" applyFont="1" applyFill="1" applyBorder="1" applyProtection="1"/>
    <xf numFmtId="171" fontId="18" fillId="0" borderId="8" xfId="1" applyNumberFormat="1" applyFont="1" applyBorder="1" applyProtection="1">
      <protection locked="0"/>
    </xf>
    <xf numFmtId="0" fontId="18" fillId="0" borderId="32" xfId="0" applyNumberFormat="1" applyFont="1" applyFill="1" applyBorder="1" applyProtection="1">
      <protection locked="0"/>
    </xf>
    <xf numFmtId="0" fontId="18" fillId="0" borderId="32" xfId="0" applyNumberFormat="1" applyFont="1" applyBorder="1" applyProtection="1">
      <protection locked="0"/>
    </xf>
    <xf numFmtId="171" fontId="18" fillId="0" borderId="32" xfId="1" applyNumberFormat="1" applyFont="1" applyBorder="1" applyProtection="1">
      <protection locked="0"/>
    </xf>
    <xf numFmtId="171" fontId="18" fillId="0" borderId="32" xfId="1" applyNumberFormat="1" applyFont="1" applyFill="1" applyBorder="1" applyProtection="1">
      <protection locked="0"/>
    </xf>
    <xf numFmtId="0" fontId="15" fillId="0" borderId="32" xfId="0" applyNumberFormat="1" applyFont="1" applyBorder="1" applyAlignment="1" applyProtection="1">
      <alignment horizontal="center"/>
    </xf>
    <xf numFmtId="172" fontId="18" fillId="0" borderId="32" xfId="1" applyNumberFormat="1" applyFont="1" applyBorder="1" applyProtection="1">
      <protection locked="0"/>
    </xf>
    <xf numFmtId="172" fontId="18" fillId="0" borderId="32" xfId="1" applyNumberFormat="1" applyFont="1" applyFill="1" applyBorder="1" applyProtection="1">
      <protection locked="0"/>
    </xf>
    <xf numFmtId="0" fontId="10" fillId="0" borderId="32" xfId="0" applyNumberFormat="1" applyFont="1" applyBorder="1" applyProtection="1"/>
    <xf numFmtId="171" fontId="18" fillId="0" borderId="19" xfId="1" applyNumberFormat="1" applyFont="1" applyFill="1" applyBorder="1" applyProtection="1">
      <protection locked="0"/>
    </xf>
    <xf numFmtId="171" fontId="18" fillId="0" borderId="0" xfId="1" applyNumberFormat="1" applyFont="1" applyFill="1" applyProtection="1">
      <protection locked="0"/>
    </xf>
    <xf numFmtId="171" fontId="18" fillId="0" borderId="8" xfId="1" applyNumberFormat="1" applyFont="1" applyFill="1" applyBorder="1" applyProtection="1">
      <protection locked="0"/>
    </xf>
    <xf numFmtId="171" fontId="18" fillId="0" borderId="86" xfId="1" applyNumberFormat="1" applyFont="1" applyFill="1" applyBorder="1" applyProtection="1">
      <protection locked="0"/>
    </xf>
    <xf numFmtId="0" fontId="33" fillId="0" borderId="34" xfId="0" applyFont="1" applyBorder="1" applyAlignment="1" applyProtection="1">
      <alignment horizontal="left"/>
    </xf>
    <xf numFmtId="0" fontId="33" fillId="0" borderId="12" xfId="0" applyFont="1" applyBorder="1" applyAlignment="1" applyProtection="1">
      <alignment horizontal="center"/>
    </xf>
    <xf numFmtId="0" fontId="35" fillId="0" borderId="31" xfId="0" applyFont="1" applyBorder="1" applyAlignment="1" applyProtection="1">
      <alignment horizontal="center"/>
      <protection locked="0"/>
    </xf>
    <xf numFmtId="0" fontId="35" fillId="0" borderId="12" xfId="0" applyFont="1" applyBorder="1" applyAlignment="1" applyProtection="1">
      <alignment horizontal="center"/>
      <protection locked="0"/>
    </xf>
    <xf numFmtId="17" fontId="32" fillId="0" borderId="31" xfId="0" quotePrefix="1" applyNumberFormat="1" applyFont="1" applyBorder="1" applyAlignment="1" applyProtection="1">
      <alignment horizontal="left"/>
      <protection locked="0"/>
    </xf>
    <xf numFmtId="0" fontId="32" fillId="0" borderId="0" xfId="0" applyFont="1" applyBorder="1" applyAlignment="1" applyProtection="1">
      <alignment horizontal="left"/>
      <protection locked="0"/>
    </xf>
    <xf numFmtId="0" fontId="32" fillId="0" borderId="0" xfId="0" quotePrefix="1" applyFont="1" applyBorder="1" applyAlignment="1" applyProtection="1">
      <alignment horizontal="left"/>
      <protection locked="0"/>
    </xf>
    <xf numFmtId="3" fontId="32" fillId="0" borderId="8" xfId="0" applyNumberFormat="1" applyFont="1" applyBorder="1" applyProtection="1">
      <protection locked="0"/>
    </xf>
    <xf numFmtId="0" fontId="4" fillId="0" borderId="6" xfId="0" applyFont="1" applyBorder="1" applyProtection="1"/>
    <xf numFmtId="0" fontId="32" fillId="0" borderId="31" xfId="0" quotePrefix="1" applyFont="1" applyBorder="1" applyAlignment="1" applyProtection="1">
      <alignment horizontal="left"/>
      <protection locked="0"/>
    </xf>
    <xf numFmtId="171" fontId="18" fillId="0" borderId="32" xfId="0" applyNumberFormat="1" applyFont="1" applyFill="1" applyBorder="1" applyProtection="1">
      <protection locked="0"/>
    </xf>
    <xf numFmtId="171" fontId="10" fillId="0" borderId="0" xfId="1" applyNumberFormat="1" applyFont="1"/>
    <xf numFmtId="3" fontId="32" fillId="0" borderId="87" xfId="0" applyNumberFormat="1" applyFont="1" applyBorder="1"/>
    <xf numFmtId="0" fontId="32" fillId="0" borderId="83" xfId="3" applyFont="1" applyBorder="1" applyProtection="1">
      <protection locked="0"/>
    </xf>
    <xf numFmtId="0" fontId="32" fillId="0" borderId="83" xfId="0" applyFont="1" applyBorder="1" applyProtection="1">
      <protection locked="0"/>
    </xf>
    <xf numFmtId="0" fontId="0" fillId="0" borderId="88" xfId="0" applyBorder="1"/>
    <xf numFmtId="0" fontId="32" fillId="0" borderId="88" xfId="0" applyFont="1" applyBorder="1" applyProtection="1">
      <protection locked="0"/>
    </xf>
    <xf numFmtId="0" fontId="32" fillId="0" borderId="83" xfId="0" applyFont="1" applyFill="1" applyBorder="1" applyProtection="1">
      <protection locked="0"/>
    </xf>
    <xf numFmtId="0" fontId="0" fillId="0" borderId="89" xfId="0" applyBorder="1"/>
    <xf numFmtId="0" fontId="32" fillId="0" borderId="89" xfId="0" applyFont="1" applyBorder="1" applyProtection="1">
      <protection locked="0"/>
    </xf>
    <xf numFmtId="3" fontId="32" fillId="0" borderId="90" xfId="0" applyNumberFormat="1" applyFont="1" applyBorder="1"/>
    <xf numFmtId="171" fontId="5" fillId="0" borderId="30" xfId="1" applyNumberFormat="1" applyFont="1" applyBorder="1" applyProtection="1"/>
    <xf numFmtId="0" fontId="5" fillId="0" borderId="91" xfId="0" applyFont="1" applyBorder="1" applyProtection="1"/>
    <xf numFmtId="0" fontId="5" fillId="0" borderId="23" xfId="0" applyFont="1" applyBorder="1" applyAlignment="1">
      <alignment horizontal="center"/>
    </xf>
    <xf numFmtId="171" fontId="5" fillId="0" borderId="50" xfId="1" applyNumberFormat="1" applyFont="1" applyBorder="1" applyProtection="1"/>
    <xf numFmtId="173" fontId="32" fillId="0" borderId="8" xfId="2" applyNumberFormat="1" applyFont="1" applyBorder="1" applyProtection="1">
      <protection locked="0"/>
    </xf>
    <xf numFmtId="0" fontId="0" fillId="0" borderId="19" xfId="0" applyBorder="1"/>
    <xf numFmtId="171" fontId="32" fillId="0" borderId="8" xfId="1" applyNumberFormat="1" applyFont="1" applyBorder="1" applyProtection="1">
      <protection locked="0"/>
    </xf>
    <xf numFmtId="0" fontId="32" fillId="0" borderId="0" xfId="3" applyFont="1" applyBorder="1" applyProtection="1">
      <protection locked="0"/>
    </xf>
    <xf numFmtId="0" fontId="32" fillId="0" borderId="92" xfId="0" applyFont="1" applyBorder="1" applyProtection="1">
      <protection locked="0"/>
    </xf>
    <xf numFmtId="0" fontId="32" fillId="0" borderId="93" xfId="0" applyFont="1" applyBorder="1" applyProtection="1">
      <protection locked="0"/>
    </xf>
    <xf numFmtId="0" fontId="32" fillId="0" borderId="94" xfId="0" applyFont="1" applyBorder="1" applyProtection="1">
      <protection locked="0"/>
    </xf>
    <xf numFmtId="0" fontId="32" fillId="0" borderId="95" xfId="0" applyFont="1" applyBorder="1" applyProtection="1">
      <protection locked="0"/>
    </xf>
    <xf numFmtId="0" fontId="32" fillId="0" borderId="96" xfId="0" applyFont="1" applyBorder="1" applyProtection="1">
      <protection locked="0"/>
    </xf>
    <xf numFmtId="0" fontId="5" fillId="0" borderId="51" xfId="0" applyFont="1" applyBorder="1" applyProtection="1"/>
    <xf numFmtId="0" fontId="32" fillId="0" borderId="91" xfId="0" applyFont="1" applyBorder="1" applyProtection="1">
      <protection locked="0"/>
    </xf>
    <xf numFmtId="171" fontId="5" fillId="0" borderId="40" xfId="1" applyNumberFormat="1" applyFont="1" applyBorder="1" applyProtection="1"/>
    <xf numFmtId="0" fontId="32" fillId="0" borderId="0" xfId="0" applyFont="1" applyBorder="1" applyProtection="1">
      <protection locked="0"/>
    </xf>
    <xf numFmtId="37" fontId="32" fillId="0" borderId="12" xfId="0" applyNumberFormat="1" applyFont="1" applyFill="1" applyBorder="1" applyProtection="1">
      <protection locked="0"/>
    </xf>
    <xf numFmtId="37" fontId="32" fillId="0" borderId="35" xfId="0" applyNumberFormat="1" applyFont="1" applyFill="1" applyBorder="1" applyProtection="1">
      <protection locked="0"/>
    </xf>
    <xf numFmtId="37" fontId="32" fillId="0" borderId="0" xfId="0" applyNumberFormat="1" applyFont="1" applyFill="1" applyProtection="1">
      <protection locked="0"/>
    </xf>
    <xf numFmtId="37" fontId="35" fillId="0" borderId="8" xfId="0" applyNumberFormat="1" applyFont="1" applyFill="1" applyBorder="1" applyProtection="1"/>
    <xf numFmtId="37" fontId="35" fillId="0" borderId="32" xfId="0" applyNumberFormat="1" applyFont="1" applyFill="1" applyBorder="1" applyProtection="1">
      <protection locked="0"/>
    </xf>
    <xf numFmtId="37" fontId="72" fillId="0" borderId="0" xfId="0" applyNumberFormat="1" applyFont="1" applyFill="1" applyProtection="1">
      <protection locked="0"/>
    </xf>
    <xf numFmtId="37" fontId="72" fillId="0" borderId="32" xfId="0" applyNumberFormat="1" applyFont="1" applyFill="1" applyBorder="1" applyProtection="1">
      <protection locked="0"/>
    </xf>
    <xf numFmtId="37" fontId="73" fillId="0" borderId="32" xfId="0" applyNumberFormat="1" applyFont="1" applyFill="1" applyBorder="1" applyProtection="1">
      <protection locked="0"/>
    </xf>
    <xf numFmtId="37" fontId="35" fillId="0" borderId="70" xfId="0" applyNumberFormat="1" applyFont="1" applyFill="1" applyBorder="1" applyProtection="1">
      <protection locked="0"/>
    </xf>
    <xf numFmtId="171" fontId="18" fillId="0" borderId="16" xfId="1" applyNumberFormat="1" applyFont="1" applyFill="1" applyBorder="1" applyProtection="1">
      <protection locked="0"/>
    </xf>
    <xf numFmtId="5" fontId="10" fillId="0" borderId="16" xfId="0" applyNumberFormat="1" applyFont="1" applyFill="1" applyBorder="1" applyProtection="1"/>
    <xf numFmtId="0" fontId="10" fillId="0" borderId="19" xfId="0" applyFont="1" applyFill="1" applyBorder="1" applyProtection="1"/>
    <xf numFmtId="37" fontId="18" fillId="0" borderId="16" xfId="0" applyNumberFormat="1" applyFont="1" applyFill="1" applyBorder="1" applyProtection="1">
      <protection locked="0"/>
    </xf>
    <xf numFmtId="10" fontId="18" fillId="0" borderId="19" xfId="0" applyNumberFormat="1" applyFont="1" applyBorder="1" applyProtection="1">
      <protection locked="0"/>
    </xf>
    <xf numFmtId="5" fontId="33" fillId="0" borderId="97" xfId="0" applyNumberFormat="1" applyFont="1" applyBorder="1" applyProtection="1"/>
    <xf numFmtId="5" fontId="32" fillId="0" borderId="19" xfId="0" applyNumberFormat="1" applyFont="1" applyFill="1" applyBorder="1" applyProtection="1">
      <protection locked="0"/>
    </xf>
    <xf numFmtId="5" fontId="10" fillId="0" borderId="8" xfId="0" applyNumberFormat="1" applyFont="1" applyFill="1" applyBorder="1" applyProtection="1"/>
    <xf numFmtId="3" fontId="74" fillId="0" borderId="8" xfId="0" applyNumberFormat="1" applyFont="1" applyBorder="1"/>
    <xf numFmtId="171" fontId="5" fillId="0" borderId="32" xfId="1" applyNumberFormat="1" applyFont="1" applyBorder="1" applyProtection="1"/>
    <xf numFmtId="171" fontId="5" fillId="0" borderId="8" xfId="1" applyNumberFormat="1" applyFont="1" applyBorder="1" applyAlignment="1" applyProtection="1">
      <alignment horizontal="center"/>
    </xf>
    <xf numFmtId="3" fontId="5" fillId="0" borderId="8" xfId="0" applyNumberFormat="1" applyFont="1" applyBorder="1"/>
    <xf numFmtId="0" fontId="5" fillId="0" borderId="8" xfId="0" applyFont="1" applyBorder="1"/>
    <xf numFmtId="3" fontId="75" fillId="0" borderId="30" xfId="0" applyNumberFormat="1" applyFont="1" applyBorder="1" applyProtection="1"/>
    <xf numFmtId="0" fontId="75" fillId="0" borderId="16" xfId="0" applyFont="1" applyBorder="1" applyProtection="1"/>
    <xf numFmtId="0" fontId="75" fillId="0" borderId="37" xfId="0" applyFont="1" applyBorder="1" applyProtection="1"/>
    <xf numFmtId="3" fontId="75" fillId="0" borderId="16" xfId="0" applyNumberFormat="1" applyFont="1" applyBorder="1" applyProtection="1"/>
    <xf numFmtId="0" fontId="5" fillId="0" borderId="4" xfId="0" applyFont="1" applyBorder="1" applyAlignment="1" applyProtection="1"/>
    <xf numFmtId="0" fontId="5" fillId="0" borderId="20" xfId="0" quotePrefix="1" applyFont="1" applyBorder="1" applyProtection="1"/>
    <xf numFmtId="7" fontId="5" fillId="0" borderId="0" xfId="0" applyNumberFormat="1" applyFont="1" applyAlignment="1" applyProtection="1">
      <alignment horizontal="centerContinuous"/>
    </xf>
    <xf numFmtId="0" fontId="2" fillId="0" borderId="98" xfId="0" applyFont="1" applyBorder="1"/>
    <xf numFmtId="0" fontId="0" fillId="0" borderId="98" xfId="0" applyBorder="1"/>
    <xf numFmtId="171" fontId="5" fillId="0" borderId="8" xfId="1" applyNumberFormat="1" applyFont="1" applyBorder="1"/>
    <xf numFmtId="0" fontId="5" fillId="0" borderId="99" xfId="0" applyFont="1" applyBorder="1" applyProtection="1"/>
    <xf numFmtId="0" fontId="76" fillId="0" borderId="0" xfId="0" applyFont="1" applyAlignment="1">
      <alignment vertical="top" wrapText="1"/>
    </xf>
    <xf numFmtId="0" fontId="77" fillId="0" borderId="0" xfId="0" applyFont="1" applyAlignment="1">
      <alignment vertical="top"/>
    </xf>
    <xf numFmtId="19" fontId="76" fillId="0" borderId="0" xfId="0" applyNumberFormat="1" applyFont="1" applyAlignment="1">
      <alignment vertical="top"/>
    </xf>
    <xf numFmtId="0" fontId="78" fillId="0" borderId="0" xfId="0" applyFont="1" applyAlignment="1">
      <alignment vertical="top"/>
    </xf>
    <xf numFmtId="0" fontId="79" fillId="0" borderId="0" xfId="0" applyFont="1" applyAlignment="1">
      <alignment horizontal="right" vertical="top"/>
    </xf>
    <xf numFmtId="0" fontId="5" fillId="0" borderId="32" xfId="1" applyNumberFormat="1" applyFont="1" applyBorder="1" applyProtection="1"/>
    <xf numFmtId="0" fontId="18" fillId="0" borderId="31" xfId="0" applyFont="1" applyFill="1" applyBorder="1" applyAlignment="1" applyProtection="1">
      <alignment horizontal="right"/>
      <protection locked="0"/>
    </xf>
    <xf numFmtId="0" fontId="18" fillId="0" borderId="32" xfId="0" applyFont="1" applyFill="1" applyBorder="1" applyAlignment="1" applyProtection="1">
      <alignment horizontal="right"/>
      <protection locked="0"/>
    </xf>
    <xf numFmtId="0" fontId="80" fillId="0" borderId="42" xfId="4" applyNumberFormat="1" applyFont="1" applyFill="1" applyBorder="1" applyAlignment="1">
      <alignment horizontal="right"/>
    </xf>
    <xf numFmtId="0" fontId="80" fillId="10" borderId="42" xfId="4" applyNumberFormat="1" applyFont="1" applyBorder="1" applyAlignment="1">
      <alignment horizontal="right"/>
    </xf>
    <xf numFmtId="10" fontId="80" fillId="10" borderId="42" xfId="4" applyNumberFormat="1" applyFont="1" applyBorder="1"/>
    <xf numFmtId="37" fontId="80" fillId="10" borderId="42" xfId="4" applyNumberFormat="1" applyFont="1" applyBorder="1"/>
    <xf numFmtId="37" fontId="80" fillId="10" borderId="100" xfId="4" applyNumberFormat="1" applyFont="1" applyBorder="1"/>
    <xf numFmtId="37" fontId="10" fillId="0" borderId="40" xfId="0" applyNumberFormat="1" applyFont="1" applyFill="1" applyBorder="1" applyProtection="1"/>
    <xf numFmtId="37" fontId="10" fillId="0" borderId="42" xfId="0" applyNumberFormat="1" applyFont="1" applyFill="1" applyBorder="1" applyProtection="1"/>
    <xf numFmtId="0" fontId="50" fillId="0" borderId="0" xfId="0" applyFont="1" applyFill="1" applyAlignment="1" applyProtection="1">
      <alignment horizontal="right"/>
      <protection locked="0"/>
    </xf>
    <xf numFmtId="37" fontId="32" fillId="0" borderId="19" xfId="0" applyNumberFormat="1" applyFont="1" applyBorder="1" applyProtection="1">
      <protection locked="0"/>
    </xf>
    <xf numFmtId="5" fontId="0" fillId="0" borderId="0" xfId="0" applyNumberFormat="1"/>
    <xf numFmtId="1" fontId="18" fillId="0" borderId="19" xfId="0" applyNumberFormat="1" applyFont="1" applyBorder="1" applyProtection="1">
      <protection locked="0"/>
    </xf>
    <xf numFmtId="174" fontId="18" fillId="0" borderId="0" xfId="0" applyNumberFormat="1" applyFont="1" applyProtection="1">
      <protection locked="0"/>
    </xf>
    <xf numFmtId="174" fontId="18" fillId="0" borderId="19" xfId="0" applyNumberFormat="1" applyFont="1" applyBorder="1" applyProtection="1">
      <protection locked="0"/>
    </xf>
    <xf numFmtId="174" fontId="18" fillId="0" borderId="19" xfId="0" quotePrefix="1" applyNumberFormat="1" applyFont="1" applyBorder="1" applyProtection="1">
      <protection locked="0"/>
    </xf>
    <xf numFmtId="5" fontId="5" fillId="0" borderId="12" xfId="0" applyNumberFormat="1" applyFont="1" applyFill="1" applyBorder="1" applyProtection="1"/>
    <xf numFmtId="43" fontId="5" fillId="0" borderId="0" xfId="0" applyNumberFormat="1" applyFont="1" applyProtection="1"/>
    <xf numFmtId="171" fontId="0" fillId="0" borderId="0" xfId="0" applyNumberFormat="1"/>
    <xf numFmtId="43" fontId="0" fillId="0" borderId="0" xfId="1" applyFont="1" applyAlignment="1">
      <alignment horizontal="right"/>
    </xf>
    <xf numFmtId="171" fontId="0" fillId="0" borderId="0" xfId="1" applyNumberFormat="1" applyFont="1"/>
    <xf numFmtId="0" fontId="81" fillId="0" borderId="0" xfId="0" applyFont="1"/>
    <xf numFmtId="49" fontId="0" fillId="0" borderId="0" xfId="0" applyNumberFormat="1"/>
    <xf numFmtId="0" fontId="32" fillId="0" borderId="31" xfId="0" applyFont="1" applyFill="1" applyBorder="1" applyProtection="1">
      <protection locked="0"/>
    </xf>
    <xf numFmtId="0" fontId="32" fillId="0" borderId="0" xfId="0" applyFont="1" applyFill="1" applyProtection="1">
      <protection locked="0"/>
    </xf>
    <xf numFmtId="37" fontId="32" fillId="0" borderId="21" xfId="0" applyNumberFormat="1" applyFont="1" applyFill="1" applyBorder="1" applyProtection="1">
      <protection locked="0"/>
    </xf>
    <xf numFmtId="0" fontId="35" fillId="0" borderId="31" xfId="0" applyFont="1" applyBorder="1" applyProtection="1">
      <protection locked="0"/>
    </xf>
    <xf numFmtId="37" fontId="32" fillId="0" borderId="0" xfId="0" applyNumberFormat="1" applyFont="1" applyFill="1" applyBorder="1" applyProtection="1">
      <protection locked="0"/>
    </xf>
    <xf numFmtId="171" fontId="10" fillId="0" borderId="8" xfId="1" applyNumberFormat="1" applyFont="1" applyFill="1" applyBorder="1" applyProtection="1"/>
    <xf numFmtId="14" fontId="32" fillId="0" borderId="9" xfId="0" applyNumberFormat="1" applyFont="1" applyBorder="1" applyProtection="1">
      <protection locked="0"/>
    </xf>
    <xf numFmtId="10" fontId="32" fillId="0" borderId="9" xfId="0" applyNumberFormat="1" applyFont="1" applyBorder="1" applyAlignment="1" applyProtection="1">
      <alignment horizontal="right"/>
      <protection locked="0"/>
    </xf>
    <xf numFmtId="171" fontId="32" fillId="0" borderId="0" xfId="1" applyNumberFormat="1" applyFont="1" applyProtection="1">
      <protection locked="0"/>
    </xf>
    <xf numFmtId="171" fontId="32" fillId="0" borderId="9" xfId="1" applyNumberFormat="1" applyFont="1" applyBorder="1" applyProtection="1">
      <protection locked="0"/>
    </xf>
    <xf numFmtId="171" fontId="5" fillId="0" borderId="9" xfId="0" applyNumberFormat="1" applyFont="1" applyBorder="1" applyProtection="1"/>
    <xf numFmtId="171" fontId="32" fillId="0" borderId="0" xfId="1" applyNumberFormat="1" applyFont="1" applyFill="1" applyProtection="1">
      <protection locked="0"/>
    </xf>
    <xf numFmtId="0" fontId="5" fillId="0" borderId="0" xfId="0" quotePrefix="1" applyFont="1" applyFill="1" applyBorder="1" applyProtection="1"/>
    <xf numFmtId="0" fontId="5" fillId="0" borderId="0" xfId="0" quotePrefix="1" applyFont="1" applyProtection="1"/>
    <xf numFmtId="0" fontId="32" fillId="0" borderId="8" xfId="0" applyFont="1" applyFill="1" applyBorder="1" applyAlignment="1" applyProtection="1">
      <protection locked="0"/>
    </xf>
    <xf numFmtId="0" fontId="9" fillId="0" borderId="0" xfId="0" applyFont="1" applyProtection="1"/>
    <xf numFmtId="0" fontId="10" fillId="0" borderId="0" xfId="0" applyFont="1" applyAlignment="1" applyProtection="1">
      <alignment horizontal="center"/>
    </xf>
    <xf numFmtId="171" fontId="18" fillId="0" borderId="9" xfId="1" applyNumberFormat="1" applyFont="1" applyBorder="1" applyProtection="1">
      <protection locked="0"/>
    </xf>
    <xf numFmtId="37" fontId="10" fillId="0" borderId="9" xfId="0" applyNumberFormat="1" applyFont="1" applyBorder="1" applyProtection="1"/>
    <xf numFmtId="10" fontId="18" fillId="0" borderId="9" xfId="0" applyNumberFormat="1" applyFont="1" applyBorder="1" applyProtection="1">
      <protection locked="0"/>
    </xf>
    <xf numFmtId="10" fontId="10" fillId="0" borderId="9" xfId="0" applyNumberFormat="1" applyFont="1" applyBorder="1" applyProtection="1"/>
    <xf numFmtId="0" fontId="15" fillId="0" borderId="31" xfId="0" applyFont="1" applyFill="1" applyBorder="1" applyAlignment="1" applyProtection="1">
      <alignment horizontal="center"/>
    </xf>
    <xf numFmtId="37" fontId="10" fillId="0" borderId="9" xfId="0" applyNumberFormat="1" applyFont="1" applyFill="1" applyBorder="1" applyProtection="1"/>
    <xf numFmtId="0" fontId="10" fillId="0" borderId="31" xfId="0" applyFont="1" applyFill="1" applyBorder="1" applyProtection="1"/>
    <xf numFmtId="10" fontId="18" fillId="0" borderId="9" xfId="0" applyNumberFormat="1" applyFont="1" applyFill="1" applyBorder="1" applyProtection="1">
      <protection locked="0"/>
    </xf>
    <xf numFmtId="0" fontId="15" fillId="0" borderId="0" xfId="0" applyFont="1" applyFill="1" applyAlignment="1" applyProtection="1">
      <alignment horizontal="center"/>
    </xf>
    <xf numFmtId="0" fontId="18" fillId="0" borderId="9" xfId="0" applyFont="1" applyFill="1" applyBorder="1" applyProtection="1">
      <protection locked="0"/>
    </xf>
    <xf numFmtId="0" fontId="15" fillId="0" borderId="33" xfId="0" applyFont="1" applyFill="1" applyBorder="1" applyAlignment="1" applyProtection="1">
      <alignment horizontal="center"/>
    </xf>
    <xf numFmtId="0" fontId="18" fillId="0" borderId="0" xfId="0" applyFont="1" applyAlignment="1" applyProtection="1">
      <alignment horizontal="left"/>
      <protection locked="0"/>
    </xf>
    <xf numFmtId="0" fontId="18" fillId="0" borderId="9" xfId="0" applyFont="1" applyBorder="1" applyAlignment="1" applyProtection="1">
      <alignment horizontal="right"/>
      <protection locked="0"/>
    </xf>
    <xf numFmtId="0" fontId="10" fillId="0" borderId="0" xfId="0" applyFont="1" applyAlignment="1" applyProtection="1">
      <alignment horizontal="left"/>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Continuous"/>
    </xf>
    <xf numFmtId="0" fontId="87" fillId="0" borderId="0" xfId="0" applyFont="1"/>
    <xf numFmtId="0" fontId="88" fillId="0" borderId="8" xfId="0" applyFont="1" applyBorder="1" applyProtection="1">
      <protection locked="0"/>
    </xf>
    <xf numFmtId="0" fontId="89" fillId="0" borderId="0" xfId="0" applyFont="1" applyFill="1" applyBorder="1" applyProtection="1">
      <protection locked="0"/>
    </xf>
    <xf numFmtId="0" fontId="10" fillId="0" borderId="8" xfId="0" applyFont="1" applyBorder="1" applyProtection="1">
      <protection locked="0"/>
    </xf>
    <xf numFmtId="0" fontId="10" fillId="0" borderId="0" xfId="0" applyFont="1" applyFill="1" applyBorder="1" applyProtection="1">
      <protection locked="0"/>
    </xf>
    <xf numFmtId="42" fontId="89" fillId="0" borderId="101" xfId="0" applyNumberFormat="1" applyFont="1" applyFill="1" applyBorder="1" applyProtection="1">
      <protection locked="0"/>
    </xf>
    <xf numFmtId="37" fontId="89" fillId="0" borderId="101" xfId="6" applyNumberFormat="1" applyFont="1" applyFill="1" applyBorder="1" applyProtection="1">
      <protection locked="0"/>
    </xf>
    <xf numFmtId="171" fontId="89" fillId="0" borderId="101" xfId="0" applyNumberFormat="1" applyFont="1" applyFill="1" applyBorder="1" applyProtection="1">
      <protection locked="0"/>
    </xf>
    <xf numFmtId="41" fontId="89" fillId="0" borderId="101" xfId="0" applyNumberFormat="1" applyFont="1" applyFill="1" applyBorder="1" applyProtection="1">
      <protection locked="0"/>
    </xf>
    <xf numFmtId="41" fontId="89" fillId="0" borderId="101" xfId="6" applyNumberFormat="1" applyFont="1" applyFill="1" applyBorder="1" applyProtection="1">
      <protection locked="0"/>
    </xf>
    <xf numFmtId="41" fontId="89" fillId="0" borderId="102" xfId="6" applyNumberFormat="1" applyFont="1" applyFill="1" applyBorder="1" applyProtection="1">
      <protection locked="0"/>
    </xf>
    <xf numFmtId="42" fontId="10" fillId="0" borderId="101" xfId="0" applyNumberFormat="1" applyFont="1" applyFill="1" applyBorder="1" applyProtection="1">
      <protection locked="0"/>
    </xf>
    <xf numFmtId="0" fontId="45" fillId="0" borderId="6" xfId="0" applyFont="1" applyBorder="1" applyProtection="1"/>
    <xf numFmtId="37" fontId="18" fillId="0" borderId="9" xfId="6" applyNumberFormat="1" applyFont="1" applyFill="1" applyBorder="1" applyProtection="1">
      <protection locked="0"/>
    </xf>
    <xf numFmtId="37" fontId="18" fillId="0" borderId="0" xfId="6" applyNumberFormat="1" applyFont="1" applyFill="1" applyProtection="1">
      <protection locked="0"/>
    </xf>
    <xf numFmtId="14" fontId="18" fillId="0" borderId="9" xfId="6" applyNumberFormat="1" applyFont="1" applyFill="1" applyBorder="1" applyProtection="1">
      <protection locked="0"/>
    </xf>
    <xf numFmtId="10" fontId="18" fillId="0" borderId="9" xfId="6" applyNumberFormat="1" applyFont="1" applyFill="1" applyBorder="1" applyProtection="1">
      <protection locked="0"/>
    </xf>
    <xf numFmtId="0" fontId="10" fillId="0" borderId="0" xfId="6" applyFont="1" applyProtection="1"/>
    <xf numFmtId="0" fontId="90" fillId="0" borderId="31" xfId="6" applyFont="1" applyFill="1" applyBorder="1" applyAlignment="1" applyProtection="1">
      <alignment horizontal="right"/>
    </xf>
    <xf numFmtId="0" fontId="15" fillId="0" borderId="0" xfId="6" applyFont="1" applyFill="1" applyProtection="1"/>
    <xf numFmtId="0" fontId="10" fillId="0" borderId="31" xfId="6" applyFont="1" applyBorder="1" applyProtection="1"/>
    <xf numFmtId="0" fontId="15" fillId="0" borderId="0" xfId="6" applyFont="1" applyProtection="1"/>
    <xf numFmtId="0" fontId="2" fillId="0" borderId="0" xfId="6" applyFont="1"/>
    <xf numFmtId="0" fontId="9" fillId="0" borderId="0" xfId="0" applyFont="1" applyFill="1" applyProtection="1"/>
    <xf numFmtId="0" fontId="14" fillId="0" borderId="0" xfId="0" applyFont="1" applyFill="1" applyProtection="1"/>
    <xf numFmtId="0" fontId="9" fillId="0" borderId="0" xfId="0" applyFont="1" applyAlignment="1" applyProtection="1">
      <alignment horizontal="center"/>
    </xf>
    <xf numFmtId="37" fontId="91" fillId="0" borderId="0" xfId="0" applyNumberFormat="1" applyFont="1"/>
    <xf numFmtId="37" fontId="5" fillId="0" borderId="0" xfId="0" applyNumberFormat="1" applyFont="1"/>
    <xf numFmtId="37" fontId="8" fillId="0" borderId="0" xfId="0" applyNumberFormat="1" applyFont="1"/>
    <xf numFmtId="37" fontId="56" fillId="0" borderId="0" xfId="0" applyNumberFormat="1" applyFont="1"/>
    <xf numFmtId="37" fontId="5" fillId="0" borderId="103" xfId="0" applyNumberFormat="1" applyFont="1" applyBorder="1"/>
    <xf numFmtId="171" fontId="18" fillId="0" borderId="21" xfId="1" applyNumberFormat="1" applyFont="1" applyFill="1" applyBorder="1" applyProtection="1">
      <protection locked="0"/>
    </xf>
    <xf numFmtId="0" fontId="18" fillId="0" borderId="21" xfId="0" applyFont="1" applyFill="1" applyBorder="1" applyProtection="1">
      <protection locked="0"/>
    </xf>
    <xf numFmtId="37" fontId="18" fillId="0" borderId="21" xfId="0" applyNumberFormat="1" applyFont="1" applyFill="1" applyBorder="1" applyProtection="1">
      <protection locked="0"/>
    </xf>
    <xf numFmtId="171" fontId="5" fillId="0" borderId="14" xfId="1" applyNumberFormat="1" applyFont="1" applyBorder="1" applyProtection="1"/>
    <xf numFmtId="0" fontId="18" fillId="0" borderId="8" xfId="0" applyFont="1" applyBorder="1" applyAlignment="1" applyProtection="1">
      <alignment horizontal="center"/>
      <protection locked="0"/>
    </xf>
    <xf numFmtId="0" fontId="32" fillId="0" borderId="8" xfId="0" quotePrefix="1" applyFont="1" applyBorder="1" applyAlignment="1" applyProtection="1">
      <protection locked="0"/>
    </xf>
    <xf numFmtId="0" fontId="15" fillId="0" borderId="20" xfId="0" applyFont="1" applyFill="1" applyBorder="1" applyAlignment="1" applyProtection="1">
      <alignment horizontal="center"/>
    </xf>
    <xf numFmtId="0" fontId="10" fillId="0" borderId="20" xfId="0" applyFont="1" applyFill="1" applyBorder="1" applyProtection="1"/>
    <xf numFmtId="0" fontId="93" fillId="0" borderId="26" xfId="0" applyFont="1" applyBorder="1" applyProtection="1">
      <protection locked="0"/>
    </xf>
    <xf numFmtId="0" fontId="93" fillId="0" borderId="0" xfId="0" applyFont="1" applyProtection="1">
      <protection locked="0"/>
    </xf>
    <xf numFmtId="0" fontId="93" fillId="0" borderId="28" xfId="0" applyFont="1" applyBorder="1" applyAlignment="1" applyProtection="1">
      <alignment horizontal="center"/>
      <protection locked="0"/>
    </xf>
    <xf numFmtId="0" fontId="93" fillId="0" borderId="8" xfId="0" applyFont="1" applyBorder="1" applyProtection="1">
      <protection locked="0"/>
    </xf>
    <xf numFmtId="0" fontId="93" fillId="0" borderId="0" xfId="0" applyFont="1" applyFill="1" applyProtection="1">
      <protection locked="0"/>
    </xf>
    <xf numFmtId="0" fontId="93" fillId="0" borderId="0" xfId="0" quotePrefix="1" applyFont="1" applyFill="1" applyProtection="1">
      <protection locked="0"/>
    </xf>
    <xf numFmtId="37" fontId="5" fillId="0" borderId="19" xfId="0" applyNumberFormat="1" applyFont="1" applyFill="1" applyBorder="1" applyProtection="1"/>
    <xf numFmtId="0" fontId="0" fillId="0" borderId="0" xfId="0" applyAlignment="1">
      <alignment wrapText="1"/>
    </xf>
    <xf numFmtId="170" fontId="18" fillId="0" borderId="8" xfId="0" applyNumberFormat="1" applyFont="1" applyBorder="1" applyProtection="1">
      <protection locked="0"/>
    </xf>
    <xf numFmtId="0" fontId="10" fillId="0" borderId="0" xfId="0" applyFont="1" applyAlignment="1" applyProtection="1">
      <alignment wrapText="1"/>
    </xf>
    <xf numFmtId="170" fontId="10" fillId="0" borderId="0" xfId="0" applyNumberFormat="1" applyFont="1" applyProtection="1"/>
    <xf numFmtId="0" fontId="10" fillId="0" borderId="2" xfId="0" applyFont="1" applyBorder="1" applyAlignment="1" applyProtection="1">
      <alignment wrapText="1"/>
    </xf>
    <xf numFmtId="170" fontId="10" fillId="0" borderId="3" xfId="0" applyNumberFormat="1" applyFont="1" applyBorder="1" applyProtection="1"/>
    <xf numFmtId="0" fontId="15" fillId="0" borderId="0" xfId="0" applyFont="1" applyAlignment="1" applyProtection="1">
      <alignment horizontal="centerContinuous" wrapText="1"/>
    </xf>
    <xf numFmtId="170" fontId="15" fillId="0" borderId="8" xfId="0" applyNumberFormat="1" applyFont="1" applyBorder="1" applyAlignment="1" applyProtection="1">
      <alignment horizontal="centerContinuous"/>
    </xf>
    <xf numFmtId="170" fontId="10" fillId="0" borderId="8" xfId="0" applyNumberFormat="1" applyFont="1" applyBorder="1" applyProtection="1"/>
    <xf numFmtId="0" fontId="10" fillId="0" borderId="6" xfId="0" applyFont="1" applyBorder="1" applyAlignment="1" applyProtection="1">
      <alignment wrapText="1"/>
    </xf>
    <xf numFmtId="170" fontId="10" fillId="0" borderId="7" xfId="0" applyNumberFormat="1" applyFont="1" applyBorder="1" applyProtection="1"/>
    <xf numFmtId="0" fontId="18" fillId="0" borderId="6" xfId="0" applyFont="1" applyBorder="1" applyAlignment="1" applyProtection="1">
      <alignment wrapText="1"/>
      <protection locked="0"/>
    </xf>
    <xf numFmtId="170" fontId="18" fillId="0" borderId="7" xfId="0" applyNumberFormat="1" applyFont="1" applyBorder="1" applyProtection="1">
      <protection locked="0"/>
    </xf>
    <xf numFmtId="170" fontId="15" fillId="0" borderId="0" xfId="0" applyNumberFormat="1" applyFont="1" applyAlignment="1" applyProtection="1">
      <alignment horizontal="centerContinuous"/>
    </xf>
    <xf numFmtId="170" fontId="0" fillId="0" borderId="0" xfId="0" applyNumberFormat="1"/>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171" fontId="24" fillId="0" borderId="31" xfId="1" applyNumberFormat="1" applyFont="1" applyBorder="1" applyProtection="1"/>
    <xf numFmtId="0" fontId="4" fillId="0" borderId="0" xfId="0" applyFont="1" applyFill="1" applyBorder="1" applyProtection="1"/>
    <xf numFmtId="5" fontId="33" fillId="0" borderId="0" xfId="0" applyNumberFormat="1" applyFont="1" applyFill="1" applyBorder="1" applyProtection="1"/>
    <xf numFmtId="0" fontId="15" fillId="0" borderId="0" xfId="0" applyNumberFormat="1" applyFont="1" applyAlignment="1" applyProtection="1">
      <alignment horizontal="centerContinuous"/>
    </xf>
    <xf numFmtId="164" fontId="10" fillId="0" borderId="21" xfId="0" applyNumberFormat="1" applyFont="1" applyBorder="1" applyAlignment="1" applyProtection="1">
      <alignment horizontal="center"/>
    </xf>
    <xf numFmtId="37" fontId="33" fillId="0" borderId="0" xfId="0" applyNumberFormat="1" applyFont="1" applyAlignment="1" applyProtection="1"/>
    <xf numFmtId="37" fontId="33" fillId="0" borderId="0" xfId="0" applyNumberFormat="1" applyFont="1" applyAlignment="1" applyProtection="1">
      <alignment horizontal="right"/>
    </xf>
    <xf numFmtId="0" fontId="2" fillId="0" borderId="0" xfId="0" applyFont="1" applyProtection="1"/>
    <xf numFmtId="37" fontId="33" fillId="0" borderId="40" xfId="0" applyNumberFormat="1" applyFont="1" applyFill="1" applyBorder="1" applyProtection="1"/>
    <xf numFmtId="171" fontId="32" fillId="0" borderId="0" xfId="7" applyNumberFormat="1" applyFont="1" applyProtection="1">
      <protection locked="0"/>
    </xf>
    <xf numFmtId="171" fontId="5" fillId="0" borderId="21" xfId="8" applyNumberFormat="1" applyFont="1" applyBorder="1" applyProtection="1">
      <protection locked="0"/>
    </xf>
    <xf numFmtId="171" fontId="5" fillId="0" borderId="19" xfId="7" applyNumberFormat="1" applyFont="1" applyBorder="1" applyProtection="1"/>
    <xf numFmtId="37" fontId="5" fillId="0" borderId="0" xfId="8" applyNumberFormat="1" applyFont="1" applyFill="1" applyProtection="1">
      <protection locked="0"/>
    </xf>
    <xf numFmtId="37" fontId="5" fillId="0" borderId="21" xfId="8" applyNumberFormat="1" applyFont="1" applyBorder="1" applyProtection="1">
      <protection locked="0"/>
    </xf>
    <xf numFmtId="0" fontId="5" fillId="0" borderId="0" xfId="8" applyFont="1" applyProtection="1"/>
    <xf numFmtId="0" fontId="5" fillId="0" borderId="0" xfId="8" applyFont="1" applyProtection="1">
      <protection locked="0"/>
    </xf>
    <xf numFmtId="0" fontId="32" fillId="0" borderId="0" xfId="8" applyFont="1" applyProtection="1">
      <protection locked="0"/>
    </xf>
    <xf numFmtId="37" fontId="5" fillId="0" borderId="18" xfId="0" applyNumberFormat="1" applyFont="1" applyBorder="1" applyProtection="1">
      <protection locked="0"/>
    </xf>
    <xf numFmtId="0" fontId="5" fillId="0" borderId="4" xfId="0" applyFont="1" applyBorder="1" applyAlignment="1" applyProtection="1">
      <protection locked="0"/>
    </xf>
    <xf numFmtId="0" fontId="18" fillId="0" borderId="19" xfId="0" applyNumberFormat="1" applyFont="1" applyBorder="1" applyProtection="1">
      <protection locked="0"/>
    </xf>
    <xf numFmtId="0" fontId="50" fillId="0" borderId="0" xfId="0" applyFont="1" applyBorder="1" applyAlignment="1" applyProtection="1">
      <protection locked="0"/>
    </xf>
    <xf numFmtId="0" fontId="10" fillId="0" borderId="0" xfId="0" applyFont="1" applyBorder="1"/>
    <xf numFmtId="0" fontId="6" fillId="0" borderId="0" xfId="0" applyFont="1" applyFill="1" applyBorder="1" applyAlignment="1" applyProtection="1">
      <alignment horizontal="centerContinuous"/>
    </xf>
    <xf numFmtId="5" fontId="50" fillId="0" borderId="0" xfId="0" applyNumberFormat="1" applyFont="1" applyFill="1" applyBorder="1" applyProtection="1">
      <protection locked="0"/>
    </xf>
    <xf numFmtId="39" fontId="50" fillId="0" borderId="0" xfId="0" applyNumberFormat="1" applyFont="1" applyFill="1" applyBorder="1" applyProtection="1">
      <protection locked="0"/>
    </xf>
    <xf numFmtId="37" fontId="50" fillId="0" borderId="0" xfId="0" applyNumberFormat="1" applyFont="1" applyFill="1" applyBorder="1" applyProtection="1">
      <protection locked="0"/>
    </xf>
    <xf numFmtId="0" fontId="50" fillId="0" borderId="0" xfId="0" applyFont="1" applyFill="1" applyBorder="1" applyAlignment="1" applyProtection="1">
      <alignment horizontal="left"/>
      <protection locked="0"/>
    </xf>
    <xf numFmtId="0" fontId="50" fillId="0" borderId="0" xfId="0" applyFont="1" applyFill="1" applyBorder="1" applyAlignment="1" applyProtection="1">
      <alignment horizontal="center"/>
      <protection locked="0"/>
    </xf>
    <xf numFmtId="164" fontId="50" fillId="0" borderId="0" xfId="0" applyNumberFormat="1" applyFont="1" applyFill="1" applyBorder="1" applyProtection="1">
      <protection locked="0"/>
    </xf>
    <xf numFmtId="0" fontId="0" fillId="0" borderId="0" xfId="0" applyFill="1" applyBorder="1"/>
    <xf numFmtId="5" fontId="18" fillId="0" borderId="32" xfId="9" applyNumberFormat="1" applyFont="1" applyFill="1" applyBorder="1" applyProtection="1">
      <protection locked="0"/>
    </xf>
    <xf numFmtId="37" fontId="18" fillId="0" borderId="32" xfId="9" applyNumberFormat="1" applyFont="1" applyFill="1" applyBorder="1" applyProtection="1">
      <protection locked="0"/>
    </xf>
    <xf numFmtId="3" fontId="18" fillId="0" borderId="32" xfId="9" applyNumberFormat="1" applyFont="1" applyFill="1" applyBorder="1" applyProtection="1">
      <protection locked="0"/>
    </xf>
    <xf numFmtId="5" fontId="18" fillId="0" borderId="8" xfId="9" applyNumberFormat="1" applyFont="1" applyFill="1" applyBorder="1" applyProtection="1">
      <protection locked="0"/>
    </xf>
    <xf numFmtId="37" fontId="18" fillId="0" borderId="8" xfId="9" applyNumberFormat="1" applyFont="1" applyFill="1" applyBorder="1" applyProtection="1">
      <protection locked="0"/>
    </xf>
    <xf numFmtId="3" fontId="18" fillId="0" borderId="8" xfId="9" applyNumberFormat="1" applyFont="1" applyFill="1" applyBorder="1" applyProtection="1">
      <protection locked="0"/>
    </xf>
    <xf numFmtId="171" fontId="10" fillId="0" borderId="32" xfId="1" applyNumberFormat="1" applyFont="1" applyBorder="1" applyProtection="1"/>
    <xf numFmtId="5" fontId="10" fillId="0" borderId="32" xfId="9" applyNumberFormat="1" applyFont="1" applyFill="1" applyBorder="1" applyProtection="1"/>
    <xf numFmtId="5" fontId="18" fillId="0" borderId="32" xfId="9" applyNumberFormat="1" applyFont="1" applyBorder="1" applyProtection="1">
      <protection locked="0"/>
    </xf>
    <xf numFmtId="5" fontId="18" fillId="0" borderId="8" xfId="9" applyNumberFormat="1" applyFont="1" applyBorder="1" applyProtection="1">
      <protection locked="0"/>
    </xf>
    <xf numFmtId="171" fontId="10" fillId="0" borderId="32" xfId="1" applyNumberFormat="1" applyFont="1" applyFill="1" applyBorder="1" applyProtection="1"/>
    <xf numFmtId="37" fontId="18" fillId="0" borderId="32" xfId="9" applyNumberFormat="1" applyFont="1" applyBorder="1" applyProtection="1">
      <protection locked="0"/>
    </xf>
    <xf numFmtId="37" fontId="18" fillId="0" borderId="8" xfId="9" applyNumberFormat="1" applyFont="1" applyBorder="1" applyProtection="1">
      <protection locked="0"/>
    </xf>
    <xf numFmtId="37" fontId="10" fillId="0" borderId="32" xfId="9" applyNumberFormat="1" applyFont="1" applyBorder="1" applyProtection="1"/>
    <xf numFmtId="37" fontId="10" fillId="0" borderId="37" xfId="9" applyNumberFormat="1" applyFont="1" applyBorder="1" applyProtection="1"/>
    <xf numFmtId="37" fontId="18" fillId="0" borderId="37" xfId="9" applyNumberFormat="1" applyFont="1" applyBorder="1" applyProtection="1">
      <protection locked="0"/>
    </xf>
    <xf numFmtId="37" fontId="18" fillId="0" borderId="37" xfId="9" applyNumberFormat="1" applyFont="1" applyFill="1" applyBorder="1" applyProtection="1">
      <protection locked="0"/>
    </xf>
    <xf numFmtId="37" fontId="18" fillId="0" borderId="30" xfId="9" applyNumberFormat="1" applyFont="1" applyBorder="1" applyProtection="1">
      <protection locked="0"/>
    </xf>
    <xf numFmtId="37" fontId="10" fillId="0" borderId="32" xfId="9" applyNumberFormat="1" applyFont="1" applyFill="1" applyBorder="1" applyProtection="1"/>
    <xf numFmtId="37" fontId="10" fillId="0" borderId="8" xfId="9" applyNumberFormat="1" applyFont="1" applyBorder="1" applyProtection="1"/>
    <xf numFmtId="5" fontId="18" fillId="0" borderId="104" xfId="9" applyNumberFormat="1" applyFont="1" applyFill="1" applyBorder="1" applyProtection="1">
      <protection locked="0"/>
    </xf>
    <xf numFmtId="37" fontId="18" fillId="0" borderId="86" xfId="9" applyNumberFormat="1" applyFont="1" applyBorder="1" applyProtection="1">
      <protection locked="0"/>
    </xf>
    <xf numFmtId="37" fontId="10" fillId="0" borderId="37" xfId="9" applyNumberFormat="1" applyFont="1" applyFill="1" applyBorder="1" applyProtection="1"/>
    <xf numFmtId="37" fontId="10" fillId="0" borderId="30" xfId="9" applyNumberFormat="1" applyFont="1" applyBorder="1" applyProtection="1"/>
    <xf numFmtId="37" fontId="18" fillId="0" borderId="30" xfId="9" applyNumberFormat="1" applyFont="1" applyFill="1" applyBorder="1" applyProtection="1">
      <protection locked="0"/>
    </xf>
    <xf numFmtId="37" fontId="10" fillId="0" borderId="8" xfId="9" applyNumberFormat="1" applyFont="1" applyFill="1" applyBorder="1" applyProtection="1"/>
    <xf numFmtId="37" fontId="18" fillId="0" borderId="86" xfId="9" applyNumberFormat="1" applyFont="1" applyFill="1" applyBorder="1" applyProtection="1">
      <protection locked="0"/>
    </xf>
    <xf numFmtId="37" fontId="10" fillId="0" borderId="30" xfId="9" applyNumberFormat="1" applyFont="1" applyFill="1" applyBorder="1" applyProtection="1"/>
    <xf numFmtId="0" fontId="10" fillId="0" borderId="37" xfId="9" applyFont="1" applyFill="1" applyBorder="1" applyProtection="1"/>
    <xf numFmtId="37" fontId="18" fillId="0" borderId="104" xfId="9" applyNumberFormat="1" applyFont="1" applyFill="1" applyBorder="1" applyProtection="1">
      <protection locked="0"/>
    </xf>
    <xf numFmtId="171" fontId="5" fillId="7" borderId="9" xfId="1" applyNumberFormat="1" applyFont="1" applyFill="1" applyBorder="1" applyProtection="1"/>
    <xf numFmtId="10" fontId="5" fillId="7" borderId="0" xfId="9" applyNumberFormat="1" applyFont="1" applyFill="1" applyProtection="1"/>
    <xf numFmtId="10" fontId="5" fillId="0" borderId="39" xfId="9" applyNumberFormat="1" applyFont="1" applyBorder="1" applyProtection="1"/>
    <xf numFmtId="10" fontId="5" fillId="0" borderId="0" xfId="0" applyNumberFormat="1" applyFont="1" applyFill="1" applyProtection="1"/>
    <xf numFmtId="0" fontId="5" fillId="0" borderId="31" xfId="0" applyFont="1" applyFill="1" applyBorder="1" applyProtection="1"/>
    <xf numFmtId="10" fontId="5" fillId="0" borderId="12" xfId="0" applyNumberFormat="1" applyFont="1" applyFill="1" applyBorder="1" applyProtection="1"/>
    <xf numFmtId="0" fontId="5" fillId="0" borderId="38" xfId="0" applyFont="1" applyFill="1" applyBorder="1" applyProtection="1"/>
    <xf numFmtId="10" fontId="5" fillId="0" borderId="39" xfId="0" applyNumberFormat="1" applyFont="1" applyFill="1" applyBorder="1" applyProtection="1"/>
    <xf numFmtId="0" fontId="18" fillId="0" borderId="2" xfId="0" applyFont="1" applyFill="1" applyBorder="1" applyProtection="1">
      <protection locked="0"/>
    </xf>
    <xf numFmtId="0" fontId="32" fillId="0" borderId="2" xfId="0" applyFont="1" applyBorder="1"/>
    <xf numFmtId="0" fontId="2" fillId="0" borderId="6" xfId="0" applyFont="1" applyBorder="1"/>
    <xf numFmtId="0" fontId="2" fillId="0" borderId="1" xfId="0" applyFont="1" applyBorder="1"/>
    <xf numFmtId="0" fontId="2" fillId="0" borderId="8" xfId="0" applyFont="1" applyBorder="1"/>
    <xf numFmtId="0" fontId="2" fillId="0" borderId="4" xfId="0" applyFont="1" applyBorder="1"/>
    <xf numFmtId="0" fontId="2" fillId="0" borderId="5" xfId="0" applyFont="1" applyBorder="1"/>
    <xf numFmtId="0" fontId="32" fillId="0" borderId="6" xfId="0" applyFont="1" applyBorder="1" applyAlignment="1">
      <alignment horizontal="center"/>
    </xf>
    <xf numFmtId="0" fontId="2" fillId="0" borderId="7" xfId="0" applyFont="1" applyBorder="1"/>
    <xf numFmtId="0" fontId="2" fillId="0" borderId="2" xfId="0" applyFont="1" applyBorder="1"/>
    <xf numFmtId="0" fontId="32" fillId="0" borderId="2" xfId="0" applyFont="1" applyBorder="1" applyAlignment="1">
      <alignment horizontal="center"/>
    </xf>
    <xf numFmtId="0" fontId="32" fillId="0" borderId="6" xfId="0" applyFont="1" applyBorder="1"/>
    <xf numFmtId="0" fontId="32" fillId="0" borderId="0" xfId="0" applyFont="1" applyBorder="1" applyAlignment="1">
      <alignment horizontal="center"/>
    </xf>
    <xf numFmtId="0" fontId="2" fillId="0" borderId="0" xfId="0" applyFont="1" applyBorder="1"/>
    <xf numFmtId="0" fontId="24" fillId="0" borderId="0" xfId="0" applyNumberFormat="1" applyFont="1" applyProtection="1"/>
    <xf numFmtId="171" fontId="18" fillId="0" borderId="32" xfId="0" applyNumberFormat="1" applyFont="1" applyBorder="1" applyProtection="1">
      <protection locked="0"/>
    </xf>
    <xf numFmtId="43" fontId="0" fillId="0" borderId="0" xfId="1" applyFont="1"/>
    <xf numFmtId="171" fontId="0" fillId="0" borderId="0" xfId="1" applyNumberFormat="1" applyFont="1" applyFill="1"/>
    <xf numFmtId="171" fontId="10" fillId="0" borderId="0" xfId="1" applyNumberFormat="1" applyFont="1" applyFill="1" applyBorder="1" applyProtection="1"/>
    <xf numFmtId="171" fontId="94" fillId="0" borderId="0" xfId="1" applyNumberFormat="1" applyFont="1" applyFill="1" applyBorder="1" applyProtection="1"/>
    <xf numFmtId="171" fontId="32" fillId="0" borderId="21" xfId="0" applyNumberFormat="1" applyFont="1" applyBorder="1" applyProtection="1">
      <protection locked="0"/>
    </xf>
    <xf numFmtId="43" fontId="0" fillId="0" borderId="0" xfId="0" applyNumberFormat="1"/>
    <xf numFmtId="7" fontId="10" fillId="0" borderId="0" xfId="0" applyNumberFormat="1" applyFont="1"/>
    <xf numFmtId="37" fontId="0" fillId="0" borderId="0" xfId="0" applyNumberFormat="1"/>
    <xf numFmtId="37" fontId="32" fillId="0" borderId="31" xfId="0" applyNumberFormat="1" applyFont="1" applyFill="1" applyBorder="1" applyProtection="1">
      <protection locked="0"/>
    </xf>
    <xf numFmtId="171" fontId="0" fillId="9" borderId="0" xfId="0" applyNumberFormat="1" applyFill="1"/>
    <xf numFmtId="171" fontId="0" fillId="11" borderId="0" xfId="0" applyNumberFormat="1" applyFill="1"/>
    <xf numFmtId="0" fontId="15" fillId="0" borderId="8" xfId="0" applyFont="1" applyFill="1" applyBorder="1" applyAlignment="1">
      <alignment horizontal="center"/>
    </xf>
    <xf numFmtId="0" fontId="15" fillId="0" borderId="7" xfId="0" applyFont="1" applyFill="1" applyBorder="1" applyAlignment="1">
      <alignment horizontal="center"/>
    </xf>
    <xf numFmtId="171" fontId="32" fillId="0" borderId="8" xfId="7" applyNumberFormat="1" applyFont="1" applyBorder="1" applyProtection="1">
      <protection locked="0"/>
    </xf>
    <xf numFmtId="5" fontId="10" fillId="0" borderId="0" xfId="1" applyNumberFormat="1" applyFont="1"/>
    <xf numFmtId="37" fontId="32" fillId="0" borderId="96" xfId="0" applyNumberFormat="1" applyFont="1" applyBorder="1" applyProtection="1">
      <protection locked="0"/>
    </xf>
    <xf numFmtId="37" fontId="95" fillId="0" borderId="9" xfId="6" applyNumberFormat="1" applyFont="1" applyFill="1" applyBorder="1" applyProtection="1">
      <protection locked="0"/>
    </xf>
    <xf numFmtId="166" fontId="95" fillId="0" borderId="9" xfId="6" applyNumberFormat="1" applyFont="1" applyFill="1" applyBorder="1" applyProtection="1">
      <protection locked="0"/>
    </xf>
    <xf numFmtId="10" fontId="95" fillId="0" borderId="9" xfId="5" applyNumberFormat="1" applyFont="1" applyFill="1" applyBorder="1" applyProtection="1">
      <protection locked="0"/>
    </xf>
    <xf numFmtId="37" fontId="95" fillId="0" borderId="0" xfId="6" applyNumberFormat="1" applyFont="1" applyFill="1" applyProtection="1"/>
    <xf numFmtId="0" fontId="84" fillId="0" borderId="105" xfId="0" applyFont="1" applyFill="1" applyBorder="1"/>
    <xf numFmtId="0" fontId="5" fillId="0" borderId="0" xfId="0" applyFont="1" applyFill="1" applyBorder="1"/>
    <xf numFmtId="0" fontId="84" fillId="0" borderId="0" xfId="0" applyFont="1" applyFill="1"/>
    <xf numFmtId="0" fontId="95" fillId="0" borderId="0" xfId="0" applyFont="1" applyFill="1"/>
    <xf numFmtId="0" fontId="95" fillId="0" borderId="0" xfId="0" applyFont="1" applyFill="1" applyProtection="1">
      <protection locked="0"/>
    </xf>
    <xf numFmtId="0" fontId="96" fillId="0" borderId="0" xfId="0" applyFont="1" applyProtection="1"/>
    <xf numFmtId="0" fontId="18" fillId="0" borderId="0" xfId="10" applyFont="1" applyFill="1" applyBorder="1" applyProtection="1">
      <protection locked="0"/>
    </xf>
    <xf numFmtId="0" fontId="18" fillId="0" borderId="0" xfId="10" applyFont="1" applyAlignment="1" applyProtection="1">
      <alignment wrapText="1"/>
      <protection locked="0"/>
    </xf>
    <xf numFmtId="0" fontId="18" fillId="0" borderId="0" xfId="10" applyFont="1" applyProtection="1">
      <protection locked="0"/>
    </xf>
    <xf numFmtId="0" fontId="18" fillId="0" borderId="8" xfId="10" applyFont="1" applyBorder="1" applyAlignment="1" applyProtection="1">
      <alignment horizontal="center"/>
      <protection locked="0"/>
    </xf>
    <xf numFmtId="0" fontId="18" fillId="0" borderId="8" xfId="10" applyFont="1" applyBorder="1" applyProtection="1">
      <protection locked="0"/>
    </xf>
    <xf numFmtId="171" fontId="18" fillId="0" borderId="8" xfId="11" applyNumberFormat="1" applyFont="1" applyBorder="1" applyAlignment="1" applyProtection="1">
      <alignment horizontal="center"/>
      <protection locked="0"/>
    </xf>
    <xf numFmtId="171" fontId="18" fillId="0" borderId="8" xfId="11" applyNumberFormat="1" applyFont="1" applyBorder="1" applyProtection="1">
      <protection locked="0"/>
    </xf>
    <xf numFmtId="171" fontId="18" fillId="0" borderId="8" xfId="11" applyNumberFormat="1" applyFont="1" applyFill="1" applyBorder="1" applyAlignment="1" applyProtection="1">
      <alignment horizontal="center"/>
      <protection locked="0"/>
    </xf>
    <xf numFmtId="171" fontId="18" fillId="0" borderId="8" xfId="11" applyNumberFormat="1" applyFont="1" applyFill="1" applyBorder="1" applyAlignment="1" applyProtection="1">
      <alignment horizontal="right"/>
      <protection locked="0"/>
    </xf>
    <xf numFmtId="171" fontId="18" fillId="0" borderId="8" xfId="11" applyNumberFormat="1" applyFont="1" applyFill="1" applyBorder="1" applyProtection="1">
      <protection locked="0"/>
    </xf>
    <xf numFmtId="0" fontId="18" fillId="0" borderId="0" xfId="10" applyFont="1" applyFill="1" applyProtection="1">
      <protection locked="0"/>
    </xf>
    <xf numFmtId="170" fontId="18" fillId="0" borderId="8" xfId="10" applyNumberFormat="1" applyFont="1" applyBorder="1" applyProtection="1">
      <protection locked="0"/>
    </xf>
    <xf numFmtId="0" fontId="10" fillId="0" borderId="35" xfId="0" applyFont="1" applyBorder="1" applyProtection="1">
      <protection locked="0"/>
    </xf>
    <xf numFmtId="0" fontId="10" fillId="0" borderId="32" xfId="0" applyFont="1" applyBorder="1" applyProtection="1">
      <protection locked="0"/>
    </xf>
    <xf numFmtId="0" fontId="10" fillId="0" borderId="12" xfId="0" applyFont="1" applyFill="1" applyBorder="1" applyAlignment="1" applyProtection="1">
      <alignment wrapText="1"/>
      <protection locked="0"/>
    </xf>
    <xf numFmtId="0" fontId="10" fillId="0" borderId="0" xfId="0" applyFont="1" applyFill="1" applyAlignment="1" applyProtection="1">
      <alignment wrapText="1"/>
      <protection locked="0"/>
    </xf>
    <xf numFmtId="0" fontId="10" fillId="0" borderId="83" xfId="0" applyFont="1" applyFill="1" applyBorder="1" applyAlignment="1" applyProtection="1">
      <alignment wrapText="1"/>
      <protection locked="0"/>
    </xf>
    <xf numFmtId="0" fontId="10" fillId="0" borderId="12" xfId="0" applyFont="1" applyFill="1" applyBorder="1" applyAlignment="1" applyProtection="1">
      <alignment horizontal="center"/>
      <protection locked="0"/>
    </xf>
    <xf numFmtId="0" fontId="10" fillId="0" borderId="0" xfId="0" applyFont="1" applyFill="1" applyAlignment="1" applyProtection="1">
      <alignment horizontal="center"/>
      <protection locked="0"/>
    </xf>
    <xf numFmtId="14" fontId="10" fillId="0" borderId="0" xfId="0" applyNumberFormat="1" applyFont="1" applyFill="1" applyAlignment="1" applyProtection="1">
      <alignment horizontal="center"/>
      <protection locked="0"/>
    </xf>
    <xf numFmtId="5" fontId="10" fillId="0" borderId="35" xfId="0" applyNumberFormat="1" applyFont="1" applyFill="1" applyBorder="1" applyProtection="1">
      <protection locked="0"/>
    </xf>
    <xf numFmtId="0" fontId="10" fillId="0" borderId="12" xfId="0" applyFont="1" applyFill="1" applyBorder="1" applyProtection="1">
      <protection locked="0"/>
    </xf>
    <xf numFmtId="5" fontId="10" fillId="0" borderId="32" xfId="0" applyNumberFormat="1" applyFont="1" applyFill="1" applyBorder="1" applyProtection="1">
      <protection locked="0"/>
    </xf>
    <xf numFmtId="0" fontId="10" fillId="0" borderId="0" xfId="0" applyFont="1" applyFill="1" applyProtection="1">
      <protection locked="0"/>
    </xf>
    <xf numFmtId="5" fontId="10" fillId="0" borderId="8" xfId="0" applyNumberFormat="1" applyFont="1" applyFill="1" applyBorder="1" applyProtection="1">
      <protection locked="0"/>
    </xf>
    <xf numFmtId="37" fontId="10" fillId="0" borderId="4" xfId="0" applyNumberFormat="1" applyFont="1" applyFill="1" applyBorder="1" applyProtection="1">
      <protection locked="0"/>
    </xf>
    <xf numFmtId="37" fontId="10" fillId="0" borderId="31" xfId="0" applyNumberFormat="1" applyFont="1" applyFill="1" applyBorder="1" applyProtection="1">
      <protection locked="0"/>
    </xf>
    <xf numFmtId="0" fontId="10" fillId="0" borderId="31" xfId="0" applyFont="1" applyFill="1" applyBorder="1" applyProtection="1">
      <protection locked="0"/>
    </xf>
    <xf numFmtId="5" fontId="10" fillId="0" borderId="32" xfId="0" applyNumberFormat="1" applyFont="1" applyFill="1" applyBorder="1" applyProtection="1"/>
    <xf numFmtId="5" fontId="10" fillId="0" borderId="0" xfId="0" applyNumberFormat="1" applyFont="1" applyFill="1" applyBorder="1" applyProtection="1">
      <protection locked="0"/>
    </xf>
    <xf numFmtId="0" fontId="18" fillId="0" borderId="98" xfId="0" applyFont="1" applyBorder="1" applyProtection="1">
      <protection locked="0"/>
    </xf>
    <xf numFmtId="0" fontId="10" fillId="0" borderId="83" xfId="0" applyFont="1" applyBorder="1" applyProtection="1">
      <protection locked="0"/>
    </xf>
    <xf numFmtId="171" fontId="10" fillId="0" borderId="32" xfId="1" applyNumberFormat="1" applyFont="1" applyBorder="1" applyProtection="1">
      <protection locked="0"/>
    </xf>
    <xf numFmtId="171" fontId="10" fillId="0" borderId="8" xfId="1" applyNumberFormat="1" applyFont="1" applyBorder="1" applyProtection="1">
      <protection locked="0"/>
    </xf>
    <xf numFmtId="43" fontId="10" fillId="0" borderId="8" xfId="1" applyFont="1" applyFill="1" applyBorder="1" applyProtection="1"/>
    <xf numFmtId="43" fontId="10" fillId="0" borderId="32" xfId="1" applyFont="1" applyFill="1" applyBorder="1" applyProtection="1"/>
    <xf numFmtId="37" fontId="0" fillId="0" borderId="0" xfId="0" applyNumberFormat="1" applyFill="1"/>
    <xf numFmtId="5" fontId="0" fillId="0" borderId="0" xfId="0" applyNumberFormat="1" applyFill="1"/>
    <xf numFmtId="37" fontId="5" fillId="0" borderId="0" xfId="0" applyNumberFormat="1" applyFont="1" applyFill="1" applyProtection="1"/>
    <xf numFmtId="5" fontId="5" fillId="0" borderId="0" xfId="0" applyNumberFormat="1" applyFont="1" applyFill="1" applyProtection="1"/>
    <xf numFmtId="171" fontId="5" fillId="0" borderId="0" xfId="1" applyNumberFormat="1" applyFont="1" applyFill="1" applyProtection="1"/>
    <xf numFmtId="43" fontId="5" fillId="0" borderId="0" xfId="0" applyNumberFormat="1" applyFont="1" applyFill="1" applyProtection="1"/>
    <xf numFmtId="43" fontId="0" fillId="0" borderId="0" xfId="0" applyNumberFormat="1" applyFill="1"/>
    <xf numFmtId="43" fontId="5" fillId="0" borderId="0" xfId="1" applyFont="1" applyFill="1" applyProtection="1"/>
    <xf numFmtId="171" fontId="0" fillId="0" borderId="0" xfId="0" applyNumberFormat="1" applyFill="1"/>
    <xf numFmtId="7" fontId="5" fillId="0" borderId="0" xfId="0" applyNumberFormat="1" applyFont="1" applyFill="1" applyProtection="1"/>
    <xf numFmtId="43" fontId="0" fillId="0" borderId="0" xfId="1" applyFont="1" applyFill="1"/>
    <xf numFmtId="5" fontId="5" fillId="0" borderId="19" xfId="0" applyNumberFormat="1" applyFont="1" applyFill="1" applyBorder="1" applyProtection="1"/>
    <xf numFmtId="14" fontId="0" fillId="0" borderId="0" xfId="0" applyNumberFormat="1" applyFill="1"/>
    <xf numFmtId="0" fontId="33" fillId="0" borderId="0" xfId="0" applyFont="1" applyFill="1" applyAlignment="1">
      <alignment horizontal="centerContinuous"/>
    </xf>
    <xf numFmtId="10" fontId="10" fillId="0" borderId="0" xfId="5" applyNumberFormat="1" applyFont="1" applyFill="1"/>
    <xf numFmtId="171" fontId="10" fillId="0" borderId="0" xfId="1" applyNumberFormat="1" applyFont="1" applyFill="1" applyProtection="1"/>
    <xf numFmtId="171" fontId="10" fillId="0" borderId="0" xfId="1" applyNumberFormat="1" applyFont="1" applyFill="1" applyAlignment="1" applyProtection="1">
      <alignment horizontal="center"/>
    </xf>
    <xf numFmtId="37" fontId="33" fillId="0" borderId="49" xfId="0" applyNumberFormat="1" applyFont="1" applyFill="1" applyBorder="1" applyProtection="1"/>
    <xf numFmtId="37" fontId="33" fillId="0" borderId="42" xfId="0" applyNumberFormat="1" applyFont="1" applyFill="1" applyBorder="1" applyProtection="1">
      <protection locked="0"/>
    </xf>
    <xf numFmtId="5" fontId="33" fillId="0" borderId="41" xfId="0" applyNumberFormat="1" applyFont="1" applyFill="1" applyBorder="1" applyProtection="1"/>
    <xf numFmtId="0" fontId="33" fillId="0" borderId="4" xfId="0" applyFont="1" applyFill="1" applyBorder="1" applyAlignment="1" applyProtection="1">
      <alignment horizontal="centerContinuous"/>
    </xf>
    <xf numFmtId="0" fontId="33" fillId="0" borderId="6" xfId="0" applyFont="1" applyFill="1" applyBorder="1" applyAlignment="1" applyProtection="1">
      <alignment horizontal="centerContinuous"/>
    </xf>
    <xf numFmtId="37" fontId="33" fillId="0" borderId="32" xfId="0" applyNumberFormat="1" applyFont="1" applyFill="1" applyBorder="1" applyProtection="1"/>
    <xf numFmtId="37" fontId="33" fillId="0" borderId="35" xfId="0" applyNumberFormat="1" applyFont="1" applyFill="1" applyBorder="1" applyProtection="1"/>
    <xf numFmtId="37" fontId="33" fillId="0" borderId="37" xfId="0" applyNumberFormat="1" applyFont="1" applyFill="1" applyBorder="1" applyProtection="1"/>
    <xf numFmtId="37" fontId="33" fillId="0" borderId="41" xfId="0" applyNumberFormat="1" applyFont="1" applyFill="1" applyBorder="1" applyProtection="1"/>
    <xf numFmtId="0" fontId="33" fillId="0" borderId="9" xfId="0" applyFont="1" applyFill="1" applyBorder="1" applyAlignment="1" applyProtection="1">
      <alignment horizontal="centerContinuous"/>
    </xf>
    <xf numFmtId="37" fontId="33" fillId="0" borderId="0" xfId="0" applyNumberFormat="1" applyFont="1" applyFill="1" applyProtection="1"/>
    <xf numFmtId="37" fontId="33" fillId="0" borderId="0" xfId="0" applyNumberFormat="1" applyFont="1" applyFill="1" applyAlignment="1" applyProtection="1">
      <alignment horizontal="centerContinuous"/>
    </xf>
    <xf numFmtId="171" fontId="33" fillId="0" borderId="0" xfId="1" applyNumberFormat="1" applyFont="1" applyFill="1" applyProtection="1"/>
    <xf numFmtId="0" fontId="86" fillId="0" borderId="0" xfId="0" applyFont="1" applyFill="1"/>
    <xf numFmtId="0" fontId="92" fillId="0" borderId="0" xfId="0" applyFont="1" applyFill="1"/>
    <xf numFmtId="0" fontId="48" fillId="0" borderId="0" xfId="0" applyFont="1" applyFill="1" applyProtection="1"/>
    <xf numFmtId="37" fontId="33" fillId="0" borderId="0" xfId="0" applyNumberFormat="1" applyFont="1" applyFill="1" applyBorder="1" applyAlignment="1" applyProtection="1">
      <alignment horizontal="center"/>
    </xf>
    <xf numFmtId="175" fontId="2" fillId="0" borderId="106" xfId="12" applyNumberFormat="1" applyFont="1" applyFill="1" applyBorder="1" applyProtection="1">
      <protection locked="0"/>
    </xf>
    <xf numFmtId="14" fontId="2" fillId="0" borderId="106" xfId="13" applyNumberFormat="1" applyFont="1" applyFill="1" applyBorder="1" applyProtection="1">
      <protection locked="0"/>
    </xf>
    <xf numFmtId="10" fontId="2" fillId="0" borderId="106" xfId="14" applyNumberFormat="1" applyFont="1" applyFill="1" applyBorder="1" applyProtection="1">
      <protection locked="0"/>
    </xf>
    <xf numFmtId="10" fontId="2" fillId="0" borderId="106" xfId="15" applyNumberFormat="1" applyFont="1" applyFill="1" applyBorder="1" applyAlignment="1" applyProtection="1">
      <alignment horizontal="right"/>
      <protection locked="0"/>
    </xf>
    <xf numFmtId="171" fontId="2" fillId="0" borderId="106" xfId="16" applyNumberFormat="1" applyFont="1" applyFill="1" applyBorder="1" applyProtection="1">
      <protection locked="0"/>
    </xf>
    <xf numFmtId="171" fontId="2" fillId="0" borderId="107" xfId="16" applyNumberFormat="1" applyFont="1" applyFill="1" applyBorder="1" applyProtection="1">
      <protection locked="0"/>
    </xf>
    <xf numFmtId="171" fontId="2" fillId="0" borderId="106" xfId="17" applyNumberFormat="1" applyFont="1" applyFill="1" applyBorder="1" applyProtection="1">
      <protection locked="0"/>
    </xf>
    <xf numFmtId="175" fontId="2" fillId="0" borderId="106" xfId="17" applyNumberFormat="1" applyFont="1" applyFill="1" applyBorder="1" applyAlignment="1" applyProtection="1">
      <alignment horizontal="right"/>
      <protection locked="0"/>
    </xf>
    <xf numFmtId="171" fontId="2" fillId="0" borderId="106" xfId="18" applyNumberFormat="1" applyFont="1" applyFill="1" applyBorder="1" applyProtection="1">
      <protection locked="0"/>
    </xf>
    <xf numFmtId="171" fontId="2" fillId="0" borderId="106" xfId="19" applyNumberFormat="1" applyFont="1" applyFill="1" applyBorder="1" applyProtection="1">
      <protection locked="0"/>
    </xf>
    <xf numFmtId="171" fontId="2" fillId="0" borderId="107" xfId="19" applyNumberFormat="1" applyFont="1" applyFill="1" applyBorder="1" applyProtection="1">
      <protection locked="0"/>
    </xf>
    <xf numFmtId="171" fontId="5" fillId="0" borderId="0" xfId="0" applyNumberFormat="1" applyFont="1" applyProtection="1"/>
    <xf numFmtId="170" fontId="33" fillId="0" borderId="0" xfId="0" applyNumberFormat="1" applyFont="1" applyProtection="1"/>
    <xf numFmtId="171" fontId="10" fillId="0" borderId="32" xfId="9" applyNumberFormat="1" applyFont="1" applyFill="1" applyBorder="1" applyProtection="1"/>
    <xf numFmtId="37" fontId="33" fillId="0" borderId="0" xfId="0" applyNumberFormat="1" applyFont="1" applyFill="1" applyBorder="1" applyProtection="1"/>
    <xf numFmtId="5" fontId="33" fillId="0" borderId="41" xfId="0" applyNumberFormat="1" applyFont="1" applyBorder="1" applyAlignment="1" applyProtection="1">
      <alignment horizontal="center"/>
    </xf>
    <xf numFmtId="37" fontId="18" fillId="0" borderId="0" xfId="0" applyNumberFormat="1" applyFont="1" applyBorder="1" applyProtection="1">
      <protection locked="0"/>
    </xf>
    <xf numFmtId="5" fontId="99" fillId="0" borderId="35" xfId="0" applyNumberFormat="1" applyFont="1" applyFill="1" applyBorder="1" applyProtection="1">
      <protection locked="0"/>
    </xf>
    <xf numFmtId="5" fontId="18" fillId="0" borderId="35" xfId="0" applyNumberFormat="1" applyFont="1" applyFill="1" applyBorder="1" applyProtection="1">
      <protection locked="0"/>
    </xf>
    <xf numFmtId="37" fontId="35" fillId="0" borderId="32" xfId="0" applyNumberFormat="1" applyFont="1" applyFill="1" applyBorder="1" applyAlignment="1" applyProtection="1">
      <alignment horizontal="center"/>
      <protection locked="0"/>
    </xf>
    <xf numFmtId="0" fontId="5" fillId="0" borderId="0" xfId="0" applyFont="1" applyAlignment="1" applyProtection="1">
      <alignment horizontal="left" wrapText="1"/>
    </xf>
    <xf numFmtId="0" fontId="0" fillId="0" borderId="0" xfId="0" applyAlignment="1">
      <alignment horizontal="left" wrapText="1"/>
    </xf>
    <xf numFmtId="0" fontId="5" fillId="0" borderId="0" xfId="0" applyFont="1" applyAlignment="1" applyProtection="1">
      <alignment wrapText="1"/>
    </xf>
    <xf numFmtId="0" fontId="0" fillId="0" borderId="0" xfId="0" applyAlignment="1">
      <alignment wrapText="1"/>
    </xf>
    <xf numFmtId="0" fontId="5"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xf numFmtId="0" fontId="79" fillId="0" borderId="0" xfId="0" applyFont="1" applyAlignment="1">
      <alignment horizontal="right" vertical="top"/>
    </xf>
    <xf numFmtId="19" fontId="76" fillId="0" borderId="0" xfId="0" applyNumberFormat="1" applyFont="1" applyAlignment="1">
      <alignment vertical="top"/>
    </xf>
  </cellXfs>
  <cellStyles count="20">
    <cellStyle name="Comma" xfId="1" builtinId="3"/>
    <cellStyle name="Comma 10 3" xfId="12"/>
    <cellStyle name="Comma 2" xfId="11"/>
    <cellStyle name="Comma 3" xfId="7"/>
    <cellStyle name="Comma 63" xfId="13"/>
    <cellStyle name="Comma 65" xfId="16"/>
    <cellStyle name="Comma 66" xfId="17"/>
    <cellStyle name="Comma 67" xfId="19"/>
    <cellStyle name="Currency" xfId="2" builtinId="4"/>
    <cellStyle name="Normal" xfId="0" builtinId="0"/>
    <cellStyle name="Normal 2" xfId="9"/>
    <cellStyle name="Normal 3" xfId="10"/>
    <cellStyle name="Normal 6" xfId="8"/>
    <cellStyle name="Normal 83" xfId="18"/>
    <cellStyle name="Normal_NY Sch 56A - 2008" xfId="6"/>
    <cellStyle name="Normal_Sch.20" xfId="4"/>
    <cellStyle name="Percent" xfId="5" builtinId="5"/>
    <cellStyle name="Percent 10 3" xfId="15"/>
    <cellStyle name="Percent 64" xfId="14"/>
    <cellStyle name="Style 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52</xdr:row>
          <xdr:rowOff>76200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66675</xdr:rowOff>
        </xdr:from>
        <xdr:to>
          <xdr:col>0</xdr:col>
          <xdr:colOff>0</xdr:colOff>
          <xdr:row>60</xdr:row>
          <xdr:rowOff>47625</xdr:rowOff>
        </xdr:to>
        <xdr:sp macro="" textlink="">
          <xdr:nvSpPr>
            <xdr:cNvPr id="12300" name="Button 12" hidden="1">
              <a:extLst>
                <a:ext uri="{63B3BB69-23CF-44E3-9099-C40C66FF867C}">
                  <a14:compatExt spid="_x0000_s12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7</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131</xdr:row>
          <xdr:rowOff>161925</xdr:rowOff>
        </xdr:from>
        <xdr:to>
          <xdr:col>0</xdr:col>
          <xdr:colOff>0</xdr:colOff>
          <xdr:row>134</xdr:row>
          <xdr:rowOff>28575</xdr:rowOff>
        </xdr:to>
        <xdr:sp macro="" textlink="">
          <xdr:nvSpPr>
            <xdr:cNvPr id="13325" name="Button 13" hidden="1">
              <a:extLst>
                <a:ext uri="{63B3BB69-23CF-44E3-9099-C40C66FF867C}">
                  <a14:compatExt spid="_x0000_s13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8</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229</xdr:row>
          <xdr:rowOff>85725</xdr:rowOff>
        </xdr:from>
        <xdr:to>
          <xdr:col>0</xdr:col>
          <xdr:colOff>0</xdr:colOff>
          <xdr:row>232</xdr:row>
          <xdr:rowOff>47625</xdr:rowOff>
        </xdr:to>
        <xdr:sp macro="" textlink="">
          <xdr:nvSpPr>
            <xdr:cNvPr id="16401" name="Button 17" hidden="1">
              <a:extLst>
                <a:ext uri="{63B3BB69-23CF-44E3-9099-C40C66FF867C}">
                  <a14:compatExt spid="_x0000_s16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11</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3648075</xdr:colOff>
          <xdr:row>127</xdr:row>
          <xdr:rowOff>0</xdr:rowOff>
        </xdr:from>
        <xdr:to>
          <xdr:col>4</xdr:col>
          <xdr:colOff>504825</xdr:colOff>
          <xdr:row>127</xdr:row>
          <xdr:rowOff>0</xdr:rowOff>
        </xdr:to>
        <xdr:sp macro="" textlink="">
          <xdr:nvSpPr>
            <xdr:cNvPr id="18451" name="Button 19" hidden="1">
              <a:extLst>
                <a:ext uri="{63B3BB69-23CF-44E3-9099-C40C66FF867C}">
                  <a14:compatExt spid="_x0000_s18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106</xdr:row>
          <xdr:rowOff>28575</xdr:rowOff>
        </xdr:from>
        <xdr:to>
          <xdr:col>1</xdr:col>
          <xdr:colOff>0</xdr:colOff>
          <xdr:row>108</xdr:row>
          <xdr:rowOff>66675</xdr:rowOff>
        </xdr:to>
        <xdr:sp macro="" textlink="">
          <xdr:nvSpPr>
            <xdr:cNvPr id="19476" name="Button 20" hidden="1">
              <a:extLst>
                <a:ext uri="{63B3BB69-23CF-44E3-9099-C40C66FF867C}">
                  <a14:compatExt spid="_x0000_s19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14</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161925</xdr:rowOff>
        </xdr:from>
        <xdr:to>
          <xdr:col>0</xdr:col>
          <xdr:colOff>0</xdr:colOff>
          <xdr:row>59</xdr:row>
          <xdr:rowOff>152400</xdr:rowOff>
        </xdr:to>
        <xdr:sp macro="" textlink="">
          <xdr:nvSpPr>
            <xdr:cNvPr id="23576" name="Button 24" hidden="1">
              <a:extLst>
                <a:ext uri="{63B3BB69-23CF-44E3-9099-C40C66FF867C}">
                  <a14:compatExt spid="_x0000_s23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73</xdr:row>
          <xdr:rowOff>47625</xdr:rowOff>
        </xdr:from>
        <xdr:to>
          <xdr:col>0</xdr:col>
          <xdr:colOff>0</xdr:colOff>
          <xdr:row>75</xdr:row>
          <xdr:rowOff>161925</xdr:rowOff>
        </xdr:to>
        <xdr:sp macro="" textlink="">
          <xdr:nvSpPr>
            <xdr:cNvPr id="24601" name="Button 25" hidden="1">
              <a:extLst>
                <a:ext uri="{63B3BB69-23CF-44E3-9099-C40C66FF867C}">
                  <a14:compatExt spid="_x0000_s24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72</xdr:row>
          <xdr:rowOff>28575</xdr:rowOff>
        </xdr:from>
        <xdr:to>
          <xdr:col>1</xdr:col>
          <xdr:colOff>0</xdr:colOff>
          <xdr:row>74</xdr:row>
          <xdr:rowOff>142875</xdr:rowOff>
        </xdr:to>
        <xdr:sp macro="" textlink="">
          <xdr:nvSpPr>
            <xdr:cNvPr id="25626" name="Button 26" hidden="1">
              <a:extLst>
                <a:ext uri="{63B3BB69-23CF-44E3-9099-C40C66FF867C}">
                  <a14:compatExt spid="_x0000_s25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20</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142875</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Table</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0</xdr:rowOff>
        </xdr:from>
        <xdr:to>
          <xdr:col>0</xdr:col>
          <xdr:colOff>0</xdr:colOff>
          <xdr:row>112</xdr:row>
          <xdr:rowOff>161925</xdr:rowOff>
        </xdr:to>
        <xdr:sp macro="" textlink="">
          <xdr:nvSpPr>
            <xdr:cNvPr id="32801" name="Button 33" hidden="1">
              <a:extLst>
                <a:ext uri="{63B3BB69-23CF-44E3-9099-C40C66FF867C}">
                  <a14:compatExt spid="_x0000_s32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148</xdr:row>
          <xdr:rowOff>47625</xdr:rowOff>
        </xdr:from>
        <xdr:to>
          <xdr:col>0</xdr:col>
          <xdr:colOff>0</xdr:colOff>
          <xdr:row>150</xdr:row>
          <xdr:rowOff>123825</xdr:rowOff>
        </xdr:to>
        <xdr:sp macro="" textlink="">
          <xdr:nvSpPr>
            <xdr:cNvPr id="33826" name="Button 34" hidden="1">
              <a:extLst>
                <a:ext uri="{63B3BB69-23CF-44E3-9099-C40C66FF867C}">
                  <a14:compatExt spid="_x0000_s33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28</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0</xdr:rowOff>
        </xdr:from>
        <xdr:to>
          <xdr:col>0</xdr:col>
          <xdr:colOff>0</xdr:colOff>
          <xdr:row>51</xdr:row>
          <xdr:rowOff>38100</xdr:rowOff>
        </xdr:to>
        <xdr:sp macro="" textlink="">
          <xdr:nvSpPr>
            <xdr:cNvPr id="38951" name="Button 39" hidden="1">
              <a:extLst>
                <a:ext uri="{63B3BB69-23CF-44E3-9099-C40C66FF867C}">
                  <a14:compatExt spid="_x0000_s38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75</xdr:row>
          <xdr:rowOff>114300</xdr:rowOff>
        </xdr:to>
        <xdr:sp macro="" textlink="">
          <xdr:nvSpPr>
            <xdr:cNvPr id="47151" name="Button 47" hidden="1">
              <a:extLst>
                <a:ext uri="{63B3BB69-23CF-44E3-9099-C40C66FF867C}">
                  <a14:compatExt spid="_x0000_s471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161925</xdr:rowOff>
        </xdr:from>
        <xdr:to>
          <xdr:col>0</xdr:col>
          <xdr:colOff>0</xdr:colOff>
          <xdr:row>68</xdr:row>
          <xdr:rowOff>76200</xdr:rowOff>
        </xdr:to>
        <xdr:sp macro="" textlink="">
          <xdr:nvSpPr>
            <xdr:cNvPr id="51251" name="Button 51" hidden="1">
              <a:extLst>
                <a:ext uri="{63B3BB69-23CF-44E3-9099-C40C66FF867C}">
                  <a14:compatExt spid="_x0000_s5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190500</xdr:rowOff>
        </xdr:from>
        <xdr:to>
          <xdr:col>0</xdr:col>
          <xdr:colOff>0</xdr:colOff>
          <xdr:row>59</xdr:row>
          <xdr:rowOff>219075</xdr:rowOff>
        </xdr:to>
        <xdr:sp macro="" textlink="">
          <xdr:nvSpPr>
            <xdr:cNvPr id="52276" name="Button 52" hidden="1">
              <a:extLst>
                <a:ext uri="{63B3BB69-23CF-44E3-9099-C40C66FF867C}">
                  <a14:compatExt spid="_x0000_s522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46</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xdr:colOff>
          <xdr:row>69</xdr:row>
          <xdr:rowOff>0</xdr:rowOff>
        </xdr:from>
        <xdr:to>
          <xdr:col>7</xdr:col>
          <xdr:colOff>238125</xdr:colOff>
          <xdr:row>69</xdr:row>
          <xdr:rowOff>0</xdr:rowOff>
        </xdr:to>
        <xdr:sp macro="" textlink="">
          <xdr:nvSpPr>
            <xdr:cNvPr id="53301" name="Button 53" hidden="1">
              <a:extLst>
                <a:ext uri="{63B3BB69-23CF-44E3-9099-C40C66FF867C}">
                  <a14:compatExt spid="_x0000_s53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Sch.47</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85725</xdr:rowOff>
        </xdr:to>
        <xdr:sp macro="" textlink="">
          <xdr:nvSpPr>
            <xdr:cNvPr id="55351" name="Button 55" hidden="1">
              <a:extLst>
                <a:ext uri="{63B3BB69-23CF-44E3-9099-C40C66FF867C}">
                  <a14:compatExt spid="_x0000_s553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66675</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123825</xdr:rowOff>
        </xdr:to>
        <xdr:sp macro="" textlink="">
          <xdr:nvSpPr>
            <xdr:cNvPr id="57401" name="Button 57" hidden="1">
              <a:extLst>
                <a:ext uri="{63B3BB69-23CF-44E3-9099-C40C66FF867C}">
                  <a14:compatExt spid="_x0000_s5740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65592</xdr:row>
          <xdr:rowOff>0</xdr:rowOff>
        </xdr:from>
        <xdr:to>
          <xdr:col>3</xdr:col>
          <xdr:colOff>0</xdr:colOff>
          <xdr:row>65592</xdr:row>
          <xdr:rowOff>0</xdr:rowOff>
        </xdr:to>
        <xdr:sp macro="" textlink="">
          <xdr:nvSpPr>
            <xdr:cNvPr id="60478" name="Button 62" hidden="1">
              <a:extLst>
                <a:ext uri="{63B3BB69-23CF-44E3-9099-C40C66FF867C}">
                  <a14:compatExt spid="_x0000_s604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131128</xdr:row>
          <xdr:rowOff>0</xdr:rowOff>
        </xdr:from>
        <xdr:to>
          <xdr:col>3</xdr:col>
          <xdr:colOff>0</xdr:colOff>
          <xdr:row>131128</xdr:row>
          <xdr:rowOff>0</xdr:rowOff>
        </xdr:to>
        <xdr:sp macro="" textlink="">
          <xdr:nvSpPr>
            <xdr:cNvPr id="60479" name="Button 63" hidden="1">
              <a:extLst>
                <a:ext uri="{63B3BB69-23CF-44E3-9099-C40C66FF867C}">
                  <a14:compatExt spid="_x0000_s604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196664</xdr:row>
          <xdr:rowOff>0</xdr:rowOff>
        </xdr:from>
        <xdr:to>
          <xdr:col>3</xdr:col>
          <xdr:colOff>0</xdr:colOff>
          <xdr:row>196664</xdr:row>
          <xdr:rowOff>0</xdr:rowOff>
        </xdr:to>
        <xdr:sp macro="" textlink="">
          <xdr:nvSpPr>
            <xdr:cNvPr id="60480" name="Button 64" hidden="1">
              <a:extLst>
                <a:ext uri="{63B3BB69-23CF-44E3-9099-C40C66FF867C}">
                  <a14:compatExt spid="_x0000_s604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262200</xdr:row>
          <xdr:rowOff>0</xdr:rowOff>
        </xdr:from>
        <xdr:to>
          <xdr:col>3</xdr:col>
          <xdr:colOff>0</xdr:colOff>
          <xdr:row>262200</xdr:row>
          <xdr:rowOff>0</xdr:rowOff>
        </xdr:to>
        <xdr:sp macro="" textlink="">
          <xdr:nvSpPr>
            <xdr:cNvPr id="60481" name="Button 65" hidden="1">
              <a:extLst>
                <a:ext uri="{63B3BB69-23CF-44E3-9099-C40C66FF867C}">
                  <a14:compatExt spid="_x0000_s604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327736</xdr:row>
          <xdr:rowOff>0</xdr:rowOff>
        </xdr:from>
        <xdr:to>
          <xdr:col>3</xdr:col>
          <xdr:colOff>0</xdr:colOff>
          <xdr:row>327736</xdr:row>
          <xdr:rowOff>0</xdr:rowOff>
        </xdr:to>
        <xdr:sp macro="" textlink="">
          <xdr:nvSpPr>
            <xdr:cNvPr id="60482" name="Button 66" hidden="1">
              <a:extLst>
                <a:ext uri="{63B3BB69-23CF-44E3-9099-C40C66FF867C}">
                  <a14:compatExt spid="_x0000_s604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393272</xdr:row>
          <xdr:rowOff>0</xdr:rowOff>
        </xdr:from>
        <xdr:to>
          <xdr:col>3</xdr:col>
          <xdr:colOff>0</xdr:colOff>
          <xdr:row>393272</xdr:row>
          <xdr:rowOff>0</xdr:rowOff>
        </xdr:to>
        <xdr:sp macro="" textlink="">
          <xdr:nvSpPr>
            <xdr:cNvPr id="60483" name="Button 67" hidden="1">
              <a:extLst>
                <a:ext uri="{63B3BB69-23CF-44E3-9099-C40C66FF867C}">
                  <a14:compatExt spid="_x0000_s604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458808</xdr:row>
          <xdr:rowOff>0</xdr:rowOff>
        </xdr:from>
        <xdr:to>
          <xdr:col>3</xdr:col>
          <xdr:colOff>0</xdr:colOff>
          <xdr:row>458808</xdr:row>
          <xdr:rowOff>0</xdr:rowOff>
        </xdr:to>
        <xdr:sp macro="" textlink="">
          <xdr:nvSpPr>
            <xdr:cNvPr id="60484" name="Button 68" hidden="1">
              <a:extLst>
                <a:ext uri="{63B3BB69-23CF-44E3-9099-C40C66FF867C}">
                  <a14:compatExt spid="_x0000_s604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524344</xdr:row>
          <xdr:rowOff>0</xdr:rowOff>
        </xdr:from>
        <xdr:to>
          <xdr:col>3</xdr:col>
          <xdr:colOff>0</xdr:colOff>
          <xdr:row>524344</xdr:row>
          <xdr:rowOff>0</xdr:rowOff>
        </xdr:to>
        <xdr:sp macro="" textlink="">
          <xdr:nvSpPr>
            <xdr:cNvPr id="60485" name="Button 69" hidden="1">
              <a:extLst>
                <a:ext uri="{63B3BB69-23CF-44E3-9099-C40C66FF867C}">
                  <a14:compatExt spid="_x0000_s604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589880</xdr:row>
          <xdr:rowOff>0</xdr:rowOff>
        </xdr:from>
        <xdr:to>
          <xdr:col>3</xdr:col>
          <xdr:colOff>0</xdr:colOff>
          <xdr:row>589880</xdr:row>
          <xdr:rowOff>0</xdr:rowOff>
        </xdr:to>
        <xdr:sp macro="" textlink="">
          <xdr:nvSpPr>
            <xdr:cNvPr id="60486" name="Button 70" hidden="1">
              <a:extLst>
                <a:ext uri="{63B3BB69-23CF-44E3-9099-C40C66FF867C}">
                  <a14:compatExt spid="_x0000_s604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655416</xdr:row>
          <xdr:rowOff>0</xdr:rowOff>
        </xdr:from>
        <xdr:to>
          <xdr:col>3</xdr:col>
          <xdr:colOff>0</xdr:colOff>
          <xdr:row>655416</xdr:row>
          <xdr:rowOff>0</xdr:rowOff>
        </xdr:to>
        <xdr:sp macro="" textlink="">
          <xdr:nvSpPr>
            <xdr:cNvPr id="60487" name="Button 71" hidden="1">
              <a:extLst>
                <a:ext uri="{63B3BB69-23CF-44E3-9099-C40C66FF867C}">
                  <a14:compatExt spid="_x0000_s604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720952</xdr:row>
          <xdr:rowOff>0</xdr:rowOff>
        </xdr:from>
        <xdr:to>
          <xdr:col>3</xdr:col>
          <xdr:colOff>0</xdr:colOff>
          <xdr:row>720952</xdr:row>
          <xdr:rowOff>0</xdr:rowOff>
        </xdr:to>
        <xdr:sp macro="" textlink="">
          <xdr:nvSpPr>
            <xdr:cNvPr id="60488" name="Button 72" hidden="1">
              <a:extLst>
                <a:ext uri="{63B3BB69-23CF-44E3-9099-C40C66FF867C}">
                  <a14:compatExt spid="_x0000_s604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786488</xdr:row>
          <xdr:rowOff>0</xdr:rowOff>
        </xdr:from>
        <xdr:to>
          <xdr:col>3</xdr:col>
          <xdr:colOff>0</xdr:colOff>
          <xdr:row>786488</xdr:row>
          <xdr:rowOff>0</xdr:rowOff>
        </xdr:to>
        <xdr:sp macro="" textlink="">
          <xdr:nvSpPr>
            <xdr:cNvPr id="60489" name="Button 73" hidden="1">
              <a:extLst>
                <a:ext uri="{63B3BB69-23CF-44E3-9099-C40C66FF867C}">
                  <a14:compatExt spid="_x0000_s604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852024</xdr:row>
          <xdr:rowOff>0</xdr:rowOff>
        </xdr:from>
        <xdr:to>
          <xdr:col>3</xdr:col>
          <xdr:colOff>0</xdr:colOff>
          <xdr:row>852024</xdr:row>
          <xdr:rowOff>0</xdr:rowOff>
        </xdr:to>
        <xdr:sp macro="" textlink="">
          <xdr:nvSpPr>
            <xdr:cNvPr id="60490" name="Button 74" hidden="1">
              <a:extLst>
                <a:ext uri="{63B3BB69-23CF-44E3-9099-C40C66FF867C}">
                  <a14:compatExt spid="_x0000_s604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917560</xdr:row>
          <xdr:rowOff>0</xdr:rowOff>
        </xdr:from>
        <xdr:to>
          <xdr:col>3</xdr:col>
          <xdr:colOff>0</xdr:colOff>
          <xdr:row>917560</xdr:row>
          <xdr:rowOff>0</xdr:rowOff>
        </xdr:to>
        <xdr:sp macro="" textlink="">
          <xdr:nvSpPr>
            <xdr:cNvPr id="60491" name="Button 75" hidden="1">
              <a:extLst>
                <a:ext uri="{63B3BB69-23CF-44E3-9099-C40C66FF867C}">
                  <a14:compatExt spid="_x0000_s604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983096</xdr:row>
          <xdr:rowOff>0</xdr:rowOff>
        </xdr:from>
        <xdr:to>
          <xdr:col>3</xdr:col>
          <xdr:colOff>0</xdr:colOff>
          <xdr:row>983096</xdr:row>
          <xdr:rowOff>0</xdr:rowOff>
        </xdr:to>
        <xdr:sp macro="" textlink="">
          <xdr:nvSpPr>
            <xdr:cNvPr id="60492" name="Button 76" hidden="1">
              <a:extLst>
                <a:ext uri="{63B3BB69-23CF-44E3-9099-C40C66FF867C}">
                  <a14:compatExt spid="_x0000_s604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56</xdr:row>
          <xdr:rowOff>0</xdr:rowOff>
        </xdr:from>
        <xdr:to>
          <xdr:col>259</xdr:col>
          <xdr:colOff>0</xdr:colOff>
          <xdr:row>56</xdr:row>
          <xdr:rowOff>0</xdr:rowOff>
        </xdr:to>
        <xdr:sp macro="" textlink="">
          <xdr:nvSpPr>
            <xdr:cNvPr id="60493" name="Button 77" hidden="1">
              <a:extLst>
                <a:ext uri="{63B3BB69-23CF-44E3-9099-C40C66FF867C}">
                  <a14:compatExt spid="_x0000_s604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65592</xdr:row>
          <xdr:rowOff>0</xdr:rowOff>
        </xdr:from>
        <xdr:to>
          <xdr:col>259</xdr:col>
          <xdr:colOff>0</xdr:colOff>
          <xdr:row>65592</xdr:row>
          <xdr:rowOff>0</xdr:rowOff>
        </xdr:to>
        <xdr:sp macro="" textlink="">
          <xdr:nvSpPr>
            <xdr:cNvPr id="60494" name="Button 78" hidden="1">
              <a:extLst>
                <a:ext uri="{63B3BB69-23CF-44E3-9099-C40C66FF867C}">
                  <a14:compatExt spid="_x0000_s604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131128</xdr:row>
          <xdr:rowOff>0</xdr:rowOff>
        </xdr:from>
        <xdr:to>
          <xdr:col>259</xdr:col>
          <xdr:colOff>0</xdr:colOff>
          <xdr:row>131128</xdr:row>
          <xdr:rowOff>0</xdr:rowOff>
        </xdr:to>
        <xdr:sp macro="" textlink="">
          <xdr:nvSpPr>
            <xdr:cNvPr id="60495" name="Button 79" hidden="1">
              <a:extLst>
                <a:ext uri="{63B3BB69-23CF-44E3-9099-C40C66FF867C}">
                  <a14:compatExt spid="_x0000_s604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196664</xdr:row>
          <xdr:rowOff>0</xdr:rowOff>
        </xdr:from>
        <xdr:to>
          <xdr:col>259</xdr:col>
          <xdr:colOff>0</xdr:colOff>
          <xdr:row>196664</xdr:row>
          <xdr:rowOff>0</xdr:rowOff>
        </xdr:to>
        <xdr:sp macro="" textlink="">
          <xdr:nvSpPr>
            <xdr:cNvPr id="60496" name="Button 80" hidden="1">
              <a:extLst>
                <a:ext uri="{63B3BB69-23CF-44E3-9099-C40C66FF867C}">
                  <a14:compatExt spid="_x0000_s604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262200</xdr:row>
          <xdr:rowOff>0</xdr:rowOff>
        </xdr:from>
        <xdr:to>
          <xdr:col>259</xdr:col>
          <xdr:colOff>0</xdr:colOff>
          <xdr:row>262200</xdr:row>
          <xdr:rowOff>0</xdr:rowOff>
        </xdr:to>
        <xdr:sp macro="" textlink="">
          <xdr:nvSpPr>
            <xdr:cNvPr id="60497" name="Button 81" hidden="1">
              <a:extLst>
                <a:ext uri="{63B3BB69-23CF-44E3-9099-C40C66FF867C}">
                  <a14:compatExt spid="_x0000_s604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327736</xdr:row>
          <xdr:rowOff>0</xdr:rowOff>
        </xdr:from>
        <xdr:to>
          <xdr:col>259</xdr:col>
          <xdr:colOff>0</xdr:colOff>
          <xdr:row>327736</xdr:row>
          <xdr:rowOff>0</xdr:rowOff>
        </xdr:to>
        <xdr:sp macro="" textlink="">
          <xdr:nvSpPr>
            <xdr:cNvPr id="60498" name="Button 82" hidden="1">
              <a:extLst>
                <a:ext uri="{63B3BB69-23CF-44E3-9099-C40C66FF867C}">
                  <a14:compatExt spid="_x0000_s604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393272</xdr:row>
          <xdr:rowOff>0</xdr:rowOff>
        </xdr:from>
        <xdr:to>
          <xdr:col>259</xdr:col>
          <xdr:colOff>0</xdr:colOff>
          <xdr:row>393272</xdr:row>
          <xdr:rowOff>0</xdr:rowOff>
        </xdr:to>
        <xdr:sp macro="" textlink="">
          <xdr:nvSpPr>
            <xdr:cNvPr id="60499" name="Button 83" hidden="1">
              <a:extLst>
                <a:ext uri="{63B3BB69-23CF-44E3-9099-C40C66FF867C}">
                  <a14:compatExt spid="_x0000_s604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458808</xdr:row>
          <xdr:rowOff>0</xdr:rowOff>
        </xdr:from>
        <xdr:to>
          <xdr:col>259</xdr:col>
          <xdr:colOff>0</xdr:colOff>
          <xdr:row>458808</xdr:row>
          <xdr:rowOff>0</xdr:rowOff>
        </xdr:to>
        <xdr:sp macro="" textlink="">
          <xdr:nvSpPr>
            <xdr:cNvPr id="60500" name="Button 84" hidden="1">
              <a:extLst>
                <a:ext uri="{63B3BB69-23CF-44E3-9099-C40C66FF867C}">
                  <a14:compatExt spid="_x0000_s605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524344</xdr:row>
          <xdr:rowOff>0</xdr:rowOff>
        </xdr:from>
        <xdr:to>
          <xdr:col>259</xdr:col>
          <xdr:colOff>0</xdr:colOff>
          <xdr:row>524344</xdr:row>
          <xdr:rowOff>0</xdr:rowOff>
        </xdr:to>
        <xdr:sp macro="" textlink="">
          <xdr:nvSpPr>
            <xdr:cNvPr id="60501" name="Button 85" hidden="1">
              <a:extLst>
                <a:ext uri="{63B3BB69-23CF-44E3-9099-C40C66FF867C}">
                  <a14:compatExt spid="_x0000_s60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589880</xdr:row>
          <xdr:rowOff>0</xdr:rowOff>
        </xdr:from>
        <xdr:to>
          <xdr:col>259</xdr:col>
          <xdr:colOff>0</xdr:colOff>
          <xdr:row>589880</xdr:row>
          <xdr:rowOff>0</xdr:rowOff>
        </xdr:to>
        <xdr:sp macro="" textlink="">
          <xdr:nvSpPr>
            <xdr:cNvPr id="60502" name="Button 86" hidden="1">
              <a:extLst>
                <a:ext uri="{63B3BB69-23CF-44E3-9099-C40C66FF867C}">
                  <a14:compatExt spid="_x0000_s60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655416</xdr:row>
          <xdr:rowOff>0</xdr:rowOff>
        </xdr:from>
        <xdr:to>
          <xdr:col>259</xdr:col>
          <xdr:colOff>0</xdr:colOff>
          <xdr:row>655416</xdr:row>
          <xdr:rowOff>0</xdr:rowOff>
        </xdr:to>
        <xdr:sp macro="" textlink="">
          <xdr:nvSpPr>
            <xdr:cNvPr id="60503" name="Button 87" hidden="1">
              <a:extLst>
                <a:ext uri="{63B3BB69-23CF-44E3-9099-C40C66FF867C}">
                  <a14:compatExt spid="_x0000_s60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720952</xdr:row>
          <xdr:rowOff>0</xdr:rowOff>
        </xdr:from>
        <xdr:to>
          <xdr:col>259</xdr:col>
          <xdr:colOff>0</xdr:colOff>
          <xdr:row>720952</xdr:row>
          <xdr:rowOff>0</xdr:rowOff>
        </xdr:to>
        <xdr:sp macro="" textlink="">
          <xdr:nvSpPr>
            <xdr:cNvPr id="60504" name="Button 88" hidden="1">
              <a:extLst>
                <a:ext uri="{63B3BB69-23CF-44E3-9099-C40C66FF867C}">
                  <a14:compatExt spid="_x0000_s60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786488</xdr:row>
          <xdr:rowOff>0</xdr:rowOff>
        </xdr:from>
        <xdr:to>
          <xdr:col>259</xdr:col>
          <xdr:colOff>0</xdr:colOff>
          <xdr:row>786488</xdr:row>
          <xdr:rowOff>0</xdr:rowOff>
        </xdr:to>
        <xdr:sp macro="" textlink="">
          <xdr:nvSpPr>
            <xdr:cNvPr id="60505" name="Button 89" hidden="1">
              <a:extLst>
                <a:ext uri="{63B3BB69-23CF-44E3-9099-C40C66FF867C}">
                  <a14:compatExt spid="_x0000_s60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852024</xdr:row>
          <xdr:rowOff>0</xdr:rowOff>
        </xdr:from>
        <xdr:to>
          <xdr:col>259</xdr:col>
          <xdr:colOff>0</xdr:colOff>
          <xdr:row>852024</xdr:row>
          <xdr:rowOff>0</xdr:rowOff>
        </xdr:to>
        <xdr:sp macro="" textlink="">
          <xdr:nvSpPr>
            <xdr:cNvPr id="60506" name="Button 90" hidden="1">
              <a:extLst>
                <a:ext uri="{63B3BB69-23CF-44E3-9099-C40C66FF867C}">
                  <a14:compatExt spid="_x0000_s60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917560</xdr:row>
          <xdr:rowOff>0</xdr:rowOff>
        </xdr:from>
        <xdr:to>
          <xdr:col>259</xdr:col>
          <xdr:colOff>0</xdr:colOff>
          <xdr:row>917560</xdr:row>
          <xdr:rowOff>0</xdr:rowOff>
        </xdr:to>
        <xdr:sp macro="" textlink="">
          <xdr:nvSpPr>
            <xdr:cNvPr id="60507" name="Button 91" hidden="1">
              <a:extLst>
                <a:ext uri="{63B3BB69-23CF-44E3-9099-C40C66FF867C}">
                  <a14:compatExt spid="_x0000_s60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983096</xdr:row>
          <xdr:rowOff>0</xdr:rowOff>
        </xdr:from>
        <xdr:to>
          <xdr:col>259</xdr:col>
          <xdr:colOff>0</xdr:colOff>
          <xdr:row>983096</xdr:row>
          <xdr:rowOff>0</xdr:rowOff>
        </xdr:to>
        <xdr:sp macro="" textlink="">
          <xdr:nvSpPr>
            <xdr:cNvPr id="60508" name="Button 92" hidden="1">
              <a:extLst>
                <a:ext uri="{63B3BB69-23CF-44E3-9099-C40C66FF867C}">
                  <a14:compatExt spid="_x0000_s60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56</xdr:row>
          <xdr:rowOff>0</xdr:rowOff>
        </xdr:from>
        <xdr:to>
          <xdr:col>515</xdr:col>
          <xdr:colOff>0</xdr:colOff>
          <xdr:row>56</xdr:row>
          <xdr:rowOff>0</xdr:rowOff>
        </xdr:to>
        <xdr:sp macro="" textlink="">
          <xdr:nvSpPr>
            <xdr:cNvPr id="60509" name="Button 93" hidden="1">
              <a:extLst>
                <a:ext uri="{63B3BB69-23CF-44E3-9099-C40C66FF867C}">
                  <a14:compatExt spid="_x0000_s60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65592</xdr:row>
          <xdr:rowOff>0</xdr:rowOff>
        </xdr:from>
        <xdr:to>
          <xdr:col>515</xdr:col>
          <xdr:colOff>0</xdr:colOff>
          <xdr:row>65592</xdr:row>
          <xdr:rowOff>0</xdr:rowOff>
        </xdr:to>
        <xdr:sp macro="" textlink="">
          <xdr:nvSpPr>
            <xdr:cNvPr id="60510" name="Button 94" hidden="1">
              <a:extLst>
                <a:ext uri="{63B3BB69-23CF-44E3-9099-C40C66FF867C}">
                  <a14:compatExt spid="_x0000_s60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131128</xdr:row>
          <xdr:rowOff>0</xdr:rowOff>
        </xdr:from>
        <xdr:to>
          <xdr:col>515</xdr:col>
          <xdr:colOff>0</xdr:colOff>
          <xdr:row>131128</xdr:row>
          <xdr:rowOff>0</xdr:rowOff>
        </xdr:to>
        <xdr:sp macro="" textlink="">
          <xdr:nvSpPr>
            <xdr:cNvPr id="60511" name="Button 95" hidden="1">
              <a:extLst>
                <a:ext uri="{63B3BB69-23CF-44E3-9099-C40C66FF867C}">
                  <a14:compatExt spid="_x0000_s60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196664</xdr:row>
          <xdr:rowOff>0</xdr:rowOff>
        </xdr:from>
        <xdr:to>
          <xdr:col>515</xdr:col>
          <xdr:colOff>0</xdr:colOff>
          <xdr:row>196664</xdr:row>
          <xdr:rowOff>0</xdr:rowOff>
        </xdr:to>
        <xdr:sp macro="" textlink="">
          <xdr:nvSpPr>
            <xdr:cNvPr id="60512" name="Button 96" hidden="1">
              <a:extLst>
                <a:ext uri="{63B3BB69-23CF-44E3-9099-C40C66FF867C}">
                  <a14:compatExt spid="_x0000_s60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262200</xdr:row>
          <xdr:rowOff>0</xdr:rowOff>
        </xdr:from>
        <xdr:to>
          <xdr:col>515</xdr:col>
          <xdr:colOff>0</xdr:colOff>
          <xdr:row>262200</xdr:row>
          <xdr:rowOff>0</xdr:rowOff>
        </xdr:to>
        <xdr:sp macro="" textlink="">
          <xdr:nvSpPr>
            <xdr:cNvPr id="60513" name="Button 97" hidden="1">
              <a:extLst>
                <a:ext uri="{63B3BB69-23CF-44E3-9099-C40C66FF867C}">
                  <a14:compatExt spid="_x0000_s60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327736</xdr:row>
          <xdr:rowOff>0</xdr:rowOff>
        </xdr:from>
        <xdr:to>
          <xdr:col>515</xdr:col>
          <xdr:colOff>0</xdr:colOff>
          <xdr:row>327736</xdr:row>
          <xdr:rowOff>0</xdr:rowOff>
        </xdr:to>
        <xdr:sp macro="" textlink="">
          <xdr:nvSpPr>
            <xdr:cNvPr id="60514" name="Button 98" hidden="1">
              <a:extLst>
                <a:ext uri="{63B3BB69-23CF-44E3-9099-C40C66FF867C}">
                  <a14:compatExt spid="_x0000_s60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393272</xdr:row>
          <xdr:rowOff>0</xdr:rowOff>
        </xdr:from>
        <xdr:to>
          <xdr:col>515</xdr:col>
          <xdr:colOff>0</xdr:colOff>
          <xdr:row>393272</xdr:row>
          <xdr:rowOff>0</xdr:rowOff>
        </xdr:to>
        <xdr:sp macro="" textlink="">
          <xdr:nvSpPr>
            <xdr:cNvPr id="60515" name="Button 99" hidden="1">
              <a:extLst>
                <a:ext uri="{63B3BB69-23CF-44E3-9099-C40C66FF867C}">
                  <a14:compatExt spid="_x0000_s60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458808</xdr:row>
          <xdr:rowOff>0</xdr:rowOff>
        </xdr:from>
        <xdr:to>
          <xdr:col>515</xdr:col>
          <xdr:colOff>0</xdr:colOff>
          <xdr:row>458808</xdr:row>
          <xdr:rowOff>0</xdr:rowOff>
        </xdr:to>
        <xdr:sp macro="" textlink="">
          <xdr:nvSpPr>
            <xdr:cNvPr id="60516" name="Button 100" hidden="1">
              <a:extLst>
                <a:ext uri="{63B3BB69-23CF-44E3-9099-C40C66FF867C}">
                  <a14:compatExt spid="_x0000_s60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524344</xdr:row>
          <xdr:rowOff>0</xdr:rowOff>
        </xdr:from>
        <xdr:to>
          <xdr:col>515</xdr:col>
          <xdr:colOff>0</xdr:colOff>
          <xdr:row>524344</xdr:row>
          <xdr:rowOff>0</xdr:rowOff>
        </xdr:to>
        <xdr:sp macro="" textlink="">
          <xdr:nvSpPr>
            <xdr:cNvPr id="60517" name="Button 101" hidden="1">
              <a:extLst>
                <a:ext uri="{63B3BB69-23CF-44E3-9099-C40C66FF867C}">
                  <a14:compatExt spid="_x0000_s60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589880</xdr:row>
          <xdr:rowOff>0</xdr:rowOff>
        </xdr:from>
        <xdr:to>
          <xdr:col>515</xdr:col>
          <xdr:colOff>0</xdr:colOff>
          <xdr:row>589880</xdr:row>
          <xdr:rowOff>0</xdr:rowOff>
        </xdr:to>
        <xdr:sp macro="" textlink="">
          <xdr:nvSpPr>
            <xdr:cNvPr id="60518" name="Button 102" hidden="1">
              <a:extLst>
                <a:ext uri="{63B3BB69-23CF-44E3-9099-C40C66FF867C}">
                  <a14:compatExt spid="_x0000_s60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655416</xdr:row>
          <xdr:rowOff>0</xdr:rowOff>
        </xdr:from>
        <xdr:to>
          <xdr:col>515</xdr:col>
          <xdr:colOff>0</xdr:colOff>
          <xdr:row>655416</xdr:row>
          <xdr:rowOff>0</xdr:rowOff>
        </xdr:to>
        <xdr:sp macro="" textlink="">
          <xdr:nvSpPr>
            <xdr:cNvPr id="60519" name="Button 103" hidden="1">
              <a:extLst>
                <a:ext uri="{63B3BB69-23CF-44E3-9099-C40C66FF867C}">
                  <a14:compatExt spid="_x0000_s60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720952</xdr:row>
          <xdr:rowOff>0</xdr:rowOff>
        </xdr:from>
        <xdr:to>
          <xdr:col>515</xdr:col>
          <xdr:colOff>0</xdr:colOff>
          <xdr:row>720952</xdr:row>
          <xdr:rowOff>0</xdr:rowOff>
        </xdr:to>
        <xdr:sp macro="" textlink="">
          <xdr:nvSpPr>
            <xdr:cNvPr id="60520" name="Button 104" hidden="1">
              <a:extLst>
                <a:ext uri="{63B3BB69-23CF-44E3-9099-C40C66FF867C}">
                  <a14:compatExt spid="_x0000_s60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786488</xdr:row>
          <xdr:rowOff>0</xdr:rowOff>
        </xdr:from>
        <xdr:to>
          <xdr:col>515</xdr:col>
          <xdr:colOff>0</xdr:colOff>
          <xdr:row>786488</xdr:row>
          <xdr:rowOff>0</xdr:rowOff>
        </xdr:to>
        <xdr:sp macro="" textlink="">
          <xdr:nvSpPr>
            <xdr:cNvPr id="60521" name="Button 105" hidden="1">
              <a:extLst>
                <a:ext uri="{63B3BB69-23CF-44E3-9099-C40C66FF867C}">
                  <a14:compatExt spid="_x0000_s60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852024</xdr:row>
          <xdr:rowOff>0</xdr:rowOff>
        </xdr:from>
        <xdr:to>
          <xdr:col>515</xdr:col>
          <xdr:colOff>0</xdr:colOff>
          <xdr:row>852024</xdr:row>
          <xdr:rowOff>0</xdr:rowOff>
        </xdr:to>
        <xdr:sp macro="" textlink="">
          <xdr:nvSpPr>
            <xdr:cNvPr id="60522" name="Button 106" hidden="1">
              <a:extLst>
                <a:ext uri="{63B3BB69-23CF-44E3-9099-C40C66FF867C}">
                  <a14:compatExt spid="_x0000_s60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917560</xdr:row>
          <xdr:rowOff>0</xdr:rowOff>
        </xdr:from>
        <xdr:to>
          <xdr:col>515</xdr:col>
          <xdr:colOff>0</xdr:colOff>
          <xdr:row>917560</xdr:row>
          <xdr:rowOff>0</xdr:rowOff>
        </xdr:to>
        <xdr:sp macro="" textlink="">
          <xdr:nvSpPr>
            <xdr:cNvPr id="60523" name="Button 107" hidden="1">
              <a:extLst>
                <a:ext uri="{63B3BB69-23CF-44E3-9099-C40C66FF867C}">
                  <a14:compatExt spid="_x0000_s60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983096</xdr:row>
          <xdr:rowOff>0</xdr:rowOff>
        </xdr:from>
        <xdr:to>
          <xdr:col>515</xdr:col>
          <xdr:colOff>0</xdr:colOff>
          <xdr:row>983096</xdr:row>
          <xdr:rowOff>0</xdr:rowOff>
        </xdr:to>
        <xdr:sp macro="" textlink="">
          <xdr:nvSpPr>
            <xdr:cNvPr id="60524" name="Button 108" hidden="1">
              <a:extLst>
                <a:ext uri="{63B3BB69-23CF-44E3-9099-C40C66FF867C}">
                  <a14:compatExt spid="_x0000_s60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56</xdr:row>
          <xdr:rowOff>0</xdr:rowOff>
        </xdr:from>
        <xdr:to>
          <xdr:col>771</xdr:col>
          <xdr:colOff>0</xdr:colOff>
          <xdr:row>56</xdr:row>
          <xdr:rowOff>0</xdr:rowOff>
        </xdr:to>
        <xdr:sp macro="" textlink="">
          <xdr:nvSpPr>
            <xdr:cNvPr id="60525" name="Button 109" hidden="1">
              <a:extLst>
                <a:ext uri="{63B3BB69-23CF-44E3-9099-C40C66FF867C}">
                  <a14:compatExt spid="_x0000_s60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65592</xdr:row>
          <xdr:rowOff>0</xdr:rowOff>
        </xdr:from>
        <xdr:to>
          <xdr:col>771</xdr:col>
          <xdr:colOff>0</xdr:colOff>
          <xdr:row>65592</xdr:row>
          <xdr:rowOff>0</xdr:rowOff>
        </xdr:to>
        <xdr:sp macro="" textlink="">
          <xdr:nvSpPr>
            <xdr:cNvPr id="60526" name="Button 110" hidden="1">
              <a:extLst>
                <a:ext uri="{63B3BB69-23CF-44E3-9099-C40C66FF867C}">
                  <a14:compatExt spid="_x0000_s60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131128</xdr:row>
          <xdr:rowOff>0</xdr:rowOff>
        </xdr:from>
        <xdr:to>
          <xdr:col>771</xdr:col>
          <xdr:colOff>0</xdr:colOff>
          <xdr:row>131128</xdr:row>
          <xdr:rowOff>0</xdr:rowOff>
        </xdr:to>
        <xdr:sp macro="" textlink="">
          <xdr:nvSpPr>
            <xdr:cNvPr id="60527" name="Button 111" hidden="1">
              <a:extLst>
                <a:ext uri="{63B3BB69-23CF-44E3-9099-C40C66FF867C}">
                  <a14:compatExt spid="_x0000_s60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196664</xdr:row>
          <xdr:rowOff>0</xdr:rowOff>
        </xdr:from>
        <xdr:to>
          <xdr:col>771</xdr:col>
          <xdr:colOff>0</xdr:colOff>
          <xdr:row>196664</xdr:row>
          <xdr:rowOff>0</xdr:rowOff>
        </xdr:to>
        <xdr:sp macro="" textlink="">
          <xdr:nvSpPr>
            <xdr:cNvPr id="60528" name="Button 112" hidden="1">
              <a:extLst>
                <a:ext uri="{63B3BB69-23CF-44E3-9099-C40C66FF867C}">
                  <a14:compatExt spid="_x0000_s60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262200</xdr:row>
          <xdr:rowOff>0</xdr:rowOff>
        </xdr:from>
        <xdr:to>
          <xdr:col>771</xdr:col>
          <xdr:colOff>0</xdr:colOff>
          <xdr:row>262200</xdr:row>
          <xdr:rowOff>0</xdr:rowOff>
        </xdr:to>
        <xdr:sp macro="" textlink="">
          <xdr:nvSpPr>
            <xdr:cNvPr id="60529" name="Button 113" hidden="1">
              <a:extLst>
                <a:ext uri="{63B3BB69-23CF-44E3-9099-C40C66FF867C}">
                  <a14:compatExt spid="_x0000_s60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327736</xdr:row>
          <xdr:rowOff>0</xdr:rowOff>
        </xdr:from>
        <xdr:to>
          <xdr:col>771</xdr:col>
          <xdr:colOff>0</xdr:colOff>
          <xdr:row>327736</xdr:row>
          <xdr:rowOff>0</xdr:rowOff>
        </xdr:to>
        <xdr:sp macro="" textlink="">
          <xdr:nvSpPr>
            <xdr:cNvPr id="60530" name="Button 114" hidden="1">
              <a:extLst>
                <a:ext uri="{63B3BB69-23CF-44E3-9099-C40C66FF867C}">
                  <a14:compatExt spid="_x0000_s60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393272</xdr:row>
          <xdr:rowOff>0</xdr:rowOff>
        </xdr:from>
        <xdr:to>
          <xdr:col>771</xdr:col>
          <xdr:colOff>0</xdr:colOff>
          <xdr:row>393272</xdr:row>
          <xdr:rowOff>0</xdr:rowOff>
        </xdr:to>
        <xdr:sp macro="" textlink="">
          <xdr:nvSpPr>
            <xdr:cNvPr id="60531" name="Button 115" hidden="1">
              <a:extLst>
                <a:ext uri="{63B3BB69-23CF-44E3-9099-C40C66FF867C}">
                  <a14:compatExt spid="_x0000_s60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458808</xdr:row>
          <xdr:rowOff>0</xdr:rowOff>
        </xdr:from>
        <xdr:to>
          <xdr:col>771</xdr:col>
          <xdr:colOff>0</xdr:colOff>
          <xdr:row>458808</xdr:row>
          <xdr:rowOff>0</xdr:rowOff>
        </xdr:to>
        <xdr:sp macro="" textlink="">
          <xdr:nvSpPr>
            <xdr:cNvPr id="60532" name="Button 116" hidden="1">
              <a:extLst>
                <a:ext uri="{63B3BB69-23CF-44E3-9099-C40C66FF867C}">
                  <a14:compatExt spid="_x0000_s60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524344</xdr:row>
          <xdr:rowOff>0</xdr:rowOff>
        </xdr:from>
        <xdr:to>
          <xdr:col>771</xdr:col>
          <xdr:colOff>0</xdr:colOff>
          <xdr:row>524344</xdr:row>
          <xdr:rowOff>0</xdr:rowOff>
        </xdr:to>
        <xdr:sp macro="" textlink="">
          <xdr:nvSpPr>
            <xdr:cNvPr id="60533" name="Button 117" hidden="1">
              <a:extLst>
                <a:ext uri="{63B3BB69-23CF-44E3-9099-C40C66FF867C}">
                  <a14:compatExt spid="_x0000_s60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589880</xdr:row>
          <xdr:rowOff>0</xdr:rowOff>
        </xdr:from>
        <xdr:to>
          <xdr:col>771</xdr:col>
          <xdr:colOff>0</xdr:colOff>
          <xdr:row>589880</xdr:row>
          <xdr:rowOff>0</xdr:rowOff>
        </xdr:to>
        <xdr:sp macro="" textlink="">
          <xdr:nvSpPr>
            <xdr:cNvPr id="60534" name="Button 118" hidden="1">
              <a:extLst>
                <a:ext uri="{63B3BB69-23CF-44E3-9099-C40C66FF867C}">
                  <a14:compatExt spid="_x0000_s60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655416</xdr:row>
          <xdr:rowOff>0</xdr:rowOff>
        </xdr:from>
        <xdr:to>
          <xdr:col>771</xdr:col>
          <xdr:colOff>0</xdr:colOff>
          <xdr:row>655416</xdr:row>
          <xdr:rowOff>0</xdr:rowOff>
        </xdr:to>
        <xdr:sp macro="" textlink="">
          <xdr:nvSpPr>
            <xdr:cNvPr id="60535" name="Button 119" hidden="1">
              <a:extLst>
                <a:ext uri="{63B3BB69-23CF-44E3-9099-C40C66FF867C}">
                  <a14:compatExt spid="_x0000_s60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720952</xdr:row>
          <xdr:rowOff>0</xdr:rowOff>
        </xdr:from>
        <xdr:to>
          <xdr:col>771</xdr:col>
          <xdr:colOff>0</xdr:colOff>
          <xdr:row>720952</xdr:row>
          <xdr:rowOff>0</xdr:rowOff>
        </xdr:to>
        <xdr:sp macro="" textlink="">
          <xdr:nvSpPr>
            <xdr:cNvPr id="60536" name="Button 120" hidden="1">
              <a:extLst>
                <a:ext uri="{63B3BB69-23CF-44E3-9099-C40C66FF867C}">
                  <a14:compatExt spid="_x0000_s60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786488</xdr:row>
          <xdr:rowOff>0</xdr:rowOff>
        </xdr:from>
        <xdr:to>
          <xdr:col>771</xdr:col>
          <xdr:colOff>0</xdr:colOff>
          <xdr:row>786488</xdr:row>
          <xdr:rowOff>0</xdr:rowOff>
        </xdr:to>
        <xdr:sp macro="" textlink="">
          <xdr:nvSpPr>
            <xdr:cNvPr id="60537" name="Button 121" hidden="1">
              <a:extLst>
                <a:ext uri="{63B3BB69-23CF-44E3-9099-C40C66FF867C}">
                  <a14:compatExt spid="_x0000_s60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852024</xdr:row>
          <xdr:rowOff>0</xdr:rowOff>
        </xdr:from>
        <xdr:to>
          <xdr:col>771</xdr:col>
          <xdr:colOff>0</xdr:colOff>
          <xdr:row>852024</xdr:row>
          <xdr:rowOff>0</xdr:rowOff>
        </xdr:to>
        <xdr:sp macro="" textlink="">
          <xdr:nvSpPr>
            <xdr:cNvPr id="60538" name="Button 122" hidden="1">
              <a:extLst>
                <a:ext uri="{63B3BB69-23CF-44E3-9099-C40C66FF867C}">
                  <a14:compatExt spid="_x0000_s60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917560</xdr:row>
          <xdr:rowOff>0</xdr:rowOff>
        </xdr:from>
        <xdr:to>
          <xdr:col>771</xdr:col>
          <xdr:colOff>0</xdr:colOff>
          <xdr:row>917560</xdr:row>
          <xdr:rowOff>0</xdr:rowOff>
        </xdr:to>
        <xdr:sp macro="" textlink="">
          <xdr:nvSpPr>
            <xdr:cNvPr id="60539" name="Button 123" hidden="1">
              <a:extLst>
                <a:ext uri="{63B3BB69-23CF-44E3-9099-C40C66FF867C}">
                  <a14:compatExt spid="_x0000_s60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983096</xdr:row>
          <xdr:rowOff>0</xdr:rowOff>
        </xdr:from>
        <xdr:to>
          <xdr:col>771</xdr:col>
          <xdr:colOff>0</xdr:colOff>
          <xdr:row>983096</xdr:row>
          <xdr:rowOff>0</xdr:rowOff>
        </xdr:to>
        <xdr:sp macro="" textlink="">
          <xdr:nvSpPr>
            <xdr:cNvPr id="60540" name="Button 124" hidden="1">
              <a:extLst>
                <a:ext uri="{63B3BB69-23CF-44E3-9099-C40C66FF867C}">
                  <a14:compatExt spid="_x0000_s60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56</xdr:row>
          <xdr:rowOff>0</xdr:rowOff>
        </xdr:from>
        <xdr:to>
          <xdr:col>1027</xdr:col>
          <xdr:colOff>0</xdr:colOff>
          <xdr:row>56</xdr:row>
          <xdr:rowOff>0</xdr:rowOff>
        </xdr:to>
        <xdr:sp macro="" textlink="">
          <xdr:nvSpPr>
            <xdr:cNvPr id="60541" name="Button 125" hidden="1">
              <a:extLst>
                <a:ext uri="{63B3BB69-23CF-44E3-9099-C40C66FF867C}">
                  <a14:compatExt spid="_x0000_s60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65592</xdr:row>
          <xdr:rowOff>0</xdr:rowOff>
        </xdr:from>
        <xdr:to>
          <xdr:col>1027</xdr:col>
          <xdr:colOff>0</xdr:colOff>
          <xdr:row>65592</xdr:row>
          <xdr:rowOff>0</xdr:rowOff>
        </xdr:to>
        <xdr:sp macro="" textlink="">
          <xdr:nvSpPr>
            <xdr:cNvPr id="60542" name="Button 126" hidden="1">
              <a:extLst>
                <a:ext uri="{63B3BB69-23CF-44E3-9099-C40C66FF867C}">
                  <a14:compatExt spid="_x0000_s60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131128</xdr:row>
          <xdr:rowOff>0</xdr:rowOff>
        </xdr:from>
        <xdr:to>
          <xdr:col>1027</xdr:col>
          <xdr:colOff>0</xdr:colOff>
          <xdr:row>131128</xdr:row>
          <xdr:rowOff>0</xdr:rowOff>
        </xdr:to>
        <xdr:sp macro="" textlink="">
          <xdr:nvSpPr>
            <xdr:cNvPr id="60543" name="Button 127" hidden="1">
              <a:extLst>
                <a:ext uri="{63B3BB69-23CF-44E3-9099-C40C66FF867C}">
                  <a14:compatExt spid="_x0000_s60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196664</xdr:row>
          <xdr:rowOff>0</xdr:rowOff>
        </xdr:from>
        <xdr:to>
          <xdr:col>1027</xdr:col>
          <xdr:colOff>0</xdr:colOff>
          <xdr:row>196664</xdr:row>
          <xdr:rowOff>0</xdr:rowOff>
        </xdr:to>
        <xdr:sp macro="" textlink="">
          <xdr:nvSpPr>
            <xdr:cNvPr id="60544" name="Button 128" hidden="1">
              <a:extLst>
                <a:ext uri="{63B3BB69-23CF-44E3-9099-C40C66FF867C}">
                  <a14:compatExt spid="_x0000_s60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262200</xdr:row>
          <xdr:rowOff>0</xdr:rowOff>
        </xdr:from>
        <xdr:to>
          <xdr:col>1027</xdr:col>
          <xdr:colOff>0</xdr:colOff>
          <xdr:row>262200</xdr:row>
          <xdr:rowOff>0</xdr:rowOff>
        </xdr:to>
        <xdr:sp macro="" textlink="">
          <xdr:nvSpPr>
            <xdr:cNvPr id="60545" name="Button 129" hidden="1">
              <a:extLst>
                <a:ext uri="{63B3BB69-23CF-44E3-9099-C40C66FF867C}">
                  <a14:compatExt spid="_x0000_s60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327736</xdr:row>
          <xdr:rowOff>0</xdr:rowOff>
        </xdr:from>
        <xdr:to>
          <xdr:col>1027</xdr:col>
          <xdr:colOff>0</xdr:colOff>
          <xdr:row>327736</xdr:row>
          <xdr:rowOff>0</xdr:rowOff>
        </xdr:to>
        <xdr:sp macro="" textlink="">
          <xdr:nvSpPr>
            <xdr:cNvPr id="60546" name="Button 130" hidden="1">
              <a:extLst>
                <a:ext uri="{63B3BB69-23CF-44E3-9099-C40C66FF867C}">
                  <a14:compatExt spid="_x0000_s60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393272</xdr:row>
          <xdr:rowOff>0</xdr:rowOff>
        </xdr:from>
        <xdr:to>
          <xdr:col>1027</xdr:col>
          <xdr:colOff>0</xdr:colOff>
          <xdr:row>393272</xdr:row>
          <xdr:rowOff>0</xdr:rowOff>
        </xdr:to>
        <xdr:sp macro="" textlink="">
          <xdr:nvSpPr>
            <xdr:cNvPr id="60547" name="Button 131" hidden="1">
              <a:extLst>
                <a:ext uri="{63B3BB69-23CF-44E3-9099-C40C66FF867C}">
                  <a14:compatExt spid="_x0000_s60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458808</xdr:row>
          <xdr:rowOff>0</xdr:rowOff>
        </xdr:from>
        <xdr:to>
          <xdr:col>1027</xdr:col>
          <xdr:colOff>0</xdr:colOff>
          <xdr:row>458808</xdr:row>
          <xdr:rowOff>0</xdr:rowOff>
        </xdr:to>
        <xdr:sp macro="" textlink="">
          <xdr:nvSpPr>
            <xdr:cNvPr id="60548" name="Button 132" hidden="1">
              <a:extLst>
                <a:ext uri="{63B3BB69-23CF-44E3-9099-C40C66FF867C}">
                  <a14:compatExt spid="_x0000_s60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524344</xdr:row>
          <xdr:rowOff>0</xdr:rowOff>
        </xdr:from>
        <xdr:to>
          <xdr:col>1027</xdr:col>
          <xdr:colOff>0</xdr:colOff>
          <xdr:row>524344</xdr:row>
          <xdr:rowOff>0</xdr:rowOff>
        </xdr:to>
        <xdr:sp macro="" textlink="">
          <xdr:nvSpPr>
            <xdr:cNvPr id="60549" name="Button 133" hidden="1">
              <a:extLst>
                <a:ext uri="{63B3BB69-23CF-44E3-9099-C40C66FF867C}">
                  <a14:compatExt spid="_x0000_s60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589880</xdr:row>
          <xdr:rowOff>0</xdr:rowOff>
        </xdr:from>
        <xdr:to>
          <xdr:col>1027</xdr:col>
          <xdr:colOff>0</xdr:colOff>
          <xdr:row>589880</xdr:row>
          <xdr:rowOff>0</xdr:rowOff>
        </xdr:to>
        <xdr:sp macro="" textlink="">
          <xdr:nvSpPr>
            <xdr:cNvPr id="60550" name="Button 134" hidden="1">
              <a:extLst>
                <a:ext uri="{63B3BB69-23CF-44E3-9099-C40C66FF867C}">
                  <a14:compatExt spid="_x0000_s60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655416</xdr:row>
          <xdr:rowOff>0</xdr:rowOff>
        </xdr:from>
        <xdr:to>
          <xdr:col>1027</xdr:col>
          <xdr:colOff>0</xdr:colOff>
          <xdr:row>655416</xdr:row>
          <xdr:rowOff>0</xdr:rowOff>
        </xdr:to>
        <xdr:sp macro="" textlink="">
          <xdr:nvSpPr>
            <xdr:cNvPr id="60551" name="Button 135" hidden="1">
              <a:extLst>
                <a:ext uri="{63B3BB69-23CF-44E3-9099-C40C66FF867C}">
                  <a14:compatExt spid="_x0000_s60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720952</xdr:row>
          <xdr:rowOff>0</xdr:rowOff>
        </xdr:from>
        <xdr:to>
          <xdr:col>1027</xdr:col>
          <xdr:colOff>0</xdr:colOff>
          <xdr:row>720952</xdr:row>
          <xdr:rowOff>0</xdr:rowOff>
        </xdr:to>
        <xdr:sp macro="" textlink="">
          <xdr:nvSpPr>
            <xdr:cNvPr id="60552" name="Button 136" hidden="1">
              <a:extLst>
                <a:ext uri="{63B3BB69-23CF-44E3-9099-C40C66FF867C}">
                  <a14:compatExt spid="_x0000_s60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786488</xdr:row>
          <xdr:rowOff>0</xdr:rowOff>
        </xdr:from>
        <xdr:to>
          <xdr:col>1027</xdr:col>
          <xdr:colOff>0</xdr:colOff>
          <xdr:row>786488</xdr:row>
          <xdr:rowOff>0</xdr:rowOff>
        </xdr:to>
        <xdr:sp macro="" textlink="">
          <xdr:nvSpPr>
            <xdr:cNvPr id="60553" name="Button 137" hidden="1">
              <a:extLst>
                <a:ext uri="{63B3BB69-23CF-44E3-9099-C40C66FF867C}">
                  <a14:compatExt spid="_x0000_s60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852024</xdr:row>
          <xdr:rowOff>0</xdr:rowOff>
        </xdr:from>
        <xdr:to>
          <xdr:col>1027</xdr:col>
          <xdr:colOff>0</xdr:colOff>
          <xdr:row>852024</xdr:row>
          <xdr:rowOff>0</xdr:rowOff>
        </xdr:to>
        <xdr:sp macro="" textlink="">
          <xdr:nvSpPr>
            <xdr:cNvPr id="60554" name="Button 138" hidden="1">
              <a:extLst>
                <a:ext uri="{63B3BB69-23CF-44E3-9099-C40C66FF867C}">
                  <a14:compatExt spid="_x0000_s60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917560</xdr:row>
          <xdr:rowOff>0</xdr:rowOff>
        </xdr:from>
        <xdr:to>
          <xdr:col>1027</xdr:col>
          <xdr:colOff>0</xdr:colOff>
          <xdr:row>917560</xdr:row>
          <xdr:rowOff>0</xdr:rowOff>
        </xdr:to>
        <xdr:sp macro="" textlink="">
          <xdr:nvSpPr>
            <xdr:cNvPr id="60555" name="Button 139" hidden="1">
              <a:extLst>
                <a:ext uri="{63B3BB69-23CF-44E3-9099-C40C66FF867C}">
                  <a14:compatExt spid="_x0000_s60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983096</xdr:row>
          <xdr:rowOff>0</xdr:rowOff>
        </xdr:from>
        <xdr:to>
          <xdr:col>1027</xdr:col>
          <xdr:colOff>0</xdr:colOff>
          <xdr:row>983096</xdr:row>
          <xdr:rowOff>0</xdr:rowOff>
        </xdr:to>
        <xdr:sp macro="" textlink="">
          <xdr:nvSpPr>
            <xdr:cNvPr id="60556" name="Button 140" hidden="1">
              <a:extLst>
                <a:ext uri="{63B3BB69-23CF-44E3-9099-C40C66FF867C}">
                  <a14:compatExt spid="_x0000_s60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56</xdr:row>
          <xdr:rowOff>0</xdr:rowOff>
        </xdr:from>
        <xdr:to>
          <xdr:col>1283</xdr:col>
          <xdr:colOff>0</xdr:colOff>
          <xdr:row>56</xdr:row>
          <xdr:rowOff>0</xdr:rowOff>
        </xdr:to>
        <xdr:sp macro="" textlink="">
          <xdr:nvSpPr>
            <xdr:cNvPr id="60557" name="Button 141" hidden="1">
              <a:extLst>
                <a:ext uri="{63B3BB69-23CF-44E3-9099-C40C66FF867C}">
                  <a14:compatExt spid="_x0000_s60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65592</xdr:row>
          <xdr:rowOff>0</xdr:rowOff>
        </xdr:from>
        <xdr:to>
          <xdr:col>1283</xdr:col>
          <xdr:colOff>0</xdr:colOff>
          <xdr:row>65592</xdr:row>
          <xdr:rowOff>0</xdr:rowOff>
        </xdr:to>
        <xdr:sp macro="" textlink="">
          <xdr:nvSpPr>
            <xdr:cNvPr id="60558" name="Button 142" hidden="1">
              <a:extLst>
                <a:ext uri="{63B3BB69-23CF-44E3-9099-C40C66FF867C}">
                  <a14:compatExt spid="_x0000_s60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131128</xdr:row>
          <xdr:rowOff>0</xdr:rowOff>
        </xdr:from>
        <xdr:to>
          <xdr:col>1283</xdr:col>
          <xdr:colOff>0</xdr:colOff>
          <xdr:row>131128</xdr:row>
          <xdr:rowOff>0</xdr:rowOff>
        </xdr:to>
        <xdr:sp macro="" textlink="">
          <xdr:nvSpPr>
            <xdr:cNvPr id="60559" name="Button 143" hidden="1">
              <a:extLst>
                <a:ext uri="{63B3BB69-23CF-44E3-9099-C40C66FF867C}">
                  <a14:compatExt spid="_x0000_s60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196664</xdr:row>
          <xdr:rowOff>0</xdr:rowOff>
        </xdr:from>
        <xdr:to>
          <xdr:col>1283</xdr:col>
          <xdr:colOff>0</xdr:colOff>
          <xdr:row>196664</xdr:row>
          <xdr:rowOff>0</xdr:rowOff>
        </xdr:to>
        <xdr:sp macro="" textlink="">
          <xdr:nvSpPr>
            <xdr:cNvPr id="60560" name="Button 144" hidden="1">
              <a:extLst>
                <a:ext uri="{63B3BB69-23CF-44E3-9099-C40C66FF867C}">
                  <a14:compatExt spid="_x0000_s60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262200</xdr:row>
          <xdr:rowOff>0</xdr:rowOff>
        </xdr:from>
        <xdr:to>
          <xdr:col>1283</xdr:col>
          <xdr:colOff>0</xdr:colOff>
          <xdr:row>262200</xdr:row>
          <xdr:rowOff>0</xdr:rowOff>
        </xdr:to>
        <xdr:sp macro="" textlink="">
          <xdr:nvSpPr>
            <xdr:cNvPr id="60561" name="Button 145" hidden="1">
              <a:extLst>
                <a:ext uri="{63B3BB69-23CF-44E3-9099-C40C66FF867C}">
                  <a14:compatExt spid="_x0000_s60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327736</xdr:row>
          <xdr:rowOff>0</xdr:rowOff>
        </xdr:from>
        <xdr:to>
          <xdr:col>1283</xdr:col>
          <xdr:colOff>0</xdr:colOff>
          <xdr:row>327736</xdr:row>
          <xdr:rowOff>0</xdr:rowOff>
        </xdr:to>
        <xdr:sp macro="" textlink="">
          <xdr:nvSpPr>
            <xdr:cNvPr id="60562" name="Button 146" hidden="1">
              <a:extLst>
                <a:ext uri="{63B3BB69-23CF-44E3-9099-C40C66FF867C}">
                  <a14:compatExt spid="_x0000_s60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393272</xdr:row>
          <xdr:rowOff>0</xdr:rowOff>
        </xdr:from>
        <xdr:to>
          <xdr:col>1283</xdr:col>
          <xdr:colOff>0</xdr:colOff>
          <xdr:row>393272</xdr:row>
          <xdr:rowOff>0</xdr:rowOff>
        </xdr:to>
        <xdr:sp macro="" textlink="">
          <xdr:nvSpPr>
            <xdr:cNvPr id="60563" name="Button 147" hidden="1">
              <a:extLst>
                <a:ext uri="{63B3BB69-23CF-44E3-9099-C40C66FF867C}">
                  <a14:compatExt spid="_x0000_s60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458808</xdr:row>
          <xdr:rowOff>0</xdr:rowOff>
        </xdr:from>
        <xdr:to>
          <xdr:col>1283</xdr:col>
          <xdr:colOff>0</xdr:colOff>
          <xdr:row>458808</xdr:row>
          <xdr:rowOff>0</xdr:rowOff>
        </xdr:to>
        <xdr:sp macro="" textlink="">
          <xdr:nvSpPr>
            <xdr:cNvPr id="60564" name="Button 148" hidden="1">
              <a:extLst>
                <a:ext uri="{63B3BB69-23CF-44E3-9099-C40C66FF867C}">
                  <a14:compatExt spid="_x0000_s60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524344</xdr:row>
          <xdr:rowOff>0</xdr:rowOff>
        </xdr:from>
        <xdr:to>
          <xdr:col>1283</xdr:col>
          <xdr:colOff>0</xdr:colOff>
          <xdr:row>524344</xdr:row>
          <xdr:rowOff>0</xdr:rowOff>
        </xdr:to>
        <xdr:sp macro="" textlink="">
          <xdr:nvSpPr>
            <xdr:cNvPr id="60565" name="Button 149" hidden="1">
              <a:extLst>
                <a:ext uri="{63B3BB69-23CF-44E3-9099-C40C66FF867C}">
                  <a14:compatExt spid="_x0000_s60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589880</xdr:row>
          <xdr:rowOff>0</xdr:rowOff>
        </xdr:from>
        <xdr:to>
          <xdr:col>1283</xdr:col>
          <xdr:colOff>0</xdr:colOff>
          <xdr:row>589880</xdr:row>
          <xdr:rowOff>0</xdr:rowOff>
        </xdr:to>
        <xdr:sp macro="" textlink="">
          <xdr:nvSpPr>
            <xdr:cNvPr id="60566" name="Button 150" hidden="1">
              <a:extLst>
                <a:ext uri="{63B3BB69-23CF-44E3-9099-C40C66FF867C}">
                  <a14:compatExt spid="_x0000_s60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655416</xdr:row>
          <xdr:rowOff>0</xdr:rowOff>
        </xdr:from>
        <xdr:to>
          <xdr:col>1283</xdr:col>
          <xdr:colOff>0</xdr:colOff>
          <xdr:row>655416</xdr:row>
          <xdr:rowOff>0</xdr:rowOff>
        </xdr:to>
        <xdr:sp macro="" textlink="">
          <xdr:nvSpPr>
            <xdr:cNvPr id="60567" name="Button 151" hidden="1">
              <a:extLst>
                <a:ext uri="{63B3BB69-23CF-44E3-9099-C40C66FF867C}">
                  <a14:compatExt spid="_x0000_s60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720952</xdr:row>
          <xdr:rowOff>0</xdr:rowOff>
        </xdr:from>
        <xdr:to>
          <xdr:col>1283</xdr:col>
          <xdr:colOff>0</xdr:colOff>
          <xdr:row>720952</xdr:row>
          <xdr:rowOff>0</xdr:rowOff>
        </xdr:to>
        <xdr:sp macro="" textlink="">
          <xdr:nvSpPr>
            <xdr:cNvPr id="60568" name="Button 152" hidden="1">
              <a:extLst>
                <a:ext uri="{63B3BB69-23CF-44E3-9099-C40C66FF867C}">
                  <a14:compatExt spid="_x0000_s60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786488</xdr:row>
          <xdr:rowOff>0</xdr:rowOff>
        </xdr:from>
        <xdr:to>
          <xdr:col>1283</xdr:col>
          <xdr:colOff>0</xdr:colOff>
          <xdr:row>786488</xdr:row>
          <xdr:rowOff>0</xdr:rowOff>
        </xdr:to>
        <xdr:sp macro="" textlink="">
          <xdr:nvSpPr>
            <xdr:cNvPr id="60569" name="Button 153" hidden="1">
              <a:extLst>
                <a:ext uri="{63B3BB69-23CF-44E3-9099-C40C66FF867C}">
                  <a14:compatExt spid="_x0000_s60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852024</xdr:row>
          <xdr:rowOff>0</xdr:rowOff>
        </xdr:from>
        <xdr:to>
          <xdr:col>1283</xdr:col>
          <xdr:colOff>0</xdr:colOff>
          <xdr:row>852024</xdr:row>
          <xdr:rowOff>0</xdr:rowOff>
        </xdr:to>
        <xdr:sp macro="" textlink="">
          <xdr:nvSpPr>
            <xdr:cNvPr id="60570" name="Button 154" hidden="1">
              <a:extLst>
                <a:ext uri="{63B3BB69-23CF-44E3-9099-C40C66FF867C}">
                  <a14:compatExt spid="_x0000_s60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917560</xdr:row>
          <xdr:rowOff>0</xdr:rowOff>
        </xdr:from>
        <xdr:to>
          <xdr:col>1283</xdr:col>
          <xdr:colOff>0</xdr:colOff>
          <xdr:row>917560</xdr:row>
          <xdr:rowOff>0</xdr:rowOff>
        </xdr:to>
        <xdr:sp macro="" textlink="">
          <xdr:nvSpPr>
            <xdr:cNvPr id="60571" name="Button 155" hidden="1">
              <a:extLst>
                <a:ext uri="{63B3BB69-23CF-44E3-9099-C40C66FF867C}">
                  <a14:compatExt spid="_x0000_s60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983096</xdr:row>
          <xdr:rowOff>0</xdr:rowOff>
        </xdr:from>
        <xdr:to>
          <xdr:col>1283</xdr:col>
          <xdr:colOff>0</xdr:colOff>
          <xdr:row>983096</xdr:row>
          <xdr:rowOff>0</xdr:rowOff>
        </xdr:to>
        <xdr:sp macro="" textlink="">
          <xdr:nvSpPr>
            <xdr:cNvPr id="60572" name="Button 156" hidden="1">
              <a:extLst>
                <a:ext uri="{63B3BB69-23CF-44E3-9099-C40C66FF867C}">
                  <a14:compatExt spid="_x0000_s60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56</xdr:row>
          <xdr:rowOff>0</xdr:rowOff>
        </xdr:from>
        <xdr:to>
          <xdr:col>1539</xdr:col>
          <xdr:colOff>0</xdr:colOff>
          <xdr:row>56</xdr:row>
          <xdr:rowOff>0</xdr:rowOff>
        </xdr:to>
        <xdr:sp macro="" textlink="">
          <xdr:nvSpPr>
            <xdr:cNvPr id="60573" name="Button 157" hidden="1">
              <a:extLst>
                <a:ext uri="{63B3BB69-23CF-44E3-9099-C40C66FF867C}">
                  <a14:compatExt spid="_x0000_s60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65592</xdr:row>
          <xdr:rowOff>0</xdr:rowOff>
        </xdr:from>
        <xdr:to>
          <xdr:col>1539</xdr:col>
          <xdr:colOff>0</xdr:colOff>
          <xdr:row>65592</xdr:row>
          <xdr:rowOff>0</xdr:rowOff>
        </xdr:to>
        <xdr:sp macro="" textlink="">
          <xdr:nvSpPr>
            <xdr:cNvPr id="60574" name="Button 158" hidden="1">
              <a:extLst>
                <a:ext uri="{63B3BB69-23CF-44E3-9099-C40C66FF867C}">
                  <a14:compatExt spid="_x0000_s60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131128</xdr:row>
          <xdr:rowOff>0</xdr:rowOff>
        </xdr:from>
        <xdr:to>
          <xdr:col>1539</xdr:col>
          <xdr:colOff>0</xdr:colOff>
          <xdr:row>131128</xdr:row>
          <xdr:rowOff>0</xdr:rowOff>
        </xdr:to>
        <xdr:sp macro="" textlink="">
          <xdr:nvSpPr>
            <xdr:cNvPr id="60575" name="Button 159" hidden="1">
              <a:extLst>
                <a:ext uri="{63B3BB69-23CF-44E3-9099-C40C66FF867C}">
                  <a14:compatExt spid="_x0000_s60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196664</xdr:row>
          <xdr:rowOff>0</xdr:rowOff>
        </xdr:from>
        <xdr:to>
          <xdr:col>1539</xdr:col>
          <xdr:colOff>0</xdr:colOff>
          <xdr:row>196664</xdr:row>
          <xdr:rowOff>0</xdr:rowOff>
        </xdr:to>
        <xdr:sp macro="" textlink="">
          <xdr:nvSpPr>
            <xdr:cNvPr id="60576" name="Button 160" hidden="1">
              <a:extLst>
                <a:ext uri="{63B3BB69-23CF-44E3-9099-C40C66FF867C}">
                  <a14:compatExt spid="_x0000_s60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262200</xdr:row>
          <xdr:rowOff>0</xdr:rowOff>
        </xdr:from>
        <xdr:to>
          <xdr:col>1539</xdr:col>
          <xdr:colOff>0</xdr:colOff>
          <xdr:row>262200</xdr:row>
          <xdr:rowOff>0</xdr:rowOff>
        </xdr:to>
        <xdr:sp macro="" textlink="">
          <xdr:nvSpPr>
            <xdr:cNvPr id="60577" name="Button 161" hidden="1">
              <a:extLst>
                <a:ext uri="{63B3BB69-23CF-44E3-9099-C40C66FF867C}">
                  <a14:compatExt spid="_x0000_s60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327736</xdr:row>
          <xdr:rowOff>0</xdr:rowOff>
        </xdr:from>
        <xdr:to>
          <xdr:col>1539</xdr:col>
          <xdr:colOff>0</xdr:colOff>
          <xdr:row>327736</xdr:row>
          <xdr:rowOff>0</xdr:rowOff>
        </xdr:to>
        <xdr:sp macro="" textlink="">
          <xdr:nvSpPr>
            <xdr:cNvPr id="60578" name="Button 162" hidden="1">
              <a:extLst>
                <a:ext uri="{63B3BB69-23CF-44E3-9099-C40C66FF867C}">
                  <a14:compatExt spid="_x0000_s60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393272</xdr:row>
          <xdr:rowOff>0</xdr:rowOff>
        </xdr:from>
        <xdr:to>
          <xdr:col>1539</xdr:col>
          <xdr:colOff>0</xdr:colOff>
          <xdr:row>393272</xdr:row>
          <xdr:rowOff>0</xdr:rowOff>
        </xdr:to>
        <xdr:sp macro="" textlink="">
          <xdr:nvSpPr>
            <xdr:cNvPr id="60579" name="Button 163" hidden="1">
              <a:extLst>
                <a:ext uri="{63B3BB69-23CF-44E3-9099-C40C66FF867C}">
                  <a14:compatExt spid="_x0000_s60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458808</xdr:row>
          <xdr:rowOff>0</xdr:rowOff>
        </xdr:from>
        <xdr:to>
          <xdr:col>1539</xdr:col>
          <xdr:colOff>0</xdr:colOff>
          <xdr:row>458808</xdr:row>
          <xdr:rowOff>0</xdr:rowOff>
        </xdr:to>
        <xdr:sp macro="" textlink="">
          <xdr:nvSpPr>
            <xdr:cNvPr id="60580" name="Button 164" hidden="1">
              <a:extLst>
                <a:ext uri="{63B3BB69-23CF-44E3-9099-C40C66FF867C}">
                  <a14:compatExt spid="_x0000_s60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524344</xdr:row>
          <xdr:rowOff>0</xdr:rowOff>
        </xdr:from>
        <xdr:to>
          <xdr:col>1539</xdr:col>
          <xdr:colOff>0</xdr:colOff>
          <xdr:row>524344</xdr:row>
          <xdr:rowOff>0</xdr:rowOff>
        </xdr:to>
        <xdr:sp macro="" textlink="">
          <xdr:nvSpPr>
            <xdr:cNvPr id="60581" name="Button 165" hidden="1">
              <a:extLst>
                <a:ext uri="{63B3BB69-23CF-44E3-9099-C40C66FF867C}">
                  <a14:compatExt spid="_x0000_s60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589880</xdr:row>
          <xdr:rowOff>0</xdr:rowOff>
        </xdr:from>
        <xdr:to>
          <xdr:col>1539</xdr:col>
          <xdr:colOff>0</xdr:colOff>
          <xdr:row>589880</xdr:row>
          <xdr:rowOff>0</xdr:rowOff>
        </xdr:to>
        <xdr:sp macro="" textlink="">
          <xdr:nvSpPr>
            <xdr:cNvPr id="60582" name="Button 166" hidden="1">
              <a:extLst>
                <a:ext uri="{63B3BB69-23CF-44E3-9099-C40C66FF867C}">
                  <a14:compatExt spid="_x0000_s60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655416</xdr:row>
          <xdr:rowOff>0</xdr:rowOff>
        </xdr:from>
        <xdr:to>
          <xdr:col>1539</xdr:col>
          <xdr:colOff>0</xdr:colOff>
          <xdr:row>655416</xdr:row>
          <xdr:rowOff>0</xdr:rowOff>
        </xdr:to>
        <xdr:sp macro="" textlink="">
          <xdr:nvSpPr>
            <xdr:cNvPr id="60583" name="Button 167" hidden="1">
              <a:extLst>
                <a:ext uri="{63B3BB69-23CF-44E3-9099-C40C66FF867C}">
                  <a14:compatExt spid="_x0000_s60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720952</xdr:row>
          <xdr:rowOff>0</xdr:rowOff>
        </xdr:from>
        <xdr:to>
          <xdr:col>1539</xdr:col>
          <xdr:colOff>0</xdr:colOff>
          <xdr:row>720952</xdr:row>
          <xdr:rowOff>0</xdr:rowOff>
        </xdr:to>
        <xdr:sp macro="" textlink="">
          <xdr:nvSpPr>
            <xdr:cNvPr id="60584" name="Button 168" hidden="1">
              <a:extLst>
                <a:ext uri="{63B3BB69-23CF-44E3-9099-C40C66FF867C}">
                  <a14:compatExt spid="_x0000_s60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786488</xdr:row>
          <xdr:rowOff>0</xdr:rowOff>
        </xdr:from>
        <xdr:to>
          <xdr:col>1539</xdr:col>
          <xdr:colOff>0</xdr:colOff>
          <xdr:row>786488</xdr:row>
          <xdr:rowOff>0</xdr:rowOff>
        </xdr:to>
        <xdr:sp macro="" textlink="">
          <xdr:nvSpPr>
            <xdr:cNvPr id="60585" name="Button 169" hidden="1">
              <a:extLst>
                <a:ext uri="{63B3BB69-23CF-44E3-9099-C40C66FF867C}">
                  <a14:compatExt spid="_x0000_s60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852024</xdr:row>
          <xdr:rowOff>0</xdr:rowOff>
        </xdr:from>
        <xdr:to>
          <xdr:col>1539</xdr:col>
          <xdr:colOff>0</xdr:colOff>
          <xdr:row>852024</xdr:row>
          <xdr:rowOff>0</xdr:rowOff>
        </xdr:to>
        <xdr:sp macro="" textlink="">
          <xdr:nvSpPr>
            <xdr:cNvPr id="60586" name="Button 170" hidden="1">
              <a:extLst>
                <a:ext uri="{63B3BB69-23CF-44E3-9099-C40C66FF867C}">
                  <a14:compatExt spid="_x0000_s60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917560</xdr:row>
          <xdr:rowOff>0</xdr:rowOff>
        </xdr:from>
        <xdr:to>
          <xdr:col>1539</xdr:col>
          <xdr:colOff>0</xdr:colOff>
          <xdr:row>917560</xdr:row>
          <xdr:rowOff>0</xdr:rowOff>
        </xdr:to>
        <xdr:sp macro="" textlink="">
          <xdr:nvSpPr>
            <xdr:cNvPr id="60587" name="Button 171" hidden="1">
              <a:extLst>
                <a:ext uri="{63B3BB69-23CF-44E3-9099-C40C66FF867C}">
                  <a14:compatExt spid="_x0000_s60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983096</xdr:row>
          <xdr:rowOff>0</xdr:rowOff>
        </xdr:from>
        <xdr:to>
          <xdr:col>1539</xdr:col>
          <xdr:colOff>0</xdr:colOff>
          <xdr:row>983096</xdr:row>
          <xdr:rowOff>0</xdr:rowOff>
        </xdr:to>
        <xdr:sp macro="" textlink="">
          <xdr:nvSpPr>
            <xdr:cNvPr id="60588" name="Button 172" hidden="1">
              <a:extLst>
                <a:ext uri="{63B3BB69-23CF-44E3-9099-C40C66FF867C}">
                  <a14:compatExt spid="_x0000_s60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56</xdr:row>
          <xdr:rowOff>0</xdr:rowOff>
        </xdr:from>
        <xdr:to>
          <xdr:col>1795</xdr:col>
          <xdr:colOff>0</xdr:colOff>
          <xdr:row>56</xdr:row>
          <xdr:rowOff>0</xdr:rowOff>
        </xdr:to>
        <xdr:sp macro="" textlink="">
          <xdr:nvSpPr>
            <xdr:cNvPr id="60589" name="Button 173" hidden="1">
              <a:extLst>
                <a:ext uri="{63B3BB69-23CF-44E3-9099-C40C66FF867C}">
                  <a14:compatExt spid="_x0000_s60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65592</xdr:row>
          <xdr:rowOff>0</xdr:rowOff>
        </xdr:from>
        <xdr:to>
          <xdr:col>1795</xdr:col>
          <xdr:colOff>0</xdr:colOff>
          <xdr:row>65592</xdr:row>
          <xdr:rowOff>0</xdr:rowOff>
        </xdr:to>
        <xdr:sp macro="" textlink="">
          <xdr:nvSpPr>
            <xdr:cNvPr id="60590" name="Button 174" hidden="1">
              <a:extLst>
                <a:ext uri="{63B3BB69-23CF-44E3-9099-C40C66FF867C}">
                  <a14:compatExt spid="_x0000_s60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131128</xdr:row>
          <xdr:rowOff>0</xdr:rowOff>
        </xdr:from>
        <xdr:to>
          <xdr:col>1795</xdr:col>
          <xdr:colOff>0</xdr:colOff>
          <xdr:row>131128</xdr:row>
          <xdr:rowOff>0</xdr:rowOff>
        </xdr:to>
        <xdr:sp macro="" textlink="">
          <xdr:nvSpPr>
            <xdr:cNvPr id="60591" name="Button 175" hidden="1">
              <a:extLst>
                <a:ext uri="{63B3BB69-23CF-44E3-9099-C40C66FF867C}">
                  <a14:compatExt spid="_x0000_s60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196664</xdr:row>
          <xdr:rowOff>0</xdr:rowOff>
        </xdr:from>
        <xdr:to>
          <xdr:col>1795</xdr:col>
          <xdr:colOff>0</xdr:colOff>
          <xdr:row>196664</xdr:row>
          <xdr:rowOff>0</xdr:rowOff>
        </xdr:to>
        <xdr:sp macro="" textlink="">
          <xdr:nvSpPr>
            <xdr:cNvPr id="60592" name="Button 176" hidden="1">
              <a:extLst>
                <a:ext uri="{63B3BB69-23CF-44E3-9099-C40C66FF867C}">
                  <a14:compatExt spid="_x0000_s60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262200</xdr:row>
          <xdr:rowOff>0</xdr:rowOff>
        </xdr:from>
        <xdr:to>
          <xdr:col>1795</xdr:col>
          <xdr:colOff>0</xdr:colOff>
          <xdr:row>262200</xdr:row>
          <xdr:rowOff>0</xdr:rowOff>
        </xdr:to>
        <xdr:sp macro="" textlink="">
          <xdr:nvSpPr>
            <xdr:cNvPr id="60593" name="Button 177" hidden="1">
              <a:extLst>
                <a:ext uri="{63B3BB69-23CF-44E3-9099-C40C66FF867C}">
                  <a14:compatExt spid="_x0000_s60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327736</xdr:row>
          <xdr:rowOff>0</xdr:rowOff>
        </xdr:from>
        <xdr:to>
          <xdr:col>1795</xdr:col>
          <xdr:colOff>0</xdr:colOff>
          <xdr:row>327736</xdr:row>
          <xdr:rowOff>0</xdr:rowOff>
        </xdr:to>
        <xdr:sp macro="" textlink="">
          <xdr:nvSpPr>
            <xdr:cNvPr id="60594" name="Button 178" hidden="1">
              <a:extLst>
                <a:ext uri="{63B3BB69-23CF-44E3-9099-C40C66FF867C}">
                  <a14:compatExt spid="_x0000_s60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393272</xdr:row>
          <xdr:rowOff>0</xdr:rowOff>
        </xdr:from>
        <xdr:to>
          <xdr:col>1795</xdr:col>
          <xdr:colOff>0</xdr:colOff>
          <xdr:row>393272</xdr:row>
          <xdr:rowOff>0</xdr:rowOff>
        </xdr:to>
        <xdr:sp macro="" textlink="">
          <xdr:nvSpPr>
            <xdr:cNvPr id="60595" name="Button 179" hidden="1">
              <a:extLst>
                <a:ext uri="{63B3BB69-23CF-44E3-9099-C40C66FF867C}">
                  <a14:compatExt spid="_x0000_s60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458808</xdr:row>
          <xdr:rowOff>0</xdr:rowOff>
        </xdr:from>
        <xdr:to>
          <xdr:col>1795</xdr:col>
          <xdr:colOff>0</xdr:colOff>
          <xdr:row>458808</xdr:row>
          <xdr:rowOff>0</xdr:rowOff>
        </xdr:to>
        <xdr:sp macro="" textlink="">
          <xdr:nvSpPr>
            <xdr:cNvPr id="60596" name="Button 180" hidden="1">
              <a:extLst>
                <a:ext uri="{63B3BB69-23CF-44E3-9099-C40C66FF867C}">
                  <a14:compatExt spid="_x0000_s60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524344</xdr:row>
          <xdr:rowOff>0</xdr:rowOff>
        </xdr:from>
        <xdr:to>
          <xdr:col>1795</xdr:col>
          <xdr:colOff>0</xdr:colOff>
          <xdr:row>524344</xdr:row>
          <xdr:rowOff>0</xdr:rowOff>
        </xdr:to>
        <xdr:sp macro="" textlink="">
          <xdr:nvSpPr>
            <xdr:cNvPr id="60597" name="Button 181" hidden="1">
              <a:extLst>
                <a:ext uri="{63B3BB69-23CF-44E3-9099-C40C66FF867C}">
                  <a14:compatExt spid="_x0000_s60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589880</xdr:row>
          <xdr:rowOff>0</xdr:rowOff>
        </xdr:from>
        <xdr:to>
          <xdr:col>1795</xdr:col>
          <xdr:colOff>0</xdr:colOff>
          <xdr:row>589880</xdr:row>
          <xdr:rowOff>0</xdr:rowOff>
        </xdr:to>
        <xdr:sp macro="" textlink="">
          <xdr:nvSpPr>
            <xdr:cNvPr id="60598" name="Button 182" hidden="1">
              <a:extLst>
                <a:ext uri="{63B3BB69-23CF-44E3-9099-C40C66FF867C}">
                  <a14:compatExt spid="_x0000_s60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655416</xdr:row>
          <xdr:rowOff>0</xdr:rowOff>
        </xdr:from>
        <xdr:to>
          <xdr:col>1795</xdr:col>
          <xdr:colOff>0</xdr:colOff>
          <xdr:row>655416</xdr:row>
          <xdr:rowOff>0</xdr:rowOff>
        </xdr:to>
        <xdr:sp macro="" textlink="">
          <xdr:nvSpPr>
            <xdr:cNvPr id="60599" name="Button 183" hidden="1">
              <a:extLst>
                <a:ext uri="{63B3BB69-23CF-44E3-9099-C40C66FF867C}">
                  <a14:compatExt spid="_x0000_s60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720952</xdr:row>
          <xdr:rowOff>0</xdr:rowOff>
        </xdr:from>
        <xdr:to>
          <xdr:col>1795</xdr:col>
          <xdr:colOff>0</xdr:colOff>
          <xdr:row>720952</xdr:row>
          <xdr:rowOff>0</xdr:rowOff>
        </xdr:to>
        <xdr:sp macro="" textlink="">
          <xdr:nvSpPr>
            <xdr:cNvPr id="60600" name="Button 184" hidden="1">
              <a:extLst>
                <a:ext uri="{63B3BB69-23CF-44E3-9099-C40C66FF867C}">
                  <a14:compatExt spid="_x0000_s60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786488</xdr:row>
          <xdr:rowOff>0</xdr:rowOff>
        </xdr:from>
        <xdr:to>
          <xdr:col>1795</xdr:col>
          <xdr:colOff>0</xdr:colOff>
          <xdr:row>786488</xdr:row>
          <xdr:rowOff>0</xdr:rowOff>
        </xdr:to>
        <xdr:sp macro="" textlink="">
          <xdr:nvSpPr>
            <xdr:cNvPr id="60601" name="Button 185" hidden="1">
              <a:extLst>
                <a:ext uri="{63B3BB69-23CF-44E3-9099-C40C66FF867C}">
                  <a14:compatExt spid="_x0000_s60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852024</xdr:row>
          <xdr:rowOff>0</xdr:rowOff>
        </xdr:from>
        <xdr:to>
          <xdr:col>1795</xdr:col>
          <xdr:colOff>0</xdr:colOff>
          <xdr:row>852024</xdr:row>
          <xdr:rowOff>0</xdr:rowOff>
        </xdr:to>
        <xdr:sp macro="" textlink="">
          <xdr:nvSpPr>
            <xdr:cNvPr id="60602" name="Button 186" hidden="1">
              <a:extLst>
                <a:ext uri="{63B3BB69-23CF-44E3-9099-C40C66FF867C}">
                  <a14:compatExt spid="_x0000_s60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917560</xdr:row>
          <xdr:rowOff>0</xdr:rowOff>
        </xdr:from>
        <xdr:to>
          <xdr:col>1795</xdr:col>
          <xdr:colOff>0</xdr:colOff>
          <xdr:row>917560</xdr:row>
          <xdr:rowOff>0</xdr:rowOff>
        </xdr:to>
        <xdr:sp macro="" textlink="">
          <xdr:nvSpPr>
            <xdr:cNvPr id="60603" name="Button 187" hidden="1">
              <a:extLst>
                <a:ext uri="{63B3BB69-23CF-44E3-9099-C40C66FF867C}">
                  <a14:compatExt spid="_x0000_s60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983096</xdr:row>
          <xdr:rowOff>0</xdr:rowOff>
        </xdr:from>
        <xdr:to>
          <xdr:col>1795</xdr:col>
          <xdr:colOff>0</xdr:colOff>
          <xdr:row>983096</xdr:row>
          <xdr:rowOff>0</xdr:rowOff>
        </xdr:to>
        <xdr:sp macro="" textlink="">
          <xdr:nvSpPr>
            <xdr:cNvPr id="60604" name="Button 188" hidden="1">
              <a:extLst>
                <a:ext uri="{63B3BB69-23CF-44E3-9099-C40C66FF867C}">
                  <a14:compatExt spid="_x0000_s60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56</xdr:row>
          <xdr:rowOff>0</xdr:rowOff>
        </xdr:from>
        <xdr:to>
          <xdr:col>2051</xdr:col>
          <xdr:colOff>0</xdr:colOff>
          <xdr:row>56</xdr:row>
          <xdr:rowOff>0</xdr:rowOff>
        </xdr:to>
        <xdr:sp macro="" textlink="">
          <xdr:nvSpPr>
            <xdr:cNvPr id="60605" name="Button 189" hidden="1">
              <a:extLst>
                <a:ext uri="{63B3BB69-23CF-44E3-9099-C40C66FF867C}">
                  <a14:compatExt spid="_x0000_s60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65592</xdr:row>
          <xdr:rowOff>0</xdr:rowOff>
        </xdr:from>
        <xdr:to>
          <xdr:col>2051</xdr:col>
          <xdr:colOff>0</xdr:colOff>
          <xdr:row>65592</xdr:row>
          <xdr:rowOff>0</xdr:rowOff>
        </xdr:to>
        <xdr:sp macro="" textlink="">
          <xdr:nvSpPr>
            <xdr:cNvPr id="60606" name="Button 190" hidden="1">
              <a:extLst>
                <a:ext uri="{63B3BB69-23CF-44E3-9099-C40C66FF867C}">
                  <a14:compatExt spid="_x0000_s60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131128</xdr:row>
          <xdr:rowOff>0</xdr:rowOff>
        </xdr:from>
        <xdr:to>
          <xdr:col>2051</xdr:col>
          <xdr:colOff>0</xdr:colOff>
          <xdr:row>131128</xdr:row>
          <xdr:rowOff>0</xdr:rowOff>
        </xdr:to>
        <xdr:sp macro="" textlink="">
          <xdr:nvSpPr>
            <xdr:cNvPr id="60607" name="Button 191" hidden="1">
              <a:extLst>
                <a:ext uri="{63B3BB69-23CF-44E3-9099-C40C66FF867C}">
                  <a14:compatExt spid="_x0000_s60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196664</xdr:row>
          <xdr:rowOff>0</xdr:rowOff>
        </xdr:from>
        <xdr:to>
          <xdr:col>2051</xdr:col>
          <xdr:colOff>0</xdr:colOff>
          <xdr:row>196664</xdr:row>
          <xdr:rowOff>0</xdr:rowOff>
        </xdr:to>
        <xdr:sp macro="" textlink="">
          <xdr:nvSpPr>
            <xdr:cNvPr id="60608" name="Button 192" hidden="1">
              <a:extLst>
                <a:ext uri="{63B3BB69-23CF-44E3-9099-C40C66FF867C}">
                  <a14:compatExt spid="_x0000_s60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262200</xdr:row>
          <xdr:rowOff>0</xdr:rowOff>
        </xdr:from>
        <xdr:to>
          <xdr:col>2051</xdr:col>
          <xdr:colOff>0</xdr:colOff>
          <xdr:row>262200</xdr:row>
          <xdr:rowOff>0</xdr:rowOff>
        </xdr:to>
        <xdr:sp macro="" textlink="">
          <xdr:nvSpPr>
            <xdr:cNvPr id="60609" name="Button 193" hidden="1">
              <a:extLst>
                <a:ext uri="{63B3BB69-23CF-44E3-9099-C40C66FF867C}">
                  <a14:compatExt spid="_x0000_s60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327736</xdr:row>
          <xdr:rowOff>0</xdr:rowOff>
        </xdr:from>
        <xdr:to>
          <xdr:col>2051</xdr:col>
          <xdr:colOff>0</xdr:colOff>
          <xdr:row>327736</xdr:row>
          <xdr:rowOff>0</xdr:rowOff>
        </xdr:to>
        <xdr:sp macro="" textlink="">
          <xdr:nvSpPr>
            <xdr:cNvPr id="60610" name="Button 194" hidden="1">
              <a:extLst>
                <a:ext uri="{63B3BB69-23CF-44E3-9099-C40C66FF867C}">
                  <a14:compatExt spid="_x0000_s60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393272</xdr:row>
          <xdr:rowOff>0</xdr:rowOff>
        </xdr:from>
        <xdr:to>
          <xdr:col>2051</xdr:col>
          <xdr:colOff>0</xdr:colOff>
          <xdr:row>393272</xdr:row>
          <xdr:rowOff>0</xdr:rowOff>
        </xdr:to>
        <xdr:sp macro="" textlink="">
          <xdr:nvSpPr>
            <xdr:cNvPr id="60611" name="Button 195" hidden="1">
              <a:extLst>
                <a:ext uri="{63B3BB69-23CF-44E3-9099-C40C66FF867C}">
                  <a14:compatExt spid="_x0000_s60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458808</xdr:row>
          <xdr:rowOff>0</xdr:rowOff>
        </xdr:from>
        <xdr:to>
          <xdr:col>2051</xdr:col>
          <xdr:colOff>0</xdr:colOff>
          <xdr:row>458808</xdr:row>
          <xdr:rowOff>0</xdr:rowOff>
        </xdr:to>
        <xdr:sp macro="" textlink="">
          <xdr:nvSpPr>
            <xdr:cNvPr id="60612" name="Button 196" hidden="1">
              <a:extLst>
                <a:ext uri="{63B3BB69-23CF-44E3-9099-C40C66FF867C}">
                  <a14:compatExt spid="_x0000_s60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524344</xdr:row>
          <xdr:rowOff>0</xdr:rowOff>
        </xdr:from>
        <xdr:to>
          <xdr:col>2051</xdr:col>
          <xdr:colOff>0</xdr:colOff>
          <xdr:row>524344</xdr:row>
          <xdr:rowOff>0</xdr:rowOff>
        </xdr:to>
        <xdr:sp macro="" textlink="">
          <xdr:nvSpPr>
            <xdr:cNvPr id="60613" name="Button 197" hidden="1">
              <a:extLst>
                <a:ext uri="{63B3BB69-23CF-44E3-9099-C40C66FF867C}">
                  <a14:compatExt spid="_x0000_s60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589880</xdr:row>
          <xdr:rowOff>0</xdr:rowOff>
        </xdr:from>
        <xdr:to>
          <xdr:col>2051</xdr:col>
          <xdr:colOff>0</xdr:colOff>
          <xdr:row>589880</xdr:row>
          <xdr:rowOff>0</xdr:rowOff>
        </xdr:to>
        <xdr:sp macro="" textlink="">
          <xdr:nvSpPr>
            <xdr:cNvPr id="60614" name="Button 198" hidden="1">
              <a:extLst>
                <a:ext uri="{63B3BB69-23CF-44E3-9099-C40C66FF867C}">
                  <a14:compatExt spid="_x0000_s60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655416</xdr:row>
          <xdr:rowOff>0</xdr:rowOff>
        </xdr:from>
        <xdr:to>
          <xdr:col>2051</xdr:col>
          <xdr:colOff>0</xdr:colOff>
          <xdr:row>655416</xdr:row>
          <xdr:rowOff>0</xdr:rowOff>
        </xdr:to>
        <xdr:sp macro="" textlink="">
          <xdr:nvSpPr>
            <xdr:cNvPr id="60615" name="Button 199" hidden="1">
              <a:extLst>
                <a:ext uri="{63B3BB69-23CF-44E3-9099-C40C66FF867C}">
                  <a14:compatExt spid="_x0000_s60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720952</xdr:row>
          <xdr:rowOff>0</xdr:rowOff>
        </xdr:from>
        <xdr:to>
          <xdr:col>2051</xdr:col>
          <xdr:colOff>0</xdr:colOff>
          <xdr:row>720952</xdr:row>
          <xdr:rowOff>0</xdr:rowOff>
        </xdr:to>
        <xdr:sp macro="" textlink="">
          <xdr:nvSpPr>
            <xdr:cNvPr id="60616" name="Button 200" hidden="1">
              <a:extLst>
                <a:ext uri="{63B3BB69-23CF-44E3-9099-C40C66FF867C}">
                  <a14:compatExt spid="_x0000_s60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786488</xdr:row>
          <xdr:rowOff>0</xdr:rowOff>
        </xdr:from>
        <xdr:to>
          <xdr:col>2051</xdr:col>
          <xdr:colOff>0</xdr:colOff>
          <xdr:row>786488</xdr:row>
          <xdr:rowOff>0</xdr:rowOff>
        </xdr:to>
        <xdr:sp macro="" textlink="">
          <xdr:nvSpPr>
            <xdr:cNvPr id="60617" name="Button 201" hidden="1">
              <a:extLst>
                <a:ext uri="{63B3BB69-23CF-44E3-9099-C40C66FF867C}">
                  <a14:compatExt spid="_x0000_s60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852024</xdr:row>
          <xdr:rowOff>0</xdr:rowOff>
        </xdr:from>
        <xdr:to>
          <xdr:col>2051</xdr:col>
          <xdr:colOff>0</xdr:colOff>
          <xdr:row>852024</xdr:row>
          <xdr:rowOff>0</xdr:rowOff>
        </xdr:to>
        <xdr:sp macro="" textlink="">
          <xdr:nvSpPr>
            <xdr:cNvPr id="60618" name="Button 202" hidden="1">
              <a:extLst>
                <a:ext uri="{63B3BB69-23CF-44E3-9099-C40C66FF867C}">
                  <a14:compatExt spid="_x0000_s60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917560</xdr:row>
          <xdr:rowOff>0</xdr:rowOff>
        </xdr:from>
        <xdr:to>
          <xdr:col>2051</xdr:col>
          <xdr:colOff>0</xdr:colOff>
          <xdr:row>917560</xdr:row>
          <xdr:rowOff>0</xdr:rowOff>
        </xdr:to>
        <xdr:sp macro="" textlink="">
          <xdr:nvSpPr>
            <xdr:cNvPr id="60619" name="Button 203" hidden="1">
              <a:extLst>
                <a:ext uri="{63B3BB69-23CF-44E3-9099-C40C66FF867C}">
                  <a14:compatExt spid="_x0000_s60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983096</xdr:row>
          <xdr:rowOff>0</xdr:rowOff>
        </xdr:from>
        <xdr:to>
          <xdr:col>2051</xdr:col>
          <xdr:colOff>0</xdr:colOff>
          <xdr:row>983096</xdr:row>
          <xdr:rowOff>0</xdr:rowOff>
        </xdr:to>
        <xdr:sp macro="" textlink="">
          <xdr:nvSpPr>
            <xdr:cNvPr id="60620" name="Button 204" hidden="1">
              <a:extLst>
                <a:ext uri="{63B3BB69-23CF-44E3-9099-C40C66FF867C}">
                  <a14:compatExt spid="_x0000_s60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56</xdr:row>
          <xdr:rowOff>0</xdr:rowOff>
        </xdr:from>
        <xdr:to>
          <xdr:col>2307</xdr:col>
          <xdr:colOff>0</xdr:colOff>
          <xdr:row>56</xdr:row>
          <xdr:rowOff>0</xdr:rowOff>
        </xdr:to>
        <xdr:sp macro="" textlink="">
          <xdr:nvSpPr>
            <xdr:cNvPr id="60621" name="Button 205" hidden="1">
              <a:extLst>
                <a:ext uri="{63B3BB69-23CF-44E3-9099-C40C66FF867C}">
                  <a14:compatExt spid="_x0000_s60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65592</xdr:row>
          <xdr:rowOff>0</xdr:rowOff>
        </xdr:from>
        <xdr:to>
          <xdr:col>2307</xdr:col>
          <xdr:colOff>0</xdr:colOff>
          <xdr:row>65592</xdr:row>
          <xdr:rowOff>0</xdr:rowOff>
        </xdr:to>
        <xdr:sp macro="" textlink="">
          <xdr:nvSpPr>
            <xdr:cNvPr id="60622" name="Button 206" hidden="1">
              <a:extLst>
                <a:ext uri="{63B3BB69-23CF-44E3-9099-C40C66FF867C}">
                  <a14:compatExt spid="_x0000_s60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131128</xdr:row>
          <xdr:rowOff>0</xdr:rowOff>
        </xdr:from>
        <xdr:to>
          <xdr:col>2307</xdr:col>
          <xdr:colOff>0</xdr:colOff>
          <xdr:row>131128</xdr:row>
          <xdr:rowOff>0</xdr:rowOff>
        </xdr:to>
        <xdr:sp macro="" textlink="">
          <xdr:nvSpPr>
            <xdr:cNvPr id="60623" name="Button 207" hidden="1">
              <a:extLst>
                <a:ext uri="{63B3BB69-23CF-44E3-9099-C40C66FF867C}">
                  <a14:compatExt spid="_x0000_s60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196664</xdr:row>
          <xdr:rowOff>0</xdr:rowOff>
        </xdr:from>
        <xdr:to>
          <xdr:col>2307</xdr:col>
          <xdr:colOff>0</xdr:colOff>
          <xdr:row>196664</xdr:row>
          <xdr:rowOff>0</xdr:rowOff>
        </xdr:to>
        <xdr:sp macro="" textlink="">
          <xdr:nvSpPr>
            <xdr:cNvPr id="60624" name="Button 208" hidden="1">
              <a:extLst>
                <a:ext uri="{63B3BB69-23CF-44E3-9099-C40C66FF867C}">
                  <a14:compatExt spid="_x0000_s60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262200</xdr:row>
          <xdr:rowOff>0</xdr:rowOff>
        </xdr:from>
        <xdr:to>
          <xdr:col>2307</xdr:col>
          <xdr:colOff>0</xdr:colOff>
          <xdr:row>262200</xdr:row>
          <xdr:rowOff>0</xdr:rowOff>
        </xdr:to>
        <xdr:sp macro="" textlink="">
          <xdr:nvSpPr>
            <xdr:cNvPr id="60625" name="Button 209" hidden="1">
              <a:extLst>
                <a:ext uri="{63B3BB69-23CF-44E3-9099-C40C66FF867C}">
                  <a14:compatExt spid="_x0000_s60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327736</xdr:row>
          <xdr:rowOff>0</xdr:rowOff>
        </xdr:from>
        <xdr:to>
          <xdr:col>2307</xdr:col>
          <xdr:colOff>0</xdr:colOff>
          <xdr:row>327736</xdr:row>
          <xdr:rowOff>0</xdr:rowOff>
        </xdr:to>
        <xdr:sp macro="" textlink="">
          <xdr:nvSpPr>
            <xdr:cNvPr id="60626" name="Button 210" hidden="1">
              <a:extLst>
                <a:ext uri="{63B3BB69-23CF-44E3-9099-C40C66FF867C}">
                  <a14:compatExt spid="_x0000_s60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393272</xdr:row>
          <xdr:rowOff>0</xdr:rowOff>
        </xdr:from>
        <xdr:to>
          <xdr:col>2307</xdr:col>
          <xdr:colOff>0</xdr:colOff>
          <xdr:row>393272</xdr:row>
          <xdr:rowOff>0</xdr:rowOff>
        </xdr:to>
        <xdr:sp macro="" textlink="">
          <xdr:nvSpPr>
            <xdr:cNvPr id="60627" name="Button 211" hidden="1">
              <a:extLst>
                <a:ext uri="{63B3BB69-23CF-44E3-9099-C40C66FF867C}">
                  <a14:compatExt spid="_x0000_s60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458808</xdr:row>
          <xdr:rowOff>0</xdr:rowOff>
        </xdr:from>
        <xdr:to>
          <xdr:col>2307</xdr:col>
          <xdr:colOff>0</xdr:colOff>
          <xdr:row>458808</xdr:row>
          <xdr:rowOff>0</xdr:rowOff>
        </xdr:to>
        <xdr:sp macro="" textlink="">
          <xdr:nvSpPr>
            <xdr:cNvPr id="60628" name="Button 212" hidden="1">
              <a:extLst>
                <a:ext uri="{63B3BB69-23CF-44E3-9099-C40C66FF867C}">
                  <a14:compatExt spid="_x0000_s60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524344</xdr:row>
          <xdr:rowOff>0</xdr:rowOff>
        </xdr:from>
        <xdr:to>
          <xdr:col>2307</xdr:col>
          <xdr:colOff>0</xdr:colOff>
          <xdr:row>524344</xdr:row>
          <xdr:rowOff>0</xdr:rowOff>
        </xdr:to>
        <xdr:sp macro="" textlink="">
          <xdr:nvSpPr>
            <xdr:cNvPr id="60629" name="Button 213" hidden="1">
              <a:extLst>
                <a:ext uri="{63B3BB69-23CF-44E3-9099-C40C66FF867C}">
                  <a14:compatExt spid="_x0000_s60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589880</xdr:row>
          <xdr:rowOff>0</xdr:rowOff>
        </xdr:from>
        <xdr:to>
          <xdr:col>2307</xdr:col>
          <xdr:colOff>0</xdr:colOff>
          <xdr:row>589880</xdr:row>
          <xdr:rowOff>0</xdr:rowOff>
        </xdr:to>
        <xdr:sp macro="" textlink="">
          <xdr:nvSpPr>
            <xdr:cNvPr id="60630" name="Button 214" hidden="1">
              <a:extLst>
                <a:ext uri="{63B3BB69-23CF-44E3-9099-C40C66FF867C}">
                  <a14:compatExt spid="_x0000_s60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655416</xdr:row>
          <xdr:rowOff>0</xdr:rowOff>
        </xdr:from>
        <xdr:to>
          <xdr:col>2307</xdr:col>
          <xdr:colOff>0</xdr:colOff>
          <xdr:row>655416</xdr:row>
          <xdr:rowOff>0</xdr:rowOff>
        </xdr:to>
        <xdr:sp macro="" textlink="">
          <xdr:nvSpPr>
            <xdr:cNvPr id="60631" name="Button 215" hidden="1">
              <a:extLst>
                <a:ext uri="{63B3BB69-23CF-44E3-9099-C40C66FF867C}">
                  <a14:compatExt spid="_x0000_s60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720952</xdr:row>
          <xdr:rowOff>0</xdr:rowOff>
        </xdr:from>
        <xdr:to>
          <xdr:col>2307</xdr:col>
          <xdr:colOff>0</xdr:colOff>
          <xdr:row>720952</xdr:row>
          <xdr:rowOff>0</xdr:rowOff>
        </xdr:to>
        <xdr:sp macro="" textlink="">
          <xdr:nvSpPr>
            <xdr:cNvPr id="60632" name="Button 216" hidden="1">
              <a:extLst>
                <a:ext uri="{63B3BB69-23CF-44E3-9099-C40C66FF867C}">
                  <a14:compatExt spid="_x0000_s60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786488</xdr:row>
          <xdr:rowOff>0</xdr:rowOff>
        </xdr:from>
        <xdr:to>
          <xdr:col>2307</xdr:col>
          <xdr:colOff>0</xdr:colOff>
          <xdr:row>786488</xdr:row>
          <xdr:rowOff>0</xdr:rowOff>
        </xdr:to>
        <xdr:sp macro="" textlink="">
          <xdr:nvSpPr>
            <xdr:cNvPr id="60633" name="Button 217" hidden="1">
              <a:extLst>
                <a:ext uri="{63B3BB69-23CF-44E3-9099-C40C66FF867C}">
                  <a14:compatExt spid="_x0000_s60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852024</xdr:row>
          <xdr:rowOff>0</xdr:rowOff>
        </xdr:from>
        <xdr:to>
          <xdr:col>2307</xdr:col>
          <xdr:colOff>0</xdr:colOff>
          <xdr:row>852024</xdr:row>
          <xdr:rowOff>0</xdr:rowOff>
        </xdr:to>
        <xdr:sp macro="" textlink="">
          <xdr:nvSpPr>
            <xdr:cNvPr id="60634" name="Button 218" hidden="1">
              <a:extLst>
                <a:ext uri="{63B3BB69-23CF-44E3-9099-C40C66FF867C}">
                  <a14:compatExt spid="_x0000_s60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917560</xdr:row>
          <xdr:rowOff>0</xdr:rowOff>
        </xdr:from>
        <xdr:to>
          <xdr:col>2307</xdr:col>
          <xdr:colOff>0</xdr:colOff>
          <xdr:row>917560</xdr:row>
          <xdr:rowOff>0</xdr:rowOff>
        </xdr:to>
        <xdr:sp macro="" textlink="">
          <xdr:nvSpPr>
            <xdr:cNvPr id="60635" name="Button 219" hidden="1">
              <a:extLst>
                <a:ext uri="{63B3BB69-23CF-44E3-9099-C40C66FF867C}">
                  <a14:compatExt spid="_x0000_s60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983096</xdr:row>
          <xdr:rowOff>0</xdr:rowOff>
        </xdr:from>
        <xdr:to>
          <xdr:col>2307</xdr:col>
          <xdr:colOff>0</xdr:colOff>
          <xdr:row>983096</xdr:row>
          <xdr:rowOff>0</xdr:rowOff>
        </xdr:to>
        <xdr:sp macro="" textlink="">
          <xdr:nvSpPr>
            <xdr:cNvPr id="60636" name="Button 220" hidden="1">
              <a:extLst>
                <a:ext uri="{63B3BB69-23CF-44E3-9099-C40C66FF867C}">
                  <a14:compatExt spid="_x0000_s60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56</xdr:row>
          <xdr:rowOff>0</xdr:rowOff>
        </xdr:from>
        <xdr:to>
          <xdr:col>2563</xdr:col>
          <xdr:colOff>0</xdr:colOff>
          <xdr:row>56</xdr:row>
          <xdr:rowOff>0</xdr:rowOff>
        </xdr:to>
        <xdr:sp macro="" textlink="">
          <xdr:nvSpPr>
            <xdr:cNvPr id="60637" name="Button 221" hidden="1">
              <a:extLst>
                <a:ext uri="{63B3BB69-23CF-44E3-9099-C40C66FF867C}">
                  <a14:compatExt spid="_x0000_s60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65592</xdr:row>
          <xdr:rowOff>0</xdr:rowOff>
        </xdr:from>
        <xdr:to>
          <xdr:col>2563</xdr:col>
          <xdr:colOff>0</xdr:colOff>
          <xdr:row>65592</xdr:row>
          <xdr:rowOff>0</xdr:rowOff>
        </xdr:to>
        <xdr:sp macro="" textlink="">
          <xdr:nvSpPr>
            <xdr:cNvPr id="60638" name="Button 222" hidden="1">
              <a:extLst>
                <a:ext uri="{63B3BB69-23CF-44E3-9099-C40C66FF867C}">
                  <a14:compatExt spid="_x0000_s60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131128</xdr:row>
          <xdr:rowOff>0</xdr:rowOff>
        </xdr:from>
        <xdr:to>
          <xdr:col>2563</xdr:col>
          <xdr:colOff>0</xdr:colOff>
          <xdr:row>131128</xdr:row>
          <xdr:rowOff>0</xdr:rowOff>
        </xdr:to>
        <xdr:sp macro="" textlink="">
          <xdr:nvSpPr>
            <xdr:cNvPr id="60639" name="Button 223" hidden="1">
              <a:extLst>
                <a:ext uri="{63B3BB69-23CF-44E3-9099-C40C66FF867C}">
                  <a14:compatExt spid="_x0000_s60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196664</xdr:row>
          <xdr:rowOff>0</xdr:rowOff>
        </xdr:from>
        <xdr:to>
          <xdr:col>2563</xdr:col>
          <xdr:colOff>0</xdr:colOff>
          <xdr:row>196664</xdr:row>
          <xdr:rowOff>0</xdr:rowOff>
        </xdr:to>
        <xdr:sp macro="" textlink="">
          <xdr:nvSpPr>
            <xdr:cNvPr id="60640" name="Button 224" hidden="1">
              <a:extLst>
                <a:ext uri="{63B3BB69-23CF-44E3-9099-C40C66FF867C}">
                  <a14:compatExt spid="_x0000_s60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262200</xdr:row>
          <xdr:rowOff>0</xdr:rowOff>
        </xdr:from>
        <xdr:to>
          <xdr:col>2563</xdr:col>
          <xdr:colOff>0</xdr:colOff>
          <xdr:row>262200</xdr:row>
          <xdr:rowOff>0</xdr:rowOff>
        </xdr:to>
        <xdr:sp macro="" textlink="">
          <xdr:nvSpPr>
            <xdr:cNvPr id="60641" name="Button 225" hidden="1">
              <a:extLst>
                <a:ext uri="{63B3BB69-23CF-44E3-9099-C40C66FF867C}">
                  <a14:compatExt spid="_x0000_s60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327736</xdr:row>
          <xdr:rowOff>0</xdr:rowOff>
        </xdr:from>
        <xdr:to>
          <xdr:col>2563</xdr:col>
          <xdr:colOff>0</xdr:colOff>
          <xdr:row>327736</xdr:row>
          <xdr:rowOff>0</xdr:rowOff>
        </xdr:to>
        <xdr:sp macro="" textlink="">
          <xdr:nvSpPr>
            <xdr:cNvPr id="60642" name="Button 226" hidden="1">
              <a:extLst>
                <a:ext uri="{63B3BB69-23CF-44E3-9099-C40C66FF867C}">
                  <a14:compatExt spid="_x0000_s60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393272</xdr:row>
          <xdr:rowOff>0</xdr:rowOff>
        </xdr:from>
        <xdr:to>
          <xdr:col>2563</xdr:col>
          <xdr:colOff>0</xdr:colOff>
          <xdr:row>393272</xdr:row>
          <xdr:rowOff>0</xdr:rowOff>
        </xdr:to>
        <xdr:sp macro="" textlink="">
          <xdr:nvSpPr>
            <xdr:cNvPr id="60643" name="Button 227" hidden="1">
              <a:extLst>
                <a:ext uri="{63B3BB69-23CF-44E3-9099-C40C66FF867C}">
                  <a14:compatExt spid="_x0000_s60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458808</xdr:row>
          <xdr:rowOff>0</xdr:rowOff>
        </xdr:from>
        <xdr:to>
          <xdr:col>2563</xdr:col>
          <xdr:colOff>0</xdr:colOff>
          <xdr:row>458808</xdr:row>
          <xdr:rowOff>0</xdr:rowOff>
        </xdr:to>
        <xdr:sp macro="" textlink="">
          <xdr:nvSpPr>
            <xdr:cNvPr id="60644" name="Button 228" hidden="1">
              <a:extLst>
                <a:ext uri="{63B3BB69-23CF-44E3-9099-C40C66FF867C}">
                  <a14:compatExt spid="_x0000_s60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524344</xdr:row>
          <xdr:rowOff>0</xdr:rowOff>
        </xdr:from>
        <xdr:to>
          <xdr:col>2563</xdr:col>
          <xdr:colOff>0</xdr:colOff>
          <xdr:row>524344</xdr:row>
          <xdr:rowOff>0</xdr:rowOff>
        </xdr:to>
        <xdr:sp macro="" textlink="">
          <xdr:nvSpPr>
            <xdr:cNvPr id="60645" name="Button 229" hidden="1">
              <a:extLst>
                <a:ext uri="{63B3BB69-23CF-44E3-9099-C40C66FF867C}">
                  <a14:compatExt spid="_x0000_s60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589880</xdr:row>
          <xdr:rowOff>0</xdr:rowOff>
        </xdr:from>
        <xdr:to>
          <xdr:col>2563</xdr:col>
          <xdr:colOff>0</xdr:colOff>
          <xdr:row>589880</xdr:row>
          <xdr:rowOff>0</xdr:rowOff>
        </xdr:to>
        <xdr:sp macro="" textlink="">
          <xdr:nvSpPr>
            <xdr:cNvPr id="60646" name="Button 230" hidden="1">
              <a:extLst>
                <a:ext uri="{63B3BB69-23CF-44E3-9099-C40C66FF867C}">
                  <a14:compatExt spid="_x0000_s60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655416</xdr:row>
          <xdr:rowOff>0</xdr:rowOff>
        </xdr:from>
        <xdr:to>
          <xdr:col>2563</xdr:col>
          <xdr:colOff>0</xdr:colOff>
          <xdr:row>655416</xdr:row>
          <xdr:rowOff>0</xdr:rowOff>
        </xdr:to>
        <xdr:sp macro="" textlink="">
          <xdr:nvSpPr>
            <xdr:cNvPr id="60647" name="Button 231" hidden="1">
              <a:extLst>
                <a:ext uri="{63B3BB69-23CF-44E3-9099-C40C66FF867C}">
                  <a14:compatExt spid="_x0000_s60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720952</xdr:row>
          <xdr:rowOff>0</xdr:rowOff>
        </xdr:from>
        <xdr:to>
          <xdr:col>2563</xdr:col>
          <xdr:colOff>0</xdr:colOff>
          <xdr:row>720952</xdr:row>
          <xdr:rowOff>0</xdr:rowOff>
        </xdr:to>
        <xdr:sp macro="" textlink="">
          <xdr:nvSpPr>
            <xdr:cNvPr id="60648" name="Button 232" hidden="1">
              <a:extLst>
                <a:ext uri="{63B3BB69-23CF-44E3-9099-C40C66FF867C}">
                  <a14:compatExt spid="_x0000_s60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786488</xdr:row>
          <xdr:rowOff>0</xdr:rowOff>
        </xdr:from>
        <xdr:to>
          <xdr:col>2563</xdr:col>
          <xdr:colOff>0</xdr:colOff>
          <xdr:row>786488</xdr:row>
          <xdr:rowOff>0</xdr:rowOff>
        </xdr:to>
        <xdr:sp macro="" textlink="">
          <xdr:nvSpPr>
            <xdr:cNvPr id="60649" name="Button 233" hidden="1">
              <a:extLst>
                <a:ext uri="{63B3BB69-23CF-44E3-9099-C40C66FF867C}">
                  <a14:compatExt spid="_x0000_s60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852024</xdr:row>
          <xdr:rowOff>0</xdr:rowOff>
        </xdr:from>
        <xdr:to>
          <xdr:col>2563</xdr:col>
          <xdr:colOff>0</xdr:colOff>
          <xdr:row>852024</xdr:row>
          <xdr:rowOff>0</xdr:rowOff>
        </xdr:to>
        <xdr:sp macro="" textlink="">
          <xdr:nvSpPr>
            <xdr:cNvPr id="60650" name="Button 234" hidden="1">
              <a:extLst>
                <a:ext uri="{63B3BB69-23CF-44E3-9099-C40C66FF867C}">
                  <a14:compatExt spid="_x0000_s60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917560</xdr:row>
          <xdr:rowOff>0</xdr:rowOff>
        </xdr:from>
        <xdr:to>
          <xdr:col>2563</xdr:col>
          <xdr:colOff>0</xdr:colOff>
          <xdr:row>917560</xdr:row>
          <xdr:rowOff>0</xdr:rowOff>
        </xdr:to>
        <xdr:sp macro="" textlink="">
          <xdr:nvSpPr>
            <xdr:cNvPr id="60651" name="Button 235" hidden="1">
              <a:extLst>
                <a:ext uri="{63B3BB69-23CF-44E3-9099-C40C66FF867C}">
                  <a14:compatExt spid="_x0000_s60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983096</xdr:row>
          <xdr:rowOff>0</xdr:rowOff>
        </xdr:from>
        <xdr:to>
          <xdr:col>2563</xdr:col>
          <xdr:colOff>0</xdr:colOff>
          <xdr:row>983096</xdr:row>
          <xdr:rowOff>0</xdr:rowOff>
        </xdr:to>
        <xdr:sp macro="" textlink="">
          <xdr:nvSpPr>
            <xdr:cNvPr id="60652" name="Button 236" hidden="1">
              <a:extLst>
                <a:ext uri="{63B3BB69-23CF-44E3-9099-C40C66FF867C}">
                  <a14:compatExt spid="_x0000_s60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56</xdr:row>
          <xdr:rowOff>0</xdr:rowOff>
        </xdr:from>
        <xdr:to>
          <xdr:col>2819</xdr:col>
          <xdr:colOff>0</xdr:colOff>
          <xdr:row>56</xdr:row>
          <xdr:rowOff>0</xdr:rowOff>
        </xdr:to>
        <xdr:sp macro="" textlink="">
          <xdr:nvSpPr>
            <xdr:cNvPr id="60653" name="Button 237" hidden="1">
              <a:extLst>
                <a:ext uri="{63B3BB69-23CF-44E3-9099-C40C66FF867C}">
                  <a14:compatExt spid="_x0000_s60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65592</xdr:row>
          <xdr:rowOff>0</xdr:rowOff>
        </xdr:from>
        <xdr:to>
          <xdr:col>2819</xdr:col>
          <xdr:colOff>0</xdr:colOff>
          <xdr:row>65592</xdr:row>
          <xdr:rowOff>0</xdr:rowOff>
        </xdr:to>
        <xdr:sp macro="" textlink="">
          <xdr:nvSpPr>
            <xdr:cNvPr id="60654" name="Button 238" hidden="1">
              <a:extLst>
                <a:ext uri="{63B3BB69-23CF-44E3-9099-C40C66FF867C}">
                  <a14:compatExt spid="_x0000_s60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131128</xdr:row>
          <xdr:rowOff>0</xdr:rowOff>
        </xdr:from>
        <xdr:to>
          <xdr:col>2819</xdr:col>
          <xdr:colOff>0</xdr:colOff>
          <xdr:row>131128</xdr:row>
          <xdr:rowOff>0</xdr:rowOff>
        </xdr:to>
        <xdr:sp macro="" textlink="">
          <xdr:nvSpPr>
            <xdr:cNvPr id="60655" name="Button 239" hidden="1">
              <a:extLst>
                <a:ext uri="{63B3BB69-23CF-44E3-9099-C40C66FF867C}">
                  <a14:compatExt spid="_x0000_s60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196664</xdr:row>
          <xdr:rowOff>0</xdr:rowOff>
        </xdr:from>
        <xdr:to>
          <xdr:col>2819</xdr:col>
          <xdr:colOff>0</xdr:colOff>
          <xdr:row>196664</xdr:row>
          <xdr:rowOff>0</xdr:rowOff>
        </xdr:to>
        <xdr:sp macro="" textlink="">
          <xdr:nvSpPr>
            <xdr:cNvPr id="60656" name="Button 240" hidden="1">
              <a:extLst>
                <a:ext uri="{63B3BB69-23CF-44E3-9099-C40C66FF867C}">
                  <a14:compatExt spid="_x0000_s60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262200</xdr:row>
          <xdr:rowOff>0</xdr:rowOff>
        </xdr:from>
        <xdr:to>
          <xdr:col>2819</xdr:col>
          <xdr:colOff>0</xdr:colOff>
          <xdr:row>262200</xdr:row>
          <xdr:rowOff>0</xdr:rowOff>
        </xdr:to>
        <xdr:sp macro="" textlink="">
          <xdr:nvSpPr>
            <xdr:cNvPr id="60657" name="Button 241" hidden="1">
              <a:extLst>
                <a:ext uri="{63B3BB69-23CF-44E3-9099-C40C66FF867C}">
                  <a14:compatExt spid="_x0000_s60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327736</xdr:row>
          <xdr:rowOff>0</xdr:rowOff>
        </xdr:from>
        <xdr:to>
          <xdr:col>2819</xdr:col>
          <xdr:colOff>0</xdr:colOff>
          <xdr:row>327736</xdr:row>
          <xdr:rowOff>0</xdr:rowOff>
        </xdr:to>
        <xdr:sp macro="" textlink="">
          <xdr:nvSpPr>
            <xdr:cNvPr id="60658" name="Button 242" hidden="1">
              <a:extLst>
                <a:ext uri="{63B3BB69-23CF-44E3-9099-C40C66FF867C}">
                  <a14:compatExt spid="_x0000_s60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393272</xdr:row>
          <xdr:rowOff>0</xdr:rowOff>
        </xdr:from>
        <xdr:to>
          <xdr:col>2819</xdr:col>
          <xdr:colOff>0</xdr:colOff>
          <xdr:row>393272</xdr:row>
          <xdr:rowOff>0</xdr:rowOff>
        </xdr:to>
        <xdr:sp macro="" textlink="">
          <xdr:nvSpPr>
            <xdr:cNvPr id="60659" name="Button 243" hidden="1">
              <a:extLst>
                <a:ext uri="{63B3BB69-23CF-44E3-9099-C40C66FF867C}">
                  <a14:compatExt spid="_x0000_s60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458808</xdr:row>
          <xdr:rowOff>0</xdr:rowOff>
        </xdr:from>
        <xdr:to>
          <xdr:col>2819</xdr:col>
          <xdr:colOff>0</xdr:colOff>
          <xdr:row>458808</xdr:row>
          <xdr:rowOff>0</xdr:rowOff>
        </xdr:to>
        <xdr:sp macro="" textlink="">
          <xdr:nvSpPr>
            <xdr:cNvPr id="60660" name="Button 244" hidden="1">
              <a:extLst>
                <a:ext uri="{63B3BB69-23CF-44E3-9099-C40C66FF867C}">
                  <a14:compatExt spid="_x0000_s60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524344</xdr:row>
          <xdr:rowOff>0</xdr:rowOff>
        </xdr:from>
        <xdr:to>
          <xdr:col>2819</xdr:col>
          <xdr:colOff>0</xdr:colOff>
          <xdr:row>524344</xdr:row>
          <xdr:rowOff>0</xdr:rowOff>
        </xdr:to>
        <xdr:sp macro="" textlink="">
          <xdr:nvSpPr>
            <xdr:cNvPr id="60661" name="Button 245" hidden="1">
              <a:extLst>
                <a:ext uri="{63B3BB69-23CF-44E3-9099-C40C66FF867C}">
                  <a14:compatExt spid="_x0000_s60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589880</xdr:row>
          <xdr:rowOff>0</xdr:rowOff>
        </xdr:from>
        <xdr:to>
          <xdr:col>2819</xdr:col>
          <xdr:colOff>0</xdr:colOff>
          <xdr:row>589880</xdr:row>
          <xdr:rowOff>0</xdr:rowOff>
        </xdr:to>
        <xdr:sp macro="" textlink="">
          <xdr:nvSpPr>
            <xdr:cNvPr id="60662" name="Button 246" hidden="1">
              <a:extLst>
                <a:ext uri="{63B3BB69-23CF-44E3-9099-C40C66FF867C}">
                  <a14:compatExt spid="_x0000_s60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655416</xdr:row>
          <xdr:rowOff>0</xdr:rowOff>
        </xdr:from>
        <xdr:to>
          <xdr:col>2819</xdr:col>
          <xdr:colOff>0</xdr:colOff>
          <xdr:row>655416</xdr:row>
          <xdr:rowOff>0</xdr:rowOff>
        </xdr:to>
        <xdr:sp macro="" textlink="">
          <xdr:nvSpPr>
            <xdr:cNvPr id="60663" name="Button 247" hidden="1">
              <a:extLst>
                <a:ext uri="{63B3BB69-23CF-44E3-9099-C40C66FF867C}">
                  <a14:compatExt spid="_x0000_s60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720952</xdr:row>
          <xdr:rowOff>0</xdr:rowOff>
        </xdr:from>
        <xdr:to>
          <xdr:col>2819</xdr:col>
          <xdr:colOff>0</xdr:colOff>
          <xdr:row>720952</xdr:row>
          <xdr:rowOff>0</xdr:rowOff>
        </xdr:to>
        <xdr:sp macro="" textlink="">
          <xdr:nvSpPr>
            <xdr:cNvPr id="60664" name="Button 248" hidden="1">
              <a:extLst>
                <a:ext uri="{63B3BB69-23CF-44E3-9099-C40C66FF867C}">
                  <a14:compatExt spid="_x0000_s60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786488</xdr:row>
          <xdr:rowOff>0</xdr:rowOff>
        </xdr:from>
        <xdr:to>
          <xdr:col>2819</xdr:col>
          <xdr:colOff>0</xdr:colOff>
          <xdr:row>786488</xdr:row>
          <xdr:rowOff>0</xdr:rowOff>
        </xdr:to>
        <xdr:sp macro="" textlink="">
          <xdr:nvSpPr>
            <xdr:cNvPr id="60665" name="Button 249" hidden="1">
              <a:extLst>
                <a:ext uri="{63B3BB69-23CF-44E3-9099-C40C66FF867C}">
                  <a14:compatExt spid="_x0000_s60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852024</xdr:row>
          <xdr:rowOff>0</xdr:rowOff>
        </xdr:from>
        <xdr:to>
          <xdr:col>2819</xdr:col>
          <xdr:colOff>0</xdr:colOff>
          <xdr:row>852024</xdr:row>
          <xdr:rowOff>0</xdr:rowOff>
        </xdr:to>
        <xdr:sp macro="" textlink="">
          <xdr:nvSpPr>
            <xdr:cNvPr id="60666" name="Button 250" hidden="1">
              <a:extLst>
                <a:ext uri="{63B3BB69-23CF-44E3-9099-C40C66FF867C}">
                  <a14:compatExt spid="_x0000_s60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917560</xdr:row>
          <xdr:rowOff>0</xdr:rowOff>
        </xdr:from>
        <xdr:to>
          <xdr:col>2819</xdr:col>
          <xdr:colOff>0</xdr:colOff>
          <xdr:row>917560</xdr:row>
          <xdr:rowOff>0</xdr:rowOff>
        </xdr:to>
        <xdr:sp macro="" textlink="">
          <xdr:nvSpPr>
            <xdr:cNvPr id="60667" name="Button 251" hidden="1">
              <a:extLst>
                <a:ext uri="{63B3BB69-23CF-44E3-9099-C40C66FF867C}">
                  <a14:compatExt spid="_x0000_s60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983096</xdr:row>
          <xdr:rowOff>0</xdr:rowOff>
        </xdr:from>
        <xdr:to>
          <xdr:col>2819</xdr:col>
          <xdr:colOff>0</xdr:colOff>
          <xdr:row>983096</xdr:row>
          <xdr:rowOff>0</xdr:rowOff>
        </xdr:to>
        <xdr:sp macro="" textlink="">
          <xdr:nvSpPr>
            <xdr:cNvPr id="60668" name="Button 252" hidden="1">
              <a:extLst>
                <a:ext uri="{63B3BB69-23CF-44E3-9099-C40C66FF867C}">
                  <a14:compatExt spid="_x0000_s60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56</xdr:row>
          <xdr:rowOff>0</xdr:rowOff>
        </xdr:from>
        <xdr:to>
          <xdr:col>3075</xdr:col>
          <xdr:colOff>0</xdr:colOff>
          <xdr:row>56</xdr:row>
          <xdr:rowOff>0</xdr:rowOff>
        </xdr:to>
        <xdr:sp macro="" textlink="">
          <xdr:nvSpPr>
            <xdr:cNvPr id="60669" name="Button 253" hidden="1">
              <a:extLst>
                <a:ext uri="{63B3BB69-23CF-44E3-9099-C40C66FF867C}">
                  <a14:compatExt spid="_x0000_s60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65592</xdr:row>
          <xdr:rowOff>0</xdr:rowOff>
        </xdr:from>
        <xdr:to>
          <xdr:col>3075</xdr:col>
          <xdr:colOff>0</xdr:colOff>
          <xdr:row>65592</xdr:row>
          <xdr:rowOff>0</xdr:rowOff>
        </xdr:to>
        <xdr:sp macro="" textlink="">
          <xdr:nvSpPr>
            <xdr:cNvPr id="60670" name="Button 254" hidden="1">
              <a:extLst>
                <a:ext uri="{63B3BB69-23CF-44E3-9099-C40C66FF867C}">
                  <a14:compatExt spid="_x0000_s60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131128</xdr:row>
          <xdr:rowOff>0</xdr:rowOff>
        </xdr:from>
        <xdr:to>
          <xdr:col>3075</xdr:col>
          <xdr:colOff>0</xdr:colOff>
          <xdr:row>131128</xdr:row>
          <xdr:rowOff>0</xdr:rowOff>
        </xdr:to>
        <xdr:sp macro="" textlink="">
          <xdr:nvSpPr>
            <xdr:cNvPr id="60671" name="Button 255" hidden="1">
              <a:extLst>
                <a:ext uri="{63B3BB69-23CF-44E3-9099-C40C66FF867C}">
                  <a14:compatExt spid="_x0000_s60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196664</xdr:row>
          <xdr:rowOff>0</xdr:rowOff>
        </xdr:from>
        <xdr:to>
          <xdr:col>3075</xdr:col>
          <xdr:colOff>0</xdr:colOff>
          <xdr:row>196664</xdr:row>
          <xdr:rowOff>0</xdr:rowOff>
        </xdr:to>
        <xdr:sp macro="" textlink="">
          <xdr:nvSpPr>
            <xdr:cNvPr id="60672" name="Button 256" hidden="1">
              <a:extLst>
                <a:ext uri="{63B3BB69-23CF-44E3-9099-C40C66FF867C}">
                  <a14:compatExt spid="_x0000_s60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262200</xdr:row>
          <xdr:rowOff>0</xdr:rowOff>
        </xdr:from>
        <xdr:to>
          <xdr:col>3075</xdr:col>
          <xdr:colOff>0</xdr:colOff>
          <xdr:row>262200</xdr:row>
          <xdr:rowOff>0</xdr:rowOff>
        </xdr:to>
        <xdr:sp macro="" textlink="">
          <xdr:nvSpPr>
            <xdr:cNvPr id="60673" name="Button 257" hidden="1">
              <a:extLst>
                <a:ext uri="{63B3BB69-23CF-44E3-9099-C40C66FF867C}">
                  <a14:compatExt spid="_x0000_s60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327736</xdr:row>
          <xdr:rowOff>0</xdr:rowOff>
        </xdr:from>
        <xdr:to>
          <xdr:col>3075</xdr:col>
          <xdr:colOff>0</xdr:colOff>
          <xdr:row>327736</xdr:row>
          <xdr:rowOff>0</xdr:rowOff>
        </xdr:to>
        <xdr:sp macro="" textlink="">
          <xdr:nvSpPr>
            <xdr:cNvPr id="60674" name="Button 258" hidden="1">
              <a:extLst>
                <a:ext uri="{63B3BB69-23CF-44E3-9099-C40C66FF867C}">
                  <a14:compatExt spid="_x0000_s60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393272</xdr:row>
          <xdr:rowOff>0</xdr:rowOff>
        </xdr:from>
        <xdr:to>
          <xdr:col>3075</xdr:col>
          <xdr:colOff>0</xdr:colOff>
          <xdr:row>393272</xdr:row>
          <xdr:rowOff>0</xdr:rowOff>
        </xdr:to>
        <xdr:sp macro="" textlink="">
          <xdr:nvSpPr>
            <xdr:cNvPr id="60675" name="Button 259" hidden="1">
              <a:extLst>
                <a:ext uri="{63B3BB69-23CF-44E3-9099-C40C66FF867C}">
                  <a14:compatExt spid="_x0000_s60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458808</xdr:row>
          <xdr:rowOff>0</xdr:rowOff>
        </xdr:from>
        <xdr:to>
          <xdr:col>3075</xdr:col>
          <xdr:colOff>0</xdr:colOff>
          <xdr:row>458808</xdr:row>
          <xdr:rowOff>0</xdr:rowOff>
        </xdr:to>
        <xdr:sp macro="" textlink="">
          <xdr:nvSpPr>
            <xdr:cNvPr id="60676" name="Button 260" hidden="1">
              <a:extLst>
                <a:ext uri="{63B3BB69-23CF-44E3-9099-C40C66FF867C}">
                  <a14:compatExt spid="_x0000_s60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524344</xdr:row>
          <xdr:rowOff>0</xdr:rowOff>
        </xdr:from>
        <xdr:to>
          <xdr:col>3075</xdr:col>
          <xdr:colOff>0</xdr:colOff>
          <xdr:row>524344</xdr:row>
          <xdr:rowOff>0</xdr:rowOff>
        </xdr:to>
        <xdr:sp macro="" textlink="">
          <xdr:nvSpPr>
            <xdr:cNvPr id="60677" name="Button 261" hidden="1">
              <a:extLst>
                <a:ext uri="{63B3BB69-23CF-44E3-9099-C40C66FF867C}">
                  <a14:compatExt spid="_x0000_s60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589880</xdr:row>
          <xdr:rowOff>0</xdr:rowOff>
        </xdr:from>
        <xdr:to>
          <xdr:col>3075</xdr:col>
          <xdr:colOff>0</xdr:colOff>
          <xdr:row>589880</xdr:row>
          <xdr:rowOff>0</xdr:rowOff>
        </xdr:to>
        <xdr:sp macro="" textlink="">
          <xdr:nvSpPr>
            <xdr:cNvPr id="60678" name="Button 262" hidden="1">
              <a:extLst>
                <a:ext uri="{63B3BB69-23CF-44E3-9099-C40C66FF867C}">
                  <a14:compatExt spid="_x0000_s60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655416</xdr:row>
          <xdr:rowOff>0</xdr:rowOff>
        </xdr:from>
        <xdr:to>
          <xdr:col>3075</xdr:col>
          <xdr:colOff>0</xdr:colOff>
          <xdr:row>655416</xdr:row>
          <xdr:rowOff>0</xdr:rowOff>
        </xdr:to>
        <xdr:sp macro="" textlink="">
          <xdr:nvSpPr>
            <xdr:cNvPr id="60679" name="Button 263" hidden="1">
              <a:extLst>
                <a:ext uri="{63B3BB69-23CF-44E3-9099-C40C66FF867C}">
                  <a14:compatExt spid="_x0000_s60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720952</xdr:row>
          <xdr:rowOff>0</xdr:rowOff>
        </xdr:from>
        <xdr:to>
          <xdr:col>3075</xdr:col>
          <xdr:colOff>0</xdr:colOff>
          <xdr:row>720952</xdr:row>
          <xdr:rowOff>0</xdr:rowOff>
        </xdr:to>
        <xdr:sp macro="" textlink="">
          <xdr:nvSpPr>
            <xdr:cNvPr id="60680" name="Button 264" hidden="1">
              <a:extLst>
                <a:ext uri="{63B3BB69-23CF-44E3-9099-C40C66FF867C}">
                  <a14:compatExt spid="_x0000_s60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786488</xdr:row>
          <xdr:rowOff>0</xdr:rowOff>
        </xdr:from>
        <xdr:to>
          <xdr:col>3075</xdr:col>
          <xdr:colOff>0</xdr:colOff>
          <xdr:row>786488</xdr:row>
          <xdr:rowOff>0</xdr:rowOff>
        </xdr:to>
        <xdr:sp macro="" textlink="">
          <xdr:nvSpPr>
            <xdr:cNvPr id="60681" name="Button 265" hidden="1">
              <a:extLst>
                <a:ext uri="{63B3BB69-23CF-44E3-9099-C40C66FF867C}">
                  <a14:compatExt spid="_x0000_s60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852024</xdr:row>
          <xdr:rowOff>0</xdr:rowOff>
        </xdr:from>
        <xdr:to>
          <xdr:col>3075</xdr:col>
          <xdr:colOff>0</xdr:colOff>
          <xdr:row>852024</xdr:row>
          <xdr:rowOff>0</xdr:rowOff>
        </xdr:to>
        <xdr:sp macro="" textlink="">
          <xdr:nvSpPr>
            <xdr:cNvPr id="60682" name="Button 266" hidden="1">
              <a:extLst>
                <a:ext uri="{63B3BB69-23CF-44E3-9099-C40C66FF867C}">
                  <a14:compatExt spid="_x0000_s60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917560</xdr:row>
          <xdr:rowOff>0</xdr:rowOff>
        </xdr:from>
        <xdr:to>
          <xdr:col>3075</xdr:col>
          <xdr:colOff>0</xdr:colOff>
          <xdr:row>917560</xdr:row>
          <xdr:rowOff>0</xdr:rowOff>
        </xdr:to>
        <xdr:sp macro="" textlink="">
          <xdr:nvSpPr>
            <xdr:cNvPr id="60683" name="Button 267" hidden="1">
              <a:extLst>
                <a:ext uri="{63B3BB69-23CF-44E3-9099-C40C66FF867C}">
                  <a14:compatExt spid="_x0000_s60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983096</xdr:row>
          <xdr:rowOff>0</xdr:rowOff>
        </xdr:from>
        <xdr:to>
          <xdr:col>3075</xdr:col>
          <xdr:colOff>0</xdr:colOff>
          <xdr:row>983096</xdr:row>
          <xdr:rowOff>0</xdr:rowOff>
        </xdr:to>
        <xdr:sp macro="" textlink="">
          <xdr:nvSpPr>
            <xdr:cNvPr id="60684" name="Button 268" hidden="1">
              <a:extLst>
                <a:ext uri="{63B3BB69-23CF-44E3-9099-C40C66FF867C}">
                  <a14:compatExt spid="_x0000_s60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56</xdr:row>
          <xdr:rowOff>0</xdr:rowOff>
        </xdr:from>
        <xdr:to>
          <xdr:col>3331</xdr:col>
          <xdr:colOff>0</xdr:colOff>
          <xdr:row>56</xdr:row>
          <xdr:rowOff>0</xdr:rowOff>
        </xdr:to>
        <xdr:sp macro="" textlink="">
          <xdr:nvSpPr>
            <xdr:cNvPr id="60685" name="Button 269" hidden="1">
              <a:extLst>
                <a:ext uri="{63B3BB69-23CF-44E3-9099-C40C66FF867C}">
                  <a14:compatExt spid="_x0000_s60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65592</xdr:row>
          <xdr:rowOff>0</xdr:rowOff>
        </xdr:from>
        <xdr:to>
          <xdr:col>3331</xdr:col>
          <xdr:colOff>0</xdr:colOff>
          <xdr:row>65592</xdr:row>
          <xdr:rowOff>0</xdr:rowOff>
        </xdr:to>
        <xdr:sp macro="" textlink="">
          <xdr:nvSpPr>
            <xdr:cNvPr id="60686" name="Button 270" hidden="1">
              <a:extLst>
                <a:ext uri="{63B3BB69-23CF-44E3-9099-C40C66FF867C}">
                  <a14:compatExt spid="_x0000_s60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131128</xdr:row>
          <xdr:rowOff>0</xdr:rowOff>
        </xdr:from>
        <xdr:to>
          <xdr:col>3331</xdr:col>
          <xdr:colOff>0</xdr:colOff>
          <xdr:row>131128</xdr:row>
          <xdr:rowOff>0</xdr:rowOff>
        </xdr:to>
        <xdr:sp macro="" textlink="">
          <xdr:nvSpPr>
            <xdr:cNvPr id="60687" name="Button 271" hidden="1">
              <a:extLst>
                <a:ext uri="{63B3BB69-23CF-44E3-9099-C40C66FF867C}">
                  <a14:compatExt spid="_x0000_s60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196664</xdr:row>
          <xdr:rowOff>0</xdr:rowOff>
        </xdr:from>
        <xdr:to>
          <xdr:col>3331</xdr:col>
          <xdr:colOff>0</xdr:colOff>
          <xdr:row>196664</xdr:row>
          <xdr:rowOff>0</xdr:rowOff>
        </xdr:to>
        <xdr:sp macro="" textlink="">
          <xdr:nvSpPr>
            <xdr:cNvPr id="60688" name="Button 272" hidden="1">
              <a:extLst>
                <a:ext uri="{63B3BB69-23CF-44E3-9099-C40C66FF867C}">
                  <a14:compatExt spid="_x0000_s60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262200</xdr:row>
          <xdr:rowOff>0</xdr:rowOff>
        </xdr:from>
        <xdr:to>
          <xdr:col>3331</xdr:col>
          <xdr:colOff>0</xdr:colOff>
          <xdr:row>262200</xdr:row>
          <xdr:rowOff>0</xdr:rowOff>
        </xdr:to>
        <xdr:sp macro="" textlink="">
          <xdr:nvSpPr>
            <xdr:cNvPr id="60689" name="Button 273" hidden="1">
              <a:extLst>
                <a:ext uri="{63B3BB69-23CF-44E3-9099-C40C66FF867C}">
                  <a14:compatExt spid="_x0000_s60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327736</xdr:row>
          <xdr:rowOff>0</xdr:rowOff>
        </xdr:from>
        <xdr:to>
          <xdr:col>3331</xdr:col>
          <xdr:colOff>0</xdr:colOff>
          <xdr:row>327736</xdr:row>
          <xdr:rowOff>0</xdr:rowOff>
        </xdr:to>
        <xdr:sp macro="" textlink="">
          <xdr:nvSpPr>
            <xdr:cNvPr id="60690" name="Button 274" hidden="1">
              <a:extLst>
                <a:ext uri="{63B3BB69-23CF-44E3-9099-C40C66FF867C}">
                  <a14:compatExt spid="_x0000_s60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393272</xdr:row>
          <xdr:rowOff>0</xdr:rowOff>
        </xdr:from>
        <xdr:to>
          <xdr:col>3331</xdr:col>
          <xdr:colOff>0</xdr:colOff>
          <xdr:row>393272</xdr:row>
          <xdr:rowOff>0</xdr:rowOff>
        </xdr:to>
        <xdr:sp macro="" textlink="">
          <xdr:nvSpPr>
            <xdr:cNvPr id="60691" name="Button 275" hidden="1">
              <a:extLst>
                <a:ext uri="{63B3BB69-23CF-44E3-9099-C40C66FF867C}">
                  <a14:compatExt spid="_x0000_s60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458808</xdr:row>
          <xdr:rowOff>0</xdr:rowOff>
        </xdr:from>
        <xdr:to>
          <xdr:col>3331</xdr:col>
          <xdr:colOff>0</xdr:colOff>
          <xdr:row>458808</xdr:row>
          <xdr:rowOff>0</xdr:rowOff>
        </xdr:to>
        <xdr:sp macro="" textlink="">
          <xdr:nvSpPr>
            <xdr:cNvPr id="60692" name="Button 276" hidden="1">
              <a:extLst>
                <a:ext uri="{63B3BB69-23CF-44E3-9099-C40C66FF867C}">
                  <a14:compatExt spid="_x0000_s60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524344</xdr:row>
          <xdr:rowOff>0</xdr:rowOff>
        </xdr:from>
        <xdr:to>
          <xdr:col>3331</xdr:col>
          <xdr:colOff>0</xdr:colOff>
          <xdr:row>524344</xdr:row>
          <xdr:rowOff>0</xdr:rowOff>
        </xdr:to>
        <xdr:sp macro="" textlink="">
          <xdr:nvSpPr>
            <xdr:cNvPr id="60693" name="Button 277" hidden="1">
              <a:extLst>
                <a:ext uri="{63B3BB69-23CF-44E3-9099-C40C66FF867C}">
                  <a14:compatExt spid="_x0000_s60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589880</xdr:row>
          <xdr:rowOff>0</xdr:rowOff>
        </xdr:from>
        <xdr:to>
          <xdr:col>3331</xdr:col>
          <xdr:colOff>0</xdr:colOff>
          <xdr:row>589880</xdr:row>
          <xdr:rowOff>0</xdr:rowOff>
        </xdr:to>
        <xdr:sp macro="" textlink="">
          <xdr:nvSpPr>
            <xdr:cNvPr id="60694" name="Button 278" hidden="1">
              <a:extLst>
                <a:ext uri="{63B3BB69-23CF-44E3-9099-C40C66FF867C}">
                  <a14:compatExt spid="_x0000_s60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655416</xdr:row>
          <xdr:rowOff>0</xdr:rowOff>
        </xdr:from>
        <xdr:to>
          <xdr:col>3331</xdr:col>
          <xdr:colOff>0</xdr:colOff>
          <xdr:row>655416</xdr:row>
          <xdr:rowOff>0</xdr:rowOff>
        </xdr:to>
        <xdr:sp macro="" textlink="">
          <xdr:nvSpPr>
            <xdr:cNvPr id="60695" name="Button 279" hidden="1">
              <a:extLst>
                <a:ext uri="{63B3BB69-23CF-44E3-9099-C40C66FF867C}">
                  <a14:compatExt spid="_x0000_s60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720952</xdr:row>
          <xdr:rowOff>0</xdr:rowOff>
        </xdr:from>
        <xdr:to>
          <xdr:col>3331</xdr:col>
          <xdr:colOff>0</xdr:colOff>
          <xdr:row>720952</xdr:row>
          <xdr:rowOff>0</xdr:rowOff>
        </xdr:to>
        <xdr:sp macro="" textlink="">
          <xdr:nvSpPr>
            <xdr:cNvPr id="60696" name="Button 280" hidden="1">
              <a:extLst>
                <a:ext uri="{63B3BB69-23CF-44E3-9099-C40C66FF867C}">
                  <a14:compatExt spid="_x0000_s60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786488</xdr:row>
          <xdr:rowOff>0</xdr:rowOff>
        </xdr:from>
        <xdr:to>
          <xdr:col>3331</xdr:col>
          <xdr:colOff>0</xdr:colOff>
          <xdr:row>786488</xdr:row>
          <xdr:rowOff>0</xdr:rowOff>
        </xdr:to>
        <xdr:sp macro="" textlink="">
          <xdr:nvSpPr>
            <xdr:cNvPr id="60697" name="Button 281" hidden="1">
              <a:extLst>
                <a:ext uri="{63B3BB69-23CF-44E3-9099-C40C66FF867C}">
                  <a14:compatExt spid="_x0000_s60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852024</xdr:row>
          <xdr:rowOff>0</xdr:rowOff>
        </xdr:from>
        <xdr:to>
          <xdr:col>3331</xdr:col>
          <xdr:colOff>0</xdr:colOff>
          <xdr:row>852024</xdr:row>
          <xdr:rowOff>0</xdr:rowOff>
        </xdr:to>
        <xdr:sp macro="" textlink="">
          <xdr:nvSpPr>
            <xdr:cNvPr id="60698" name="Button 282" hidden="1">
              <a:extLst>
                <a:ext uri="{63B3BB69-23CF-44E3-9099-C40C66FF867C}">
                  <a14:compatExt spid="_x0000_s60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917560</xdr:row>
          <xdr:rowOff>0</xdr:rowOff>
        </xdr:from>
        <xdr:to>
          <xdr:col>3331</xdr:col>
          <xdr:colOff>0</xdr:colOff>
          <xdr:row>917560</xdr:row>
          <xdr:rowOff>0</xdr:rowOff>
        </xdr:to>
        <xdr:sp macro="" textlink="">
          <xdr:nvSpPr>
            <xdr:cNvPr id="60699" name="Button 283" hidden="1">
              <a:extLst>
                <a:ext uri="{63B3BB69-23CF-44E3-9099-C40C66FF867C}">
                  <a14:compatExt spid="_x0000_s60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983096</xdr:row>
          <xdr:rowOff>0</xdr:rowOff>
        </xdr:from>
        <xdr:to>
          <xdr:col>3331</xdr:col>
          <xdr:colOff>0</xdr:colOff>
          <xdr:row>983096</xdr:row>
          <xdr:rowOff>0</xdr:rowOff>
        </xdr:to>
        <xdr:sp macro="" textlink="">
          <xdr:nvSpPr>
            <xdr:cNvPr id="60700" name="Button 284" hidden="1">
              <a:extLst>
                <a:ext uri="{63B3BB69-23CF-44E3-9099-C40C66FF867C}">
                  <a14:compatExt spid="_x0000_s60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56</xdr:row>
          <xdr:rowOff>0</xdr:rowOff>
        </xdr:from>
        <xdr:to>
          <xdr:col>3587</xdr:col>
          <xdr:colOff>0</xdr:colOff>
          <xdr:row>56</xdr:row>
          <xdr:rowOff>0</xdr:rowOff>
        </xdr:to>
        <xdr:sp macro="" textlink="">
          <xdr:nvSpPr>
            <xdr:cNvPr id="60701" name="Button 285" hidden="1">
              <a:extLst>
                <a:ext uri="{63B3BB69-23CF-44E3-9099-C40C66FF867C}">
                  <a14:compatExt spid="_x0000_s60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65592</xdr:row>
          <xdr:rowOff>0</xdr:rowOff>
        </xdr:from>
        <xdr:to>
          <xdr:col>3587</xdr:col>
          <xdr:colOff>0</xdr:colOff>
          <xdr:row>65592</xdr:row>
          <xdr:rowOff>0</xdr:rowOff>
        </xdr:to>
        <xdr:sp macro="" textlink="">
          <xdr:nvSpPr>
            <xdr:cNvPr id="60702" name="Button 286" hidden="1">
              <a:extLst>
                <a:ext uri="{63B3BB69-23CF-44E3-9099-C40C66FF867C}">
                  <a14:compatExt spid="_x0000_s60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131128</xdr:row>
          <xdr:rowOff>0</xdr:rowOff>
        </xdr:from>
        <xdr:to>
          <xdr:col>3587</xdr:col>
          <xdr:colOff>0</xdr:colOff>
          <xdr:row>131128</xdr:row>
          <xdr:rowOff>0</xdr:rowOff>
        </xdr:to>
        <xdr:sp macro="" textlink="">
          <xdr:nvSpPr>
            <xdr:cNvPr id="60703" name="Button 287" hidden="1">
              <a:extLst>
                <a:ext uri="{63B3BB69-23CF-44E3-9099-C40C66FF867C}">
                  <a14:compatExt spid="_x0000_s60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196664</xdr:row>
          <xdr:rowOff>0</xdr:rowOff>
        </xdr:from>
        <xdr:to>
          <xdr:col>3587</xdr:col>
          <xdr:colOff>0</xdr:colOff>
          <xdr:row>196664</xdr:row>
          <xdr:rowOff>0</xdr:rowOff>
        </xdr:to>
        <xdr:sp macro="" textlink="">
          <xdr:nvSpPr>
            <xdr:cNvPr id="60704" name="Button 288" hidden="1">
              <a:extLst>
                <a:ext uri="{63B3BB69-23CF-44E3-9099-C40C66FF867C}">
                  <a14:compatExt spid="_x0000_s60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262200</xdr:row>
          <xdr:rowOff>0</xdr:rowOff>
        </xdr:from>
        <xdr:to>
          <xdr:col>3587</xdr:col>
          <xdr:colOff>0</xdr:colOff>
          <xdr:row>262200</xdr:row>
          <xdr:rowOff>0</xdr:rowOff>
        </xdr:to>
        <xdr:sp macro="" textlink="">
          <xdr:nvSpPr>
            <xdr:cNvPr id="60705" name="Button 289" hidden="1">
              <a:extLst>
                <a:ext uri="{63B3BB69-23CF-44E3-9099-C40C66FF867C}">
                  <a14:compatExt spid="_x0000_s60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327736</xdr:row>
          <xdr:rowOff>0</xdr:rowOff>
        </xdr:from>
        <xdr:to>
          <xdr:col>3587</xdr:col>
          <xdr:colOff>0</xdr:colOff>
          <xdr:row>327736</xdr:row>
          <xdr:rowOff>0</xdr:rowOff>
        </xdr:to>
        <xdr:sp macro="" textlink="">
          <xdr:nvSpPr>
            <xdr:cNvPr id="60706" name="Button 290" hidden="1">
              <a:extLst>
                <a:ext uri="{63B3BB69-23CF-44E3-9099-C40C66FF867C}">
                  <a14:compatExt spid="_x0000_s60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393272</xdr:row>
          <xdr:rowOff>0</xdr:rowOff>
        </xdr:from>
        <xdr:to>
          <xdr:col>3587</xdr:col>
          <xdr:colOff>0</xdr:colOff>
          <xdr:row>393272</xdr:row>
          <xdr:rowOff>0</xdr:rowOff>
        </xdr:to>
        <xdr:sp macro="" textlink="">
          <xdr:nvSpPr>
            <xdr:cNvPr id="60707" name="Button 291" hidden="1">
              <a:extLst>
                <a:ext uri="{63B3BB69-23CF-44E3-9099-C40C66FF867C}">
                  <a14:compatExt spid="_x0000_s60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458808</xdr:row>
          <xdr:rowOff>0</xdr:rowOff>
        </xdr:from>
        <xdr:to>
          <xdr:col>3587</xdr:col>
          <xdr:colOff>0</xdr:colOff>
          <xdr:row>458808</xdr:row>
          <xdr:rowOff>0</xdr:rowOff>
        </xdr:to>
        <xdr:sp macro="" textlink="">
          <xdr:nvSpPr>
            <xdr:cNvPr id="60708" name="Button 292" hidden="1">
              <a:extLst>
                <a:ext uri="{63B3BB69-23CF-44E3-9099-C40C66FF867C}">
                  <a14:compatExt spid="_x0000_s60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524344</xdr:row>
          <xdr:rowOff>0</xdr:rowOff>
        </xdr:from>
        <xdr:to>
          <xdr:col>3587</xdr:col>
          <xdr:colOff>0</xdr:colOff>
          <xdr:row>524344</xdr:row>
          <xdr:rowOff>0</xdr:rowOff>
        </xdr:to>
        <xdr:sp macro="" textlink="">
          <xdr:nvSpPr>
            <xdr:cNvPr id="60709" name="Button 293" hidden="1">
              <a:extLst>
                <a:ext uri="{63B3BB69-23CF-44E3-9099-C40C66FF867C}">
                  <a14:compatExt spid="_x0000_s60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589880</xdr:row>
          <xdr:rowOff>0</xdr:rowOff>
        </xdr:from>
        <xdr:to>
          <xdr:col>3587</xdr:col>
          <xdr:colOff>0</xdr:colOff>
          <xdr:row>589880</xdr:row>
          <xdr:rowOff>0</xdr:rowOff>
        </xdr:to>
        <xdr:sp macro="" textlink="">
          <xdr:nvSpPr>
            <xdr:cNvPr id="60710" name="Button 294" hidden="1">
              <a:extLst>
                <a:ext uri="{63B3BB69-23CF-44E3-9099-C40C66FF867C}">
                  <a14:compatExt spid="_x0000_s60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655416</xdr:row>
          <xdr:rowOff>0</xdr:rowOff>
        </xdr:from>
        <xdr:to>
          <xdr:col>3587</xdr:col>
          <xdr:colOff>0</xdr:colOff>
          <xdr:row>655416</xdr:row>
          <xdr:rowOff>0</xdr:rowOff>
        </xdr:to>
        <xdr:sp macro="" textlink="">
          <xdr:nvSpPr>
            <xdr:cNvPr id="60711" name="Button 295" hidden="1">
              <a:extLst>
                <a:ext uri="{63B3BB69-23CF-44E3-9099-C40C66FF867C}">
                  <a14:compatExt spid="_x0000_s60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720952</xdr:row>
          <xdr:rowOff>0</xdr:rowOff>
        </xdr:from>
        <xdr:to>
          <xdr:col>3587</xdr:col>
          <xdr:colOff>0</xdr:colOff>
          <xdr:row>720952</xdr:row>
          <xdr:rowOff>0</xdr:rowOff>
        </xdr:to>
        <xdr:sp macro="" textlink="">
          <xdr:nvSpPr>
            <xdr:cNvPr id="60712" name="Button 296" hidden="1">
              <a:extLst>
                <a:ext uri="{63B3BB69-23CF-44E3-9099-C40C66FF867C}">
                  <a14:compatExt spid="_x0000_s60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786488</xdr:row>
          <xdr:rowOff>0</xdr:rowOff>
        </xdr:from>
        <xdr:to>
          <xdr:col>3587</xdr:col>
          <xdr:colOff>0</xdr:colOff>
          <xdr:row>786488</xdr:row>
          <xdr:rowOff>0</xdr:rowOff>
        </xdr:to>
        <xdr:sp macro="" textlink="">
          <xdr:nvSpPr>
            <xdr:cNvPr id="60713" name="Button 297" hidden="1">
              <a:extLst>
                <a:ext uri="{63B3BB69-23CF-44E3-9099-C40C66FF867C}">
                  <a14:compatExt spid="_x0000_s60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852024</xdr:row>
          <xdr:rowOff>0</xdr:rowOff>
        </xdr:from>
        <xdr:to>
          <xdr:col>3587</xdr:col>
          <xdr:colOff>0</xdr:colOff>
          <xdr:row>852024</xdr:row>
          <xdr:rowOff>0</xdr:rowOff>
        </xdr:to>
        <xdr:sp macro="" textlink="">
          <xdr:nvSpPr>
            <xdr:cNvPr id="60714" name="Button 298" hidden="1">
              <a:extLst>
                <a:ext uri="{63B3BB69-23CF-44E3-9099-C40C66FF867C}">
                  <a14:compatExt spid="_x0000_s60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917560</xdr:row>
          <xdr:rowOff>0</xdr:rowOff>
        </xdr:from>
        <xdr:to>
          <xdr:col>3587</xdr:col>
          <xdr:colOff>0</xdr:colOff>
          <xdr:row>917560</xdr:row>
          <xdr:rowOff>0</xdr:rowOff>
        </xdr:to>
        <xdr:sp macro="" textlink="">
          <xdr:nvSpPr>
            <xdr:cNvPr id="60715" name="Button 299" hidden="1">
              <a:extLst>
                <a:ext uri="{63B3BB69-23CF-44E3-9099-C40C66FF867C}">
                  <a14:compatExt spid="_x0000_s60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983096</xdr:row>
          <xdr:rowOff>0</xdr:rowOff>
        </xdr:from>
        <xdr:to>
          <xdr:col>3587</xdr:col>
          <xdr:colOff>0</xdr:colOff>
          <xdr:row>983096</xdr:row>
          <xdr:rowOff>0</xdr:rowOff>
        </xdr:to>
        <xdr:sp macro="" textlink="">
          <xdr:nvSpPr>
            <xdr:cNvPr id="60716" name="Button 300" hidden="1">
              <a:extLst>
                <a:ext uri="{63B3BB69-23CF-44E3-9099-C40C66FF867C}">
                  <a14:compatExt spid="_x0000_s60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56</xdr:row>
          <xdr:rowOff>0</xdr:rowOff>
        </xdr:from>
        <xdr:to>
          <xdr:col>3843</xdr:col>
          <xdr:colOff>0</xdr:colOff>
          <xdr:row>56</xdr:row>
          <xdr:rowOff>0</xdr:rowOff>
        </xdr:to>
        <xdr:sp macro="" textlink="">
          <xdr:nvSpPr>
            <xdr:cNvPr id="60717" name="Button 301" hidden="1">
              <a:extLst>
                <a:ext uri="{63B3BB69-23CF-44E3-9099-C40C66FF867C}">
                  <a14:compatExt spid="_x0000_s60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65592</xdr:row>
          <xdr:rowOff>0</xdr:rowOff>
        </xdr:from>
        <xdr:to>
          <xdr:col>3843</xdr:col>
          <xdr:colOff>0</xdr:colOff>
          <xdr:row>65592</xdr:row>
          <xdr:rowOff>0</xdr:rowOff>
        </xdr:to>
        <xdr:sp macro="" textlink="">
          <xdr:nvSpPr>
            <xdr:cNvPr id="60718" name="Button 302" hidden="1">
              <a:extLst>
                <a:ext uri="{63B3BB69-23CF-44E3-9099-C40C66FF867C}">
                  <a14:compatExt spid="_x0000_s60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131128</xdr:row>
          <xdr:rowOff>0</xdr:rowOff>
        </xdr:from>
        <xdr:to>
          <xdr:col>3843</xdr:col>
          <xdr:colOff>0</xdr:colOff>
          <xdr:row>131128</xdr:row>
          <xdr:rowOff>0</xdr:rowOff>
        </xdr:to>
        <xdr:sp macro="" textlink="">
          <xdr:nvSpPr>
            <xdr:cNvPr id="60719" name="Button 303" hidden="1">
              <a:extLst>
                <a:ext uri="{63B3BB69-23CF-44E3-9099-C40C66FF867C}">
                  <a14:compatExt spid="_x0000_s60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196664</xdr:row>
          <xdr:rowOff>0</xdr:rowOff>
        </xdr:from>
        <xdr:to>
          <xdr:col>3843</xdr:col>
          <xdr:colOff>0</xdr:colOff>
          <xdr:row>196664</xdr:row>
          <xdr:rowOff>0</xdr:rowOff>
        </xdr:to>
        <xdr:sp macro="" textlink="">
          <xdr:nvSpPr>
            <xdr:cNvPr id="60720" name="Button 304" hidden="1">
              <a:extLst>
                <a:ext uri="{63B3BB69-23CF-44E3-9099-C40C66FF867C}">
                  <a14:compatExt spid="_x0000_s60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262200</xdr:row>
          <xdr:rowOff>0</xdr:rowOff>
        </xdr:from>
        <xdr:to>
          <xdr:col>3843</xdr:col>
          <xdr:colOff>0</xdr:colOff>
          <xdr:row>262200</xdr:row>
          <xdr:rowOff>0</xdr:rowOff>
        </xdr:to>
        <xdr:sp macro="" textlink="">
          <xdr:nvSpPr>
            <xdr:cNvPr id="60721" name="Button 305" hidden="1">
              <a:extLst>
                <a:ext uri="{63B3BB69-23CF-44E3-9099-C40C66FF867C}">
                  <a14:compatExt spid="_x0000_s60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327736</xdr:row>
          <xdr:rowOff>0</xdr:rowOff>
        </xdr:from>
        <xdr:to>
          <xdr:col>3843</xdr:col>
          <xdr:colOff>0</xdr:colOff>
          <xdr:row>327736</xdr:row>
          <xdr:rowOff>0</xdr:rowOff>
        </xdr:to>
        <xdr:sp macro="" textlink="">
          <xdr:nvSpPr>
            <xdr:cNvPr id="60722" name="Button 306" hidden="1">
              <a:extLst>
                <a:ext uri="{63B3BB69-23CF-44E3-9099-C40C66FF867C}">
                  <a14:compatExt spid="_x0000_s60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393272</xdr:row>
          <xdr:rowOff>0</xdr:rowOff>
        </xdr:from>
        <xdr:to>
          <xdr:col>3843</xdr:col>
          <xdr:colOff>0</xdr:colOff>
          <xdr:row>393272</xdr:row>
          <xdr:rowOff>0</xdr:rowOff>
        </xdr:to>
        <xdr:sp macro="" textlink="">
          <xdr:nvSpPr>
            <xdr:cNvPr id="60723" name="Button 307" hidden="1">
              <a:extLst>
                <a:ext uri="{63B3BB69-23CF-44E3-9099-C40C66FF867C}">
                  <a14:compatExt spid="_x0000_s60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458808</xdr:row>
          <xdr:rowOff>0</xdr:rowOff>
        </xdr:from>
        <xdr:to>
          <xdr:col>3843</xdr:col>
          <xdr:colOff>0</xdr:colOff>
          <xdr:row>458808</xdr:row>
          <xdr:rowOff>0</xdr:rowOff>
        </xdr:to>
        <xdr:sp macro="" textlink="">
          <xdr:nvSpPr>
            <xdr:cNvPr id="60724" name="Button 308" hidden="1">
              <a:extLst>
                <a:ext uri="{63B3BB69-23CF-44E3-9099-C40C66FF867C}">
                  <a14:compatExt spid="_x0000_s60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524344</xdr:row>
          <xdr:rowOff>0</xdr:rowOff>
        </xdr:from>
        <xdr:to>
          <xdr:col>3843</xdr:col>
          <xdr:colOff>0</xdr:colOff>
          <xdr:row>524344</xdr:row>
          <xdr:rowOff>0</xdr:rowOff>
        </xdr:to>
        <xdr:sp macro="" textlink="">
          <xdr:nvSpPr>
            <xdr:cNvPr id="60725" name="Button 309" hidden="1">
              <a:extLst>
                <a:ext uri="{63B3BB69-23CF-44E3-9099-C40C66FF867C}">
                  <a14:compatExt spid="_x0000_s60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589880</xdr:row>
          <xdr:rowOff>0</xdr:rowOff>
        </xdr:from>
        <xdr:to>
          <xdr:col>3843</xdr:col>
          <xdr:colOff>0</xdr:colOff>
          <xdr:row>589880</xdr:row>
          <xdr:rowOff>0</xdr:rowOff>
        </xdr:to>
        <xdr:sp macro="" textlink="">
          <xdr:nvSpPr>
            <xdr:cNvPr id="60726" name="Button 310" hidden="1">
              <a:extLst>
                <a:ext uri="{63B3BB69-23CF-44E3-9099-C40C66FF867C}">
                  <a14:compatExt spid="_x0000_s6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655416</xdr:row>
          <xdr:rowOff>0</xdr:rowOff>
        </xdr:from>
        <xdr:to>
          <xdr:col>3843</xdr:col>
          <xdr:colOff>0</xdr:colOff>
          <xdr:row>655416</xdr:row>
          <xdr:rowOff>0</xdr:rowOff>
        </xdr:to>
        <xdr:sp macro="" textlink="">
          <xdr:nvSpPr>
            <xdr:cNvPr id="60727" name="Button 311" hidden="1">
              <a:extLst>
                <a:ext uri="{63B3BB69-23CF-44E3-9099-C40C66FF867C}">
                  <a14:compatExt spid="_x0000_s60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720952</xdr:row>
          <xdr:rowOff>0</xdr:rowOff>
        </xdr:from>
        <xdr:to>
          <xdr:col>3843</xdr:col>
          <xdr:colOff>0</xdr:colOff>
          <xdr:row>720952</xdr:row>
          <xdr:rowOff>0</xdr:rowOff>
        </xdr:to>
        <xdr:sp macro="" textlink="">
          <xdr:nvSpPr>
            <xdr:cNvPr id="60728" name="Button 312" hidden="1">
              <a:extLst>
                <a:ext uri="{63B3BB69-23CF-44E3-9099-C40C66FF867C}">
                  <a14:compatExt spid="_x0000_s60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786488</xdr:row>
          <xdr:rowOff>0</xdr:rowOff>
        </xdr:from>
        <xdr:to>
          <xdr:col>3843</xdr:col>
          <xdr:colOff>0</xdr:colOff>
          <xdr:row>786488</xdr:row>
          <xdr:rowOff>0</xdr:rowOff>
        </xdr:to>
        <xdr:sp macro="" textlink="">
          <xdr:nvSpPr>
            <xdr:cNvPr id="60729" name="Button 313" hidden="1">
              <a:extLst>
                <a:ext uri="{63B3BB69-23CF-44E3-9099-C40C66FF867C}">
                  <a14:compatExt spid="_x0000_s60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852024</xdr:row>
          <xdr:rowOff>0</xdr:rowOff>
        </xdr:from>
        <xdr:to>
          <xdr:col>3843</xdr:col>
          <xdr:colOff>0</xdr:colOff>
          <xdr:row>852024</xdr:row>
          <xdr:rowOff>0</xdr:rowOff>
        </xdr:to>
        <xdr:sp macro="" textlink="">
          <xdr:nvSpPr>
            <xdr:cNvPr id="60730" name="Button 314" hidden="1">
              <a:extLst>
                <a:ext uri="{63B3BB69-23CF-44E3-9099-C40C66FF867C}">
                  <a14:compatExt spid="_x0000_s60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917560</xdr:row>
          <xdr:rowOff>0</xdr:rowOff>
        </xdr:from>
        <xdr:to>
          <xdr:col>3843</xdr:col>
          <xdr:colOff>0</xdr:colOff>
          <xdr:row>917560</xdr:row>
          <xdr:rowOff>0</xdr:rowOff>
        </xdr:to>
        <xdr:sp macro="" textlink="">
          <xdr:nvSpPr>
            <xdr:cNvPr id="60731" name="Button 315" hidden="1">
              <a:extLst>
                <a:ext uri="{63B3BB69-23CF-44E3-9099-C40C66FF867C}">
                  <a14:compatExt spid="_x0000_s60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983096</xdr:row>
          <xdr:rowOff>0</xdr:rowOff>
        </xdr:from>
        <xdr:to>
          <xdr:col>3843</xdr:col>
          <xdr:colOff>0</xdr:colOff>
          <xdr:row>983096</xdr:row>
          <xdr:rowOff>0</xdr:rowOff>
        </xdr:to>
        <xdr:sp macro="" textlink="">
          <xdr:nvSpPr>
            <xdr:cNvPr id="60732" name="Button 316" hidden="1">
              <a:extLst>
                <a:ext uri="{63B3BB69-23CF-44E3-9099-C40C66FF867C}">
                  <a14:compatExt spid="_x0000_s60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56</xdr:row>
          <xdr:rowOff>0</xdr:rowOff>
        </xdr:from>
        <xdr:to>
          <xdr:col>4099</xdr:col>
          <xdr:colOff>0</xdr:colOff>
          <xdr:row>56</xdr:row>
          <xdr:rowOff>0</xdr:rowOff>
        </xdr:to>
        <xdr:sp macro="" textlink="">
          <xdr:nvSpPr>
            <xdr:cNvPr id="60733" name="Button 317" hidden="1">
              <a:extLst>
                <a:ext uri="{63B3BB69-23CF-44E3-9099-C40C66FF867C}">
                  <a14:compatExt spid="_x0000_s60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65592</xdr:row>
          <xdr:rowOff>0</xdr:rowOff>
        </xdr:from>
        <xdr:to>
          <xdr:col>4099</xdr:col>
          <xdr:colOff>0</xdr:colOff>
          <xdr:row>65592</xdr:row>
          <xdr:rowOff>0</xdr:rowOff>
        </xdr:to>
        <xdr:sp macro="" textlink="">
          <xdr:nvSpPr>
            <xdr:cNvPr id="60734" name="Button 318" hidden="1">
              <a:extLst>
                <a:ext uri="{63B3BB69-23CF-44E3-9099-C40C66FF867C}">
                  <a14:compatExt spid="_x0000_s60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131128</xdr:row>
          <xdr:rowOff>0</xdr:rowOff>
        </xdr:from>
        <xdr:to>
          <xdr:col>4099</xdr:col>
          <xdr:colOff>0</xdr:colOff>
          <xdr:row>131128</xdr:row>
          <xdr:rowOff>0</xdr:rowOff>
        </xdr:to>
        <xdr:sp macro="" textlink="">
          <xdr:nvSpPr>
            <xdr:cNvPr id="60735" name="Button 319" hidden="1">
              <a:extLst>
                <a:ext uri="{63B3BB69-23CF-44E3-9099-C40C66FF867C}">
                  <a14:compatExt spid="_x0000_s60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196664</xdr:row>
          <xdr:rowOff>0</xdr:rowOff>
        </xdr:from>
        <xdr:to>
          <xdr:col>4099</xdr:col>
          <xdr:colOff>0</xdr:colOff>
          <xdr:row>196664</xdr:row>
          <xdr:rowOff>0</xdr:rowOff>
        </xdr:to>
        <xdr:sp macro="" textlink="">
          <xdr:nvSpPr>
            <xdr:cNvPr id="60736" name="Button 320" hidden="1">
              <a:extLst>
                <a:ext uri="{63B3BB69-23CF-44E3-9099-C40C66FF867C}">
                  <a14:compatExt spid="_x0000_s60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262200</xdr:row>
          <xdr:rowOff>0</xdr:rowOff>
        </xdr:from>
        <xdr:to>
          <xdr:col>4099</xdr:col>
          <xdr:colOff>0</xdr:colOff>
          <xdr:row>262200</xdr:row>
          <xdr:rowOff>0</xdr:rowOff>
        </xdr:to>
        <xdr:sp macro="" textlink="">
          <xdr:nvSpPr>
            <xdr:cNvPr id="60737" name="Button 321" hidden="1">
              <a:extLst>
                <a:ext uri="{63B3BB69-23CF-44E3-9099-C40C66FF867C}">
                  <a14:compatExt spid="_x0000_s60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327736</xdr:row>
          <xdr:rowOff>0</xdr:rowOff>
        </xdr:from>
        <xdr:to>
          <xdr:col>4099</xdr:col>
          <xdr:colOff>0</xdr:colOff>
          <xdr:row>327736</xdr:row>
          <xdr:rowOff>0</xdr:rowOff>
        </xdr:to>
        <xdr:sp macro="" textlink="">
          <xdr:nvSpPr>
            <xdr:cNvPr id="60738" name="Button 322" hidden="1">
              <a:extLst>
                <a:ext uri="{63B3BB69-23CF-44E3-9099-C40C66FF867C}">
                  <a14:compatExt spid="_x0000_s60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393272</xdr:row>
          <xdr:rowOff>0</xdr:rowOff>
        </xdr:from>
        <xdr:to>
          <xdr:col>4099</xdr:col>
          <xdr:colOff>0</xdr:colOff>
          <xdr:row>393272</xdr:row>
          <xdr:rowOff>0</xdr:rowOff>
        </xdr:to>
        <xdr:sp macro="" textlink="">
          <xdr:nvSpPr>
            <xdr:cNvPr id="60739" name="Button 323" hidden="1">
              <a:extLst>
                <a:ext uri="{63B3BB69-23CF-44E3-9099-C40C66FF867C}">
                  <a14:compatExt spid="_x0000_s60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458808</xdr:row>
          <xdr:rowOff>0</xdr:rowOff>
        </xdr:from>
        <xdr:to>
          <xdr:col>4099</xdr:col>
          <xdr:colOff>0</xdr:colOff>
          <xdr:row>458808</xdr:row>
          <xdr:rowOff>0</xdr:rowOff>
        </xdr:to>
        <xdr:sp macro="" textlink="">
          <xdr:nvSpPr>
            <xdr:cNvPr id="60740" name="Button 324" hidden="1">
              <a:extLst>
                <a:ext uri="{63B3BB69-23CF-44E3-9099-C40C66FF867C}">
                  <a14:compatExt spid="_x0000_s60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524344</xdr:row>
          <xdr:rowOff>0</xdr:rowOff>
        </xdr:from>
        <xdr:to>
          <xdr:col>4099</xdr:col>
          <xdr:colOff>0</xdr:colOff>
          <xdr:row>524344</xdr:row>
          <xdr:rowOff>0</xdr:rowOff>
        </xdr:to>
        <xdr:sp macro="" textlink="">
          <xdr:nvSpPr>
            <xdr:cNvPr id="60741" name="Button 325" hidden="1">
              <a:extLst>
                <a:ext uri="{63B3BB69-23CF-44E3-9099-C40C66FF867C}">
                  <a14:compatExt spid="_x0000_s60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589880</xdr:row>
          <xdr:rowOff>0</xdr:rowOff>
        </xdr:from>
        <xdr:to>
          <xdr:col>4099</xdr:col>
          <xdr:colOff>0</xdr:colOff>
          <xdr:row>589880</xdr:row>
          <xdr:rowOff>0</xdr:rowOff>
        </xdr:to>
        <xdr:sp macro="" textlink="">
          <xdr:nvSpPr>
            <xdr:cNvPr id="60742" name="Button 326" hidden="1">
              <a:extLst>
                <a:ext uri="{63B3BB69-23CF-44E3-9099-C40C66FF867C}">
                  <a14:compatExt spid="_x0000_s60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655416</xdr:row>
          <xdr:rowOff>0</xdr:rowOff>
        </xdr:from>
        <xdr:to>
          <xdr:col>4099</xdr:col>
          <xdr:colOff>0</xdr:colOff>
          <xdr:row>655416</xdr:row>
          <xdr:rowOff>0</xdr:rowOff>
        </xdr:to>
        <xdr:sp macro="" textlink="">
          <xdr:nvSpPr>
            <xdr:cNvPr id="60743" name="Button 327" hidden="1">
              <a:extLst>
                <a:ext uri="{63B3BB69-23CF-44E3-9099-C40C66FF867C}">
                  <a14:compatExt spid="_x0000_s60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720952</xdr:row>
          <xdr:rowOff>0</xdr:rowOff>
        </xdr:from>
        <xdr:to>
          <xdr:col>4099</xdr:col>
          <xdr:colOff>0</xdr:colOff>
          <xdr:row>720952</xdr:row>
          <xdr:rowOff>0</xdr:rowOff>
        </xdr:to>
        <xdr:sp macro="" textlink="">
          <xdr:nvSpPr>
            <xdr:cNvPr id="60744" name="Button 328" hidden="1">
              <a:extLst>
                <a:ext uri="{63B3BB69-23CF-44E3-9099-C40C66FF867C}">
                  <a14:compatExt spid="_x0000_s60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786488</xdr:row>
          <xdr:rowOff>0</xdr:rowOff>
        </xdr:from>
        <xdr:to>
          <xdr:col>4099</xdr:col>
          <xdr:colOff>0</xdr:colOff>
          <xdr:row>786488</xdr:row>
          <xdr:rowOff>0</xdr:rowOff>
        </xdr:to>
        <xdr:sp macro="" textlink="">
          <xdr:nvSpPr>
            <xdr:cNvPr id="60745" name="Button 329" hidden="1">
              <a:extLst>
                <a:ext uri="{63B3BB69-23CF-44E3-9099-C40C66FF867C}">
                  <a14:compatExt spid="_x0000_s60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852024</xdr:row>
          <xdr:rowOff>0</xdr:rowOff>
        </xdr:from>
        <xdr:to>
          <xdr:col>4099</xdr:col>
          <xdr:colOff>0</xdr:colOff>
          <xdr:row>852024</xdr:row>
          <xdr:rowOff>0</xdr:rowOff>
        </xdr:to>
        <xdr:sp macro="" textlink="">
          <xdr:nvSpPr>
            <xdr:cNvPr id="60746" name="Button 330" hidden="1">
              <a:extLst>
                <a:ext uri="{63B3BB69-23CF-44E3-9099-C40C66FF867C}">
                  <a14:compatExt spid="_x0000_s60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917560</xdr:row>
          <xdr:rowOff>0</xdr:rowOff>
        </xdr:from>
        <xdr:to>
          <xdr:col>4099</xdr:col>
          <xdr:colOff>0</xdr:colOff>
          <xdr:row>917560</xdr:row>
          <xdr:rowOff>0</xdr:rowOff>
        </xdr:to>
        <xdr:sp macro="" textlink="">
          <xdr:nvSpPr>
            <xdr:cNvPr id="60747" name="Button 331" hidden="1">
              <a:extLst>
                <a:ext uri="{63B3BB69-23CF-44E3-9099-C40C66FF867C}">
                  <a14:compatExt spid="_x0000_s60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983096</xdr:row>
          <xdr:rowOff>0</xdr:rowOff>
        </xdr:from>
        <xdr:to>
          <xdr:col>4099</xdr:col>
          <xdr:colOff>0</xdr:colOff>
          <xdr:row>983096</xdr:row>
          <xdr:rowOff>0</xdr:rowOff>
        </xdr:to>
        <xdr:sp macro="" textlink="">
          <xdr:nvSpPr>
            <xdr:cNvPr id="60748" name="Button 332" hidden="1">
              <a:extLst>
                <a:ext uri="{63B3BB69-23CF-44E3-9099-C40C66FF867C}">
                  <a14:compatExt spid="_x0000_s60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56</xdr:row>
          <xdr:rowOff>0</xdr:rowOff>
        </xdr:from>
        <xdr:to>
          <xdr:col>4355</xdr:col>
          <xdr:colOff>0</xdr:colOff>
          <xdr:row>56</xdr:row>
          <xdr:rowOff>0</xdr:rowOff>
        </xdr:to>
        <xdr:sp macro="" textlink="">
          <xdr:nvSpPr>
            <xdr:cNvPr id="60749" name="Button 333" hidden="1">
              <a:extLst>
                <a:ext uri="{63B3BB69-23CF-44E3-9099-C40C66FF867C}">
                  <a14:compatExt spid="_x0000_s60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65592</xdr:row>
          <xdr:rowOff>0</xdr:rowOff>
        </xdr:from>
        <xdr:to>
          <xdr:col>4355</xdr:col>
          <xdr:colOff>0</xdr:colOff>
          <xdr:row>65592</xdr:row>
          <xdr:rowOff>0</xdr:rowOff>
        </xdr:to>
        <xdr:sp macro="" textlink="">
          <xdr:nvSpPr>
            <xdr:cNvPr id="60750" name="Button 334" hidden="1">
              <a:extLst>
                <a:ext uri="{63B3BB69-23CF-44E3-9099-C40C66FF867C}">
                  <a14:compatExt spid="_x0000_s60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131128</xdr:row>
          <xdr:rowOff>0</xdr:rowOff>
        </xdr:from>
        <xdr:to>
          <xdr:col>4355</xdr:col>
          <xdr:colOff>0</xdr:colOff>
          <xdr:row>131128</xdr:row>
          <xdr:rowOff>0</xdr:rowOff>
        </xdr:to>
        <xdr:sp macro="" textlink="">
          <xdr:nvSpPr>
            <xdr:cNvPr id="60751" name="Button 335" hidden="1">
              <a:extLst>
                <a:ext uri="{63B3BB69-23CF-44E3-9099-C40C66FF867C}">
                  <a14:compatExt spid="_x0000_s60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196664</xdr:row>
          <xdr:rowOff>0</xdr:rowOff>
        </xdr:from>
        <xdr:to>
          <xdr:col>4355</xdr:col>
          <xdr:colOff>0</xdr:colOff>
          <xdr:row>196664</xdr:row>
          <xdr:rowOff>0</xdr:rowOff>
        </xdr:to>
        <xdr:sp macro="" textlink="">
          <xdr:nvSpPr>
            <xdr:cNvPr id="60752" name="Button 336" hidden="1">
              <a:extLst>
                <a:ext uri="{63B3BB69-23CF-44E3-9099-C40C66FF867C}">
                  <a14:compatExt spid="_x0000_s60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262200</xdr:row>
          <xdr:rowOff>0</xdr:rowOff>
        </xdr:from>
        <xdr:to>
          <xdr:col>4355</xdr:col>
          <xdr:colOff>0</xdr:colOff>
          <xdr:row>262200</xdr:row>
          <xdr:rowOff>0</xdr:rowOff>
        </xdr:to>
        <xdr:sp macro="" textlink="">
          <xdr:nvSpPr>
            <xdr:cNvPr id="60753" name="Button 337" hidden="1">
              <a:extLst>
                <a:ext uri="{63B3BB69-23CF-44E3-9099-C40C66FF867C}">
                  <a14:compatExt spid="_x0000_s60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327736</xdr:row>
          <xdr:rowOff>0</xdr:rowOff>
        </xdr:from>
        <xdr:to>
          <xdr:col>4355</xdr:col>
          <xdr:colOff>0</xdr:colOff>
          <xdr:row>327736</xdr:row>
          <xdr:rowOff>0</xdr:rowOff>
        </xdr:to>
        <xdr:sp macro="" textlink="">
          <xdr:nvSpPr>
            <xdr:cNvPr id="60754" name="Button 338" hidden="1">
              <a:extLst>
                <a:ext uri="{63B3BB69-23CF-44E3-9099-C40C66FF867C}">
                  <a14:compatExt spid="_x0000_s60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393272</xdr:row>
          <xdr:rowOff>0</xdr:rowOff>
        </xdr:from>
        <xdr:to>
          <xdr:col>4355</xdr:col>
          <xdr:colOff>0</xdr:colOff>
          <xdr:row>393272</xdr:row>
          <xdr:rowOff>0</xdr:rowOff>
        </xdr:to>
        <xdr:sp macro="" textlink="">
          <xdr:nvSpPr>
            <xdr:cNvPr id="60755" name="Button 339" hidden="1">
              <a:extLst>
                <a:ext uri="{63B3BB69-23CF-44E3-9099-C40C66FF867C}">
                  <a14:compatExt spid="_x0000_s60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458808</xdr:row>
          <xdr:rowOff>0</xdr:rowOff>
        </xdr:from>
        <xdr:to>
          <xdr:col>4355</xdr:col>
          <xdr:colOff>0</xdr:colOff>
          <xdr:row>458808</xdr:row>
          <xdr:rowOff>0</xdr:rowOff>
        </xdr:to>
        <xdr:sp macro="" textlink="">
          <xdr:nvSpPr>
            <xdr:cNvPr id="60756" name="Button 340" hidden="1">
              <a:extLst>
                <a:ext uri="{63B3BB69-23CF-44E3-9099-C40C66FF867C}">
                  <a14:compatExt spid="_x0000_s60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524344</xdr:row>
          <xdr:rowOff>0</xdr:rowOff>
        </xdr:from>
        <xdr:to>
          <xdr:col>4355</xdr:col>
          <xdr:colOff>0</xdr:colOff>
          <xdr:row>524344</xdr:row>
          <xdr:rowOff>0</xdr:rowOff>
        </xdr:to>
        <xdr:sp macro="" textlink="">
          <xdr:nvSpPr>
            <xdr:cNvPr id="60757" name="Button 341" hidden="1">
              <a:extLst>
                <a:ext uri="{63B3BB69-23CF-44E3-9099-C40C66FF867C}">
                  <a14:compatExt spid="_x0000_s60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589880</xdr:row>
          <xdr:rowOff>0</xdr:rowOff>
        </xdr:from>
        <xdr:to>
          <xdr:col>4355</xdr:col>
          <xdr:colOff>0</xdr:colOff>
          <xdr:row>589880</xdr:row>
          <xdr:rowOff>0</xdr:rowOff>
        </xdr:to>
        <xdr:sp macro="" textlink="">
          <xdr:nvSpPr>
            <xdr:cNvPr id="60758" name="Button 342" hidden="1">
              <a:extLst>
                <a:ext uri="{63B3BB69-23CF-44E3-9099-C40C66FF867C}">
                  <a14:compatExt spid="_x0000_s60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655416</xdr:row>
          <xdr:rowOff>0</xdr:rowOff>
        </xdr:from>
        <xdr:to>
          <xdr:col>4355</xdr:col>
          <xdr:colOff>0</xdr:colOff>
          <xdr:row>655416</xdr:row>
          <xdr:rowOff>0</xdr:rowOff>
        </xdr:to>
        <xdr:sp macro="" textlink="">
          <xdr:nvSpPr>
            <xdr:cNvPr id="60759" name="Button 343" hidden="1">
              <a:extLst>
                <a:ext uri="{63B3BB69-23CF-44E3-9099-C40C66FF867C}">
                  <a14:compatExt spid="_x0000_s60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720952</xdr:row>
          <xdr:rowOff>0</xdr:rowOff>
        </xdr:from>
        <xdr:to>
          <xdr:col>4355</xdr:col>
          <xdr:colOff>0</xdr:colOff>
          <xdr:row>720952</xdr:row>
          <xdr:rowOff>0</xdr:rowOff>
        </xdr:to>
        <xdr:sp macro="" textlink="">
          <xdr:nvSpPr>
            <xdr:cNvPr id="60760" name="Button 344" hidden="1">
              <a:extLst>
                <a:ext uri="{63B3BB69-23CF-44E3-9099-C40C66FF867C}">
                  <a14:compatExt spid="_x0000_s60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786488</xdr:row>
          <xdr:rowOff>0</xdr:rowOff>
        </xdr:from>
        <xdr:to>
          <xdr:col>4355</xdr:col>
          <xdr:colOff>0</xdr:colOff>
          <xdr:row>786488</xdr:row>
          <xdr:rowOff>0</xdr:rowOff>
        </xdr:to>
        <xdr:sp macro="" textlink="">
          <xdr:nvSpPr>
            <xdr:cNvPr id="60761" name="Button 345" hidden="1">
              <a:extLst>
                <a:ext uri="{63B3BB69-23CF-44E3-9099-C40C66FF867C}">
                  <a14:compatExt spid="_x0000_s60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852024</xdr:row>
          <xdr:rowOff>0</xdr:rowOff>
        </xdr:from>
        <xdr:to>
          <xdr:col>4355</xdr:col>
          <xdr:colOff>0</xdr:colOff>
          <xdr:row>852024</xdr:row>
          <xdr:rowOff>0</xdr:rowOff>
        </xdr:to>
        <xdr:sp macro="" textlink="">
          <xdr:nvSpPr>
            <xdr:cNvPr id="60762" name="Button 346" hidden="1">
              <a:extLst>
                <a:ext uri="{63B3BB69-23CF-44E3-9099-C40C66FF867C}">
                  <a14:compatExt spid="_x0000_s60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917560</xdr:row>
          <xdr:rowOff>0</xdr:rowOff>
        </xdr:from>
        <xdr:to>
          <xdr:col>4355</xdr:col>
          <xdr:colOff>0</xdr:colOff>
          <xdr:row>917560</xdr:row>
          <xdr:rowOff>0</xdr:rowOff>
        </xdr:to>
        <xdr:sp macro="" textlink="">
          <xdr:nvSpPr>
            <xdr:cNvPr id="60763" name="Button 347" hidden="1">
              <a:extLst>
                <a:ext uri="{63B3BB69-23CF-44E3-9099-C40C66FF867C}">
                  <a14:compatExt spid="_x0000_s60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983096</xdr:row>
          <xdr:rowOff>0</xdr:rowOff>
        </xdr:from>
        <xdr:to>
          <xdr:col>4355</xdr:col>
          <xdr:colOff>0</xdr:colOff>
          <xdr:row>983096</xdr:row>
          <xdr:rowOff>0</xdr:rowOff>
        </xdr:to>
        <xdr:sp macro="" textlink="">
          <xdr:nvSpPr>
            <xdr:cNvPr id="60764" name="Button 348" hidden="1">
              <a:extLst>
                <a:ext uri="{63B3BB69-23CF-44E3-9099-C40C66FF867C}">
                  <a14:compatExt spid="_x0000_s60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56</xdr:row>
          <xdr:rowOff>0</xdr:rowOff>
        </xdr:from>
        <xdr:to>
          <xdr:col>4611</xdr:col>
          <xdr:colOff>0</xdr:colOff>
          <xdr:row>56</xdr:row>
          <xdr:rowOff>0</xdr:rowOff>
        </xdr:to>
        <xdr:sp macro="" textlink="">
          <xdr:nvSpPr>
            <xdr:cNvPr id="60765" name="Button 349" hidden="1">
              <a:extLst>
                <a:ext uri="{63B3BB69-23CF-44E3-9099-C40C66FF867C}">
                  <a14:compatExt spid="_x0000_s60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65592</xdr:row>
          <xdr:rowOff>0</xdr:rowOff>
        </xdr:from>
        <xdr:to>
          <xdr:col>4611</xdr:col>
          <xdr:colOff>0</xdr:colOff>
          <xdr:row>65592</xdr:row>
          <xdr:rowOff>0</xdr:rowOff>
        </xdr:to>
        <xdr:sp macro="" textlink="">
          <xdr:nvSpPr>
            <xdr:cNvPr id="60766" name="Button 350" hidden="1">
              <a:extLst>
                <a:ext uri="{63B3BB69-23CF-44E3-9099-C40C66FF867C}">
                  <a14:compatExt spid="_x0000_s60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131128</xdr:row>
          <xdr:rowOff>0</xdr:rowOff>
        </xdr:from>
        <xdr:to>
          <xdr:col>4611</xdr:col>
          <xdr:colOff>0</xdr:colOff>
          <xdr:row>131128</xdr:row>
          <xdr:rowOff>0</xdr:rowOff>
        </xdr:to>
        <xdr:sp macro="" textlink="">
          <xdr:nvSpPr>
            <xdr:cNvPr id="60767" name="Button 351" hidden="1">
              <a:extLst>
                <a:ext uri="{63B3BB69-23CF-44E3-9099-C40C66FF867C}">
                  <a14:compatExt spid="_x0000_s60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196664</xdr:row>
          <xdr:rowOff>0</xdr:rowOff>
        </xdr:from>
        <xdr:to>
          <xdr:col>4611</xdr:col>
          <xdr:colOff>0</xdr:colOff>
          <xdr:row>196664</xdr:row>
          <xdr:rowOff>0</xdr:rowOff>
        </xdr:to>
        <xdr:sp macro="" textlink="">
          <xdr:nvSpPr>
            <xdr:cNvPr id="60768" name="Button 352" hidden="1">
              <a:extLst>
                <a:ext uri="{63B3BB69-23CF-44E3-9099-C40C66FF867C}">
                  <a14:compatExt spid="_x0000_s60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262200</xdr:row>
          <xdr:rowOff>0</xdr:rowOff>
        </xdr:from>
        <xdr:to>
          <xdr:col>4611</xdr:col>
          <xdr:colOff>0</xdr:colOff>
          <xdr:row>262200</xdr:row>
          <xdr:rowOff>0</xdr:rowOff>
        </xdr:to>
        <xdr:sp macro="" textlink="">
          <xdr:nvSpPr>
            <xdr:cNvPr id="60769" name="Button 353" hidden="1">
              <a:extLst>
                <a:ext uri="{63B3BB69-23CF-44E3-9099-C40C66FF867C}">
                  <a14:compatExt spid="_x0000_s60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327736</xdr:row>
          <xdr:rowOff>0</xdr:rowOff>
        </xdr:from>
        <xdr:to>
          <xdr:col>4611</xdr:col>
          <xdr:colOff>0</xdr:colOff>
          <xdr:row>327736</xdr:row>
          <xdr:rowOff>0</xdr:rowOff>
        </xdr:to>
        <xdr:sp macro="" textlink="">
          <xdr:nvSpPr>
            <xdr:cNvPr id="60770" name="Button 354" hidden="1">
              <a:extLst>
                <a:ext uri="{63B3BB69-23CF-44E3-9099-C40C66FF867C}">
                  <a14:compatExt spid="_x0000_s60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393272</xdr:row>
          <xdr:rowOff>0</xdr:rowOff>
        </xdr:from>
        <xdr:to>
          <xdr:col>4611</xdr:col>
          <xdr:colOff>0</xdr:colOff>
          <xdr:row>393272</xdr:row>
          <xdr:rowOff>0</xdr:rowOff>
        </xdr:to>
        <xdr:sp macro="" textlink="">
          <xdr:nvSpPr>
            <xdr:cNvPr id="60771" name="Button 355" hidden="1">
              <a:extLst>
                <a:ext uri="{63B3BB69-23CF-44E3-9099-C40C66FF867C}">
                  <a14:compatExt spid="_x0000_s60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458808</xdr:row>
          <xdr:rowOff>0</xdr:rowOff>
        </xdr:from>
        <xdr:to>
          <xdr:col>4611</xdr:col>
          <xdr:colOff>0</xdr:colOff>
          <xdr:row>458808</xdr:row>
          <xdr:rowOff>0</xdr:rowOff>
        </xdr:to>
        <xdr:sp macro="" textlink="">
          <xdr:nvSpPr>
            <xdr:cNvPr id="60772" name="Button 356" hidden="1">
              <a:extLst>
                <a:ext uri="{63B3BB69-23CF-44E3-9099-C40C66FF867C}">
                  <a14:compatExt spid="_x0000_s60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524344</xdr:row>
          <xdr:rowOff>0</xdr:rowOff>
        </xdr:from>
        <xdr:to>
          <xdr:col>4611</xdr:col>
          <xdr:colOff>0</xdr:colOff>
          <xdr:row>524344</xdr:row>
          <xdr:rowOff>0</xdr:rowOff>
        </xdr:to>
        <xdr:sp macro="" textlink="">
          <xdr:nvSpPr>
            <xdr:cNvPr id="60773" name="Button 357" hidden="1">
              <a:extLst>
                <a:ext uri="{63B3BB69-23CF-44E3-9099-C40C66FF867C}">
                  <a14:compatExt spid="_x0000_s60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589880</xdr:row>
          <xdr:rowOff>0</xdr:rowOff>
        </xdr:from>
        <xdr:to>
          <xdr:col>4611</xdr:col>
          <xdr:colOff>0</xdr:colOff>
          <xdr:row>589880</xdr:row>
          <xdr:rowOff>0</xdr:rowOff>
        </xdr:to>
        <xdr:sp macro="" textlink="">
          <xdr:nvSpPr>
            <xdr:cNvPr id="60774" name="Button 358" hidden="1">
              <a:extLst>
                <a:ext uri="{63B3BB69-23CF-44E3-9099-C40C66FF867C}">
                  <a14:compatExt spid="_x0000_s60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655416</xdr:row>
          <xdr:rowOff>0</xdr:rowOff>
        </xdr:from>
        <xdr:to>
          <xdr:col>4611</xdr:col>
          <xdr:colOff>0</xdr:colOff>
          <xdr:row>655416</xdr:row>
          <xdr:rowOff>0</xdr:rowOff>
        </xdr:to>
        <xdr:sp macro="" textlink="">
          <xdr:nvSpPr>
            <xdr:cNvPr id="60775" name="Button 359" hidden="1">
              <a:extLst>
                <a:ext uri="{63B3BB69-23CF-44E3-9099-C40C66FF867C}">
                  <a14:compatExt spid="_x0000_s60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720952</xdr:row>
          <xdr:rowOff>0</xdr:rowOff>
        </xdr:from>
        <xdr:to>
          <xdr:col>4611</xdr:col>
          <xdr:colOff>0</xdr:colOff>
          <xdr:row>720952</xdr:row>
          <xdr:rowOff>0</xdr:rowOff>
        </xdr:to>
        <xdr:sp macro="" textlink="">
          <xdr:nvSpPr>
            <xdr:cNvPr id="60776" name="Button 360" hidden="1">
              <a:extLst>
                <a:ext uri="{63B3BB69-23CF-44E3-9099-C40C66FF867C}">
                  <a14:compatExt spid="_x0000_s60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786488</xdr:row>
          <xdr:rowOff>0</xdr:rowOff>
        </xdr:from>
        <xdr:to>
          <xdr:col>4611</xdr:col>
          <xdr:colOff>0</xdr:colOff>
          <xdr:row>786488</xdr:row>
          <xdr:rowOff>0</xdr:rowOff>
        </xdr:to>
        <xdr:sp macro="" textlink="">
          <xdr:nvSpPr>
            <xdr:cNvPr id="60777" name="Button 361" hidden="1">
              <a:extLst>
                <a:ext uri="{63B3BB69-23CF-44E3-9099-C40C66FF867C}">
                  <a14:compatExt spid="_x0000_s60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852024</xdr:row>
          <xdr:rowOff>0</xdr:rowOff>
        </xdr:from>
        <xdr:to>
          <xdr:col>4611</xdr:col>
          <xdr:colOff>0</xdr:colOff>
          <xdr:row>852024</xdr:row>
          <xdr:rowOff>0</xdr:rowOff>
        </xdr:to>
        <xdr:sp macro="" textlink="">
          <xdr:nvSpPr>
            <xdr:cNvPr id="60778" name="Button 362" hidden="1">
              <a:extLst>
                <a:ext uri="{63B3BB69-23CF-44E3-9099-C40C66FF867C}">
                  <a14:compatExt spid="_x0000_s60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917560</xdr:row>
          <xdr:rowOff>0</xdr:rowOff>
        </xdr:from>
        <xdr:to>
          <xdr:col>4611</xdr:col>
          <xdr:colOff>0</xdr:colOff>
          <xdr:row>917560</xdr:row>
          <xdr:rowOff>0</xdr:rowOff>
        </xdr:to>
        <xdr:sp macro="" textlink="">
          <xdr:nvSpPr>
            <xdr:cNvPr id="60779" name="Button 363" hidden="1">
              <a:extLst>
                <a:ext uri="{63B3BB69-23CF-44E3-9099-C40C66FF867C}">
                  <a14:compatExt spid="_x0000_s60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983096</xdr:row>
          <xdr:rowOff>0</xdr:rowOff>
        </xdr:from>
        <xdr:to>
          <xdr:col>4611</xdr:col>
          <xdr:colOff>0</xdr:colOff>
          <xdr:row>983096</xdr:row>
          <xdr:rowOff>0</xdr:rowOff>
        </xdr:to>
        <xdr:sp macro="" textlink="">
          <xdr:nvSpPr>
            <xdr:cNvPr id="60780" name="Button 364" hidden="1">
              <a:extLst>
                <a:ext uri="{63B3BB69-23CF-44E3-9099-C40C66FF867C}">
                  <a14:compatExt spid="_x0000_s60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56</xdr:row>
          <xdr:rowOff>0</xdr:rowOff>
        </xdr:from>
        <xdr:to>
          <xdr:col>4867</xdr:col>
          <xdr:colOff>0</xdr:colOff>
          <xdr:row>56</xdr:row>
          <xdr:rowOff>0</xdr:rowOff>
        </xdr:to>
        <xdr:sp macro="" textlink="">
          <xdr:nvSpPr>
            <xdr:cNvPr id="60781" name="Button 365" hidden="1">
              <a:extLst>
                <a:ext uri="{63B3BB69-23CF-44E3-9099-C40C66FF867C}">
                  <a14:compatExt spid="_x0000_s60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65592</xdr:row>
          <xdr:rowOff>0</xdr:rowOff>
        </xdr:from>
        <xdr:to>
          <xdr:col>4867</xdr:col>
          <xdr:colOff>0</xdr:colOff>
          <xdr:row>65592</xdr:row>
          <xdr:rowOff>0</xdr:rowOff>
        </xdr:to>
        <xdr:sp macro="" textlink="">
          <xdr:nvSpPr>
            <xdr:cNvPr id="60782" name="Button 366" hidden="1">
              <a:extLst>
                <a:ext uri="{63B3BB69-23CF-44E3-9099-C40C66FF867C}">
                  <a14:compatExt spid="_x0000_s60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131128</xdr:row>
          <xdr:rowOff>0</xdr:rowOff>
        </xdr:from>
        <xdr:to>
          <xdr:col>4867</xdr:col>
          <xdr:colOff>0</xdr:colOff>
          <xdr:row>131128</xdr:row>
          <xdr:rowOff>0</xdr:rowOff>
        </xdr:to>
        <xdr:sp macro="" textlink="">
          <xdr:nvSpPr>
            <xdr:cNvPr id="60783" name="Button 367" hidden="1">
              <a:extLst>
                <a:ext uri="{63B3BB69-23CF-44E3-9099-C40C66FF867C}">
                  <a14:compatExt spid="_x0000_s60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196664</xdr:row>
          <xdr:rowOff>0</xdr:rowOff>
        </xdr:from>
        <xdr:to>
          <xdr:col>4867</xdr:col>
          <xdr:colOff>0</xdr:colOff>
          <xdr:row>196664</xdr:row>
          <xdr:rowOff>0</xdr:rowOff>
        </xdr:to>
        <xdr:sp macro="" textlink="">
          <xdr:nvSpPr>
            <xdr:cNvPr id="60784" name="Button 368" hidden="1">
              <a:extLst>
                <a:ext uri="{63B3BB69-23CF-44E3-9099-C40C66FF867C}">
                  <a14:compatExt spid="_x0000_s60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262200</xdr:row>
          <xdr:rowOff>0</xdr:rowOff>
        </xdr:from>
        <xdr:to>
          <xdr:col>4867</xdr:col>
          <xdr:colOff>0</xdr:colOff>
          <xdr:row>262200</xdr:row>
          <xdr:rowOff>0</xdr:rowOff>
        </xdr:to>
        <xdr:sp macro="" textlink="">
          <xdr:nvSpPr>
            <xdr:cNvPr id="60785" name="Button 369" hidden="1">
              <a:extLst>
                <a:ext uri="{63B3BB69-23CF-44E3-9099-C40C66FF867C}">
                  <a14:compatExt spid="_x0000_s60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327736</xdr:row>
          <xdr:rowOff>0</xdr:rowOff>
        </xdr:from>
        <xdr:to>
          <xdr:col>4867</xdr:col>
          <xdr:colOff>0</xdr:colOff>
          <xdr:row>327736</xdr:row>
          <xdr:rowOff>0</xdr:rowOff>
        </xdr:to>
        <xdr:sp macro="" textlink="">
          <xdr:nvSpPr>
            <xdr:cNvPr id="60786" name="Button 370" hidden="1">
              <a:extLst>
                <a:ext uri="{63B3BB69-23CF-44E3-9099-C40C66FF867C}">
                  <a14:compatExt spid="_x0000_s60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393272</xdr:row>
          <xdr:rowOff>0</xdr:rowOff>
        </xdr:from>
        <xdr:to>
          <xdr:col>4867</xdr:col>
          <xdr:colOff>0</xdr:colOff>
          <xdr:row>393272</xdr:row>
          <xdr:rowOff>0</xdr:rowOff>
        </xdr:to>
        <xdr:sp macro="" textlink="">
          <xdr:nvSpPr>
            <xdr:cNvPr id="60787" name="Button 371" hidden="1">
              <a:extLst>
                <a:ext uri="{63B3BB69-23CF-44E3-9099-C40C66FF867C}">
                  <a14:compatExt spid="_x0000_s60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458808</xdr:row>
          <xdr:rowOff>0</xdr:rowOff>
        </xdr:from>
        <xdr:to>
          <xdr:col>4867</xdr:col>
          <xdr:colOff>0</xdr:colOff>
          <xdr:row>458808</xdr:row>
          <xdr:rowOff>0</xdr:rowOff>
        </xdr:to>
        <xdr:sp macro="" textlink="">
          <xdr:nvSpPr>
            <xdr:cNvPr id="60788" name="Button 372" hidden="1">
              <a:extLst>
                <a:ext uri="{63B3BB69-23CF-44E3-9099-C40C66FF867C}">
                  <a14:compatExt spid="_x0000_s60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524344</xdr:row>
          <xdr:rowOff>0</xdr:rowOff>
        </xdr:from>
        <xdr:to>
          <xdr:col>4867</xdr:col>
          <xdr:colOff>0</xdr:colOff>
          <xdr:row>524344</xdr:row>
          <xdr:rowOff>0</xdr:rowOff>
        </xdr:to>
        <xdr:sp macro="" textlink="">
          <xdr:nvSpPr>
            <xdr:cNvPr id="60789" name="Button 373" hidden="1">
              <a:extLst>
                <a:ext uri="{63B3BB69-23CF-44E3-9099-C40C66FF867C}">
                  <a14:compatExt spid="_x0000_s60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589880</xdr:row>
          <xdr:rowOff>0</xdr:rowOff>
        </xdr:from>
        <xdr:to>
          <xdr:col>4867</xdr:col>
          <xdr:colOff>0</xdr:colOff>
          <xdr:row>589880</xdr:row>
          <xdr:rowOff>0</xdr:rowOff>
        </xdr:to>
        <xdr:sp macro="" textlink="">
          <xdr:nvSpPr>
            <xdr:cNvPr id="60790" name="Button 374" hidden="1">
              <a:extLst>
                <a:ext uri="{63B3BB69-23CF-44E3-9099-C40C66FF867C}">
                  <a14:compatExt spid="_x0000_s60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655416</xdr:row>
          <xdr:rowOff>0</xdr:rowOff>
        </xdr:from>
        <xdr:to>
          <xdr:col>4867</xdr:col>
          <xdr:colOff>0</xdr:colOff>
          <xdr:row>655416</xdr:row>
          <xdr:rowOff>0</xdr:rowOff>
        </xdr:to>
        <xdr:sp macro="" textlink="">
          <xdr:nvSpPr>
            <xdr:cNvPr id="60791" name="Button 375" hidden="1">
              <a:extLst>
                <a:ext uri="{63B3BB69-23CF-44E3-9099-C40C66FF867C}">
                  <a14:compatExt spid="_x0000_s60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720952</xdr:row>
          <xdr:rowOff>0</xdr:rowOff>
        </xdr:from>
        <xdr:to>
          <xdr:col>4867</xdr:col>
          <xdr:colOff>0</xdr:colOff>
          <xdr:row>720952</xdr:row>
          <xdr:rowOff>0</xdr:rowOff>
        </xdr:to>
        <xdr:sp macro="" textlink="">
          <xdr:nvSpPr>
            <xdr:cNvPr id="60792" name="Button 376" hidden="1">
              <a:extLst>
                <a:ext uri="{63B3BB69-23CF-44E3-9099-C40C66FF867C}">
                  <a14:compatExt spid="_x0000_s60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786488</xdr:row>
          <xdr:rowOff>0</xdr:rowOff>
        </xdr:from>
        <xdr:to>
          <xdr:col>4867</xdr:col>
          <xdr:colOff>0</xdr:colOff>
          <xdr:row>786488</xdr:row>
          <xdr:rowOff>0</xdr:rowOff>
        </xdr:to>
        <xdr:sp macro="" textlink="">
          <xdr:nvSpPr>
            <xdr:cNvPr id="60793" name="Button 377" hidden="1">
              <a:extLst>
                <a:ext uri="{63B3BB69-23CF-44E3-9099-C40C66FF867C}">
                  <a14:compatExt spid="_x0000_s60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852024</xdr:row>
          <xdr:rowOff>0</xdr:rowOff>
        </xdr:from>
        <xdr:to>
          <xdr:col>4867</xdr:col>
          <xdr:colOff>0</xdr:colOff>
          <xdr:row>852024</xdr:row>
          <xdr:rowOff>0</xdr:rowOff>
        </xdr:to>
        <xdr:sp macro="" textlink="">
          <xdr:nvSpPr>
            <xdr:cNvPr id="60794" name="Button 378" hidden="1">
              <a:extLst>
                <a:ext uri="{63B3BB69-23CF-44E3-9099-C40C66FF867C}">
                  <a14:compatExt spid="_x0000_s60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917560</xdr:row>
          <xdr:rowOff>0</xdr:rowOff>
        </xdr:from>
        <xdr:to>
          <xdr:col>4867</xdr:col>
          <xdr:colOff>0</xdr:colOff>
          <xdr:row>917560</xdr:row>
          <xdr:rowOff>0</xdr:rowOff>
        </xdr:to>
        <xdr:sp macro="" textlink="">
          <xdr:nvSpPr>
            <xdr:cNvPr id="60795" name="Button 379" hidden="1">
              <a:extLst>
                <a:ext uri="{63B3BB69-23CF-44E3-9099-C40C66FF867C}">
                  <a14:compatExt spid="_x0000_s60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983096</xdr:row>
          <xdr:rowOff>0</xdr:rowOff>
        </xdr:from>
        <xdr:to>
          <xdr:col>4867</xdr:col>
          <xdr:colOff>0</xdr:colOff>
          <xdr:row>983096</xdr:row>
          <xdr:rowOff>0</xdr:rowOff>
        </xdr:to>
        <xdr:sp macro="" textlink="">
          <xdr:nvSpPr>
            <xdr:cNvPr id="60796" name="Button 380" hidden="1">
              <a:extLst>
                <a:ext uri="{63B3BB69-23CF-44E3-9099-C40C66FF867C}">
                  <a14:compatExt spid="_x0000_s60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56</xdr:row>
          <xdr:rowOff>0</xdr:rowOff>
        </xdr:from>
        <xdr:to>
          <xdr:col>5123</xdr:col>
          <xdr:colOff>0</xdr:colOff>
          <xdr:row>56</xdr:row>
          <xdr:rowOff>0</xdr:rowOff>
        </xdr:to>
        <xdr:sp macro="" textlink="">
          <xdr:nvSpPr>
            <xdr:cNvPr id="60797" name="Button 381" hidden="1">
              <a:extLst>
                <a:ext uri="{63B3BB69-23CF-44E3-9099-C40C66FF867C}">
                  <a14:compatExt spid="_x0000_s60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65592</xdr:row>
          <xdr:rowOff>0</xdr:rowOff>
        </xdr:from>
        <xdr:to>
          <xdr:col>5123</xdr:col>
          <xdr:colOff>0</xdr:colOff>
          <xdr:row>65592</xdr:row>
          <xdr:rowOff>0</xdr:rowOff>
        </xdr:to>
        <xdr:sp macro="" textlink="">
          <xdr:nvSpPr>
            <xdr:cNvPr id="60798" name="Button 382" hidden="1">
              <a:extLst>
                <a:ext uri="{63B3BB69-23CF-44E3-9099-C40C66FF867C}">
                  <a14:compatExt spid="_x0000_s60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131128</xdr:row>
          <xdr:rowOff>0</xdr:rowOff>
        </xdr:from>
        <xdr:to>
          <xdr:col>5123</xdr:col>
          <xdr:colOff>0</xdr:colOff>
          <xdr:row>131128</xdr:row>
          <xdr:rowOff>0</xdr:rowOff>
        </xdr:to>
        <xdr:sp macro="" textlink="">
          <xdr:nvSpPr>
            <xdr:cNvPr id="60799" name="Button 383" hidden="1">
              <a:extLst>
                <a:ext uri="{63B3BB69-23CF-44E3-9099-C40C66FF867C}">
                  <a14:compatExt spid="_x0000_s60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196664</xdr:row>
          <xdr:rowOff>0</xdr:rowOff>
        </xdr:from>
        <xdr:to>
          <xdr:col>5123</xdr:col>
          <xdr:colOff>0</xdr:colOff>
          <xdr:row>196664</xdr:row>
          <xdr:rowOff>0</xdr:rowOff>
        </xdr:to>
        <xdr:sp macro="" textlink="">
          <xdr:nvSpPr>
            <xdr:cNvPr id="60800" name="Button 384" hidden="1">
              <a:extLst>
                <a:ext uri="{63B3BB69-23CF-44E3-9099-C40C66FF867C}">
                  <a14:compatExt spid="_x0000_s60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262200</xdr:row>
          <xdr:rowOff>0</xdr:rowOff>
        </xdr:from>
        <xdr:to>
          <xdr:col>5123</xdr:col>
          <xdr:colOff>0</xdr:colOff>
          <xdr:row>262200</xdr:row>
          <xdr:rowOff>0</xdr:rowOff>
        </xdr:to>
        <xdr:sp macro="" textlink="">
          <xdr:nvSpPr>
            <xdr:cNvPr id="60801" name="Button 385" hidden="1">
              <a:extLst>
                <a:ext uri="{63B3BB69-23CF-44E3-9099-C40C66FF867C}">
                  <a14:compatExt spid="_x0000_s60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327736</xdr:row>
          <xdr:rowOff>0</xdr:rowOff>
        </xdr:from>
        <xdr:to>
          <xdr:col>5123</xdr:col>
          <xdr:colOff>0</xdr:colOff>
          <xdr:row>327736</xdr:row>
          <xdr:rowOff>0</xdr:rowOff>
        </xdr:to>
        <xdr:sp macro="" textlink="">
          <xdr:nvSpPr>
            <xdr:cNvPr id="60802" name="Button 386" hidden="1">
              <a:extLst>
                <a:ext uri="{63B3BB69-23CF-44E3-9099-C40C66FF867C}">
                  <a14:compatExt spid="_x0000_s60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393272</xdr:row>
          <xdr:rowOff>0</xdr:rowOff>
        </xdr:from>
        <xdr:to>
          <xdr:col>5123</xdr:col>
          <xdr:colOff>0</xdr:colOff>
          <xdr:row>393272</xdr:row>
          <xdr:rowOff>0</xdr:rowOff>
        </xdr:to>
        <xdr:sp macro="" textlink="">
          <xdr:nvSpPr>
            <xdr:cNvPr id="60803" name="Button 387" hidden="1">
              <a:extLst>
                <a:ext uri="{63B3BB69-23CF-44E3-9099-C40C66FF867C}">
                  <a14:compatExt spid="_x0000_s60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458808</xdr:row>
          <xdr:rowOff>0</xdr:rowOff>
        </xdr:from>
        <xdr:to>
          <xdr:col>5123</xdr:col>
          <xdr:colOff>0</xdr:colOff>
          <xdr:row>458808</xdr:row>
          <xdr:rowOff>0</xdr:rowOff>
        </xdr:to>
        <xdr:sp macro="" textlink="">
          <xdr:nvSpPr>
            <xdr:cNvPr id="60804" name="Button 388" hidden="1">
              <a:extLst>
                <a:ext uri="{63B3BB69-23CF-44E3-9099-C40C66FF867C}">
                  <a14:compatExt spid="_x0000_s60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524344</xdr:row>
          <xdr:rowOff>0</xdr:rowOff>
        </xdr:from>
        <xdr:to>
          <xdr:col>5123</xdr:col>
          <xdr:colOff>0</xdr:colOff>
          <xdr:row>524344</xdr:row>
          <xdr:rowOff>0</xdr:rowOff>
        </xdr:to>
        <xdr:sp macro="" textlink="">
          <xdr:nvSpPr>
            <xdr:cNvPr id="60805" name="Button 389" hidden="1">
              <a:extLst>
                <a:ext uri="{63B3BB69-23CF-44E3-9099-C40C66FF867C}">
                  <a14:compatExt spid="_x0000_s60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589880</xdr:row>
          <xdr:rowOff>0</xdr:rowOff>
        </xdr:from>
        <xdr:to>
          <xdr:col>5123</xdr:col>
          <xdr:colOff>0</xdr:colOff>
          <xdr:row>589880</xdr:row>
          <xdr:rowOff>0</xdr:rowOff>
        </xdr:to>
        <xdr:sp macro="" textlink="">
          <xdr:nvSpPr>
            <xdr:cNvPr id="60806" name="Button 390" hidden="1">
              <a:extLst>
                <a:ext uri="{63B3BB69-23CF-44E3-9099-C40C66FF867C}">
                  <a14:compatExt spid="_x0000_s60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655416</xdr:row>
          <xdr:rowOff>0</xdr:rowOff>
        </xdr:from>
        <xdr:to>
          <xdr:col>5123</xdr:col>
          <xdr:colOff>0</xdr:colOff>
          <xdr:row>655416</xdr:row>
          <xdr:rowOff>0</xdr:rowOff>
        </xdr:to>
        <xdr:sp macro="" textlink="">
          <xdr:nvSpPr>
            <xdr:cNvPr id="60807" name="Button 391" hidden="1">
              <a:extLst>
                <a:ext uri="{63B3BB69-23CF-44E3-9099-C40C66FF867C}">
                  <a14:compatExt spid="_x0000_s60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720952</xdr:row>
          <xdr:rowOff>0</xdr:rowOff>
        </xdr:from>
        <xdr:to>
          <xdr:col>5123</xdr:col>
          <xdr:colOff>0</xdr:colOff>
          <xdr:row>720952</xdr:row>
          <xdr:rowOff>0</xdr:rowOff>
        </xdr:to>
        <xdr:sp macro="" textlink="">
          <xdr:nvSpPr>
            <xdr:cNvPr id="60808" name="Button 392" hidden="1">
              <a:extLst>
                <a:ext uri="{63B3BB69-23CF-44E3-9099-C40C66FF867C}">
                  <a14:compatExt spid="_x0000_s60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786488</xdr:row>
          <xdr:rowOff>0</xdr:rowOff>
        </xdr:from>
        <xdr:to>
          <xdr:col>5123</xdr:col>
          <xdr:colOff>0</xdr:colOff>
          <xdr:row>786488</xdr:row>
          <xdr:rowOff>0</xdr:rowOff>
        </xdr:to>
        <xdr:sp macro="" textlink="">
          <xdr:nvSpPr>
            <xdr:cNvPr id="60809" name="Button 393" hidden="1">
              <a:extLst>
                <a:ext uri="{63B3BB69-23CF-44E3-9099-C40C66FF867C}">
                  <a14:compatExt spid="_x0000_s60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852024</xdr:row>
          <xdr:rowOff>0</xdr:rowOff>
        </xdr:from>
        <xdr:to>
          <xdr:col>5123</xdr:col>
          <xdr:colOff>0</xdr:colOff>
          <xdr:row>852024</xdr:row>
          <xdr:rowOff>0</xdr:rowOff>
        </xdr:to>
        <xdr:sp macro="" textlink="">
          <xdr:nvSpPr>
            <xdr:cNvPr id="60810" name="Button 394" hidden="1">
              <a:extLst>
                <a:ext uri="{63B3BB69-23CF-44E3-9099-C40C66FF867C}">
                  <a14:compatExt spid="_x0000_s60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917560</xdr:row>
          <xdr:rowOff>0</xdr:rowOff>
        </xdr:from>
        <xdr:to>
          <xdr:col>5123</xdr:col>
          <xdr:colOff>0</xdr:colOff>
          <xdr:row>917560</xdr:row>
          <xdr:rowOff>0</xdr:rowOff>
        </xdr:to>
        <xdr:sp macro="" textlink="">
          <xdr:nvSpPr>
            <xdr:cNvPr id="60811" name="Button 395" hidden="1">
              <a:extLst>
                <a:ext uri="{63B3BB69-23CF-44E3-9099-C40C66FF867C}">
                  <a14:compatExt spid="_x0000_s60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983096</xdr:row>
          <xdr:rowOff>0</xdr:rowOff>
        </xdr:from>
        <xdr:to>
          <xdr:col>5123</xdr:col>
          <xdr:colOff>0</xdr:colOff>
          <xdr:row>983096</xdr:row>
          <xdr:rowOff>0</xdr:rowOff>
        </xdr:to>
        <xdr:sp macro="" textlink="">
          <xdr:nvSpPr>
            <xdr:cNvPr id="60812" name="Button 396" hidden="1">
              <a:extLst>
                <a:ext uri="{63B3BB69-23CF-44E3-9099-C40C66FF867C}">
                  <a14:compatExt spid="_x0000_s60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56</xdr:row>
          <xdr:rowOff>0</xdr:rowOff>
        </xdr:from>
        <xdr:to>
          <xdr:col>5379</xdr:col>
          <xdr:colOff>0</xdr:colOff>
          <xdr:row>56</xdr:row>
          <xdr:rowOff>0</xdr:rowOff>
        </xdr:to>
        <xdr:sp macro="" textlink="">
          <xdr:nvSpPr>
            <xdr:cNvPr id="60813" name="Button 397" hidden="1">
              <a:extLst>
                <a:ext uri="{63B3BB69-23CF-44E3-9099-C40C66FF867C}">
                  <a14:compatExt spid="_x0000_s60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65592</xdr:row>
          <xdr:rowOff>0</xdr:rowOff>
        </xdr:from>
        <xdr:to>
          <xdr:col>5379</xdr:col>
          <xdr:colOff>0</xdr:colOff>
          <xdr:row>65592</xdr:row>
          <xdr:rowOff>0</xdr:rowOff>
        </xdr:to>
        <xdr:sp macro="" textlink="">
          <xdr:nvSpPr>
            <xdr:cNvPr id="60814" name="Button 398" hidden="1">
              <a:extLst>
                <a:ext uri="{63B3BB69-23CF-44E3-9099-C40C66FF867C}">
                  <a14:compatExt spid="_x0000_s60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131128</xdr:row>
          <xdr:rowOff>0</xdr:rowOff>
        </xdr:from>
        <xdr:to>
          <xdr:col>5379</xdr:col>
          <xdr:colOff>0</xdr:colOff>
          <xdr:row>131128</xdr:row>
          <xdr:rowOff>0</xdr:rowOff>
        </xdr:to>
        <xdr:sp macro="" textlink="">
          <xdr:nvSpPr>
            <xdr:cNvPr id="60815" name="Button 399" hidden="1">
              <a:extLst>
                <a:ext uri="{63B3BB69-23CF-44E3-9099-C40C66FF867C}">
                  <a14:compatExt spid="_x0000_s60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196664</xdr:row>
          <xdr:rowOff>0</xdr:rowOff>
        </xdr:from>
        <xdr:to>
          <xdr:col>5379</xdr:col>
          <xdr:colOff>0</xdr:colOff>
          <xdr:row>196664</xdr:row>
          <xdr:rowOff>0</xdr:rowOff>
        </xdr:to>
        <xdr:sp macro="" textlink="">
          <xdr:nvSpPr>
            <xdr:cNvPr id="60816" name="Button 400" hidden="1">
              <a:extLst>
                <a:ext uri="{63B3BB69-23CF-44E3-9099-C40C66FF867C}">
                  <a14:compatExt spid="_x0000_s60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262200</xdr:row>
          <xdr:rowOff>0</xdr:rowOff>
        </xdr:from>
        <xdr:to>
          <xdr:col>5379</xdr:col>
          <xdr:colOff>0</xdr:colOff>
          <xdr:row>262200</xdr:row>
          <xdr:rowOff>0</xdr:rowOff>
        </xdr:to>
        <xdr:sp macro="" textlink="">
          <xdr:nvSpPr>
            <xdr:cNvPr id="60817" name="Button 401" hidden="1">
              <a:extLst>
                <a:ext uri="{63B3BB69-23CF-44E3-9099-C40C66FF867C}">
                  <a14:compatExt spid="_x0000_s60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327736</xdr:row>
          <xdr:rowOff>0</xdr:rowOff>
        </xdr:from>
        <xdr:to>
          <xdr:col>5379</xdr:col>
          <xdr:colOff>0</xdr:colOff>
          <xdr:row>327736</xdr:row>
          <xdr:rowOff>0</xdr:rowOff>
        </xdr:to>
        <xdr:sp macro="" textlink="">
          <xdr:nvSpPr>
            <xdr:cNvPr id="60818" name="Button 402" hidden="1">
              <a:extLst>
                <a:ext uri="{63B3BB69-23CF-44E3-9099-C40C66FF867C}">
                  <a14:compatExt spid="_x0000_s60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393272</xdr:row>
          <xdr:rowOff>0</xdr:rowOff>
        </xdr:from>
        <xdr:to>
          <xdr:col>5379</xdr:col>
          <xdr:colOff>0</xdr:colOff>
          <xdr:row>393272</xdr:row>
          <xdr:rowOff>0</xdr:rowOff>
        </xdr:to>
        <xdr:sp macro="" textlink="">
          <xdr:nvSpPr>
            <xdr:cNvPr id="60819" name="Button 403" hidden="1">
              <a:extLst>
                <a:ext uri="{63B3BB69-23CF-44E3-9099-C40C66FF867C}">
                  <a14:compatExt spid="_x0000_s60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458808</xdr:row>
          <xdr:rowOff>0</xdr:rowOff>
        </xdr:from>
        <xdr:to>
          <xdr:col>5379</xdr:col>
          <xdr:colOff>0</xdr:colOff>
          <xdr:row>458808</xdr:row>
          <xdr:rowOff>0</xdr:rowOff>
        </xdr:to>
        <xdr:sp macro="" textlink="">
          <xdr:nvSpPr>
            <xdr:cNvPr id="60820" name="Button 404" hidden="1">
              <a:extLst>
                <a:ext uri="{63B3BB69-23CF-44E3-9099-C40C66FF867C}">
                  <a14:compatExt spid="_x0000_s60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524344</xdr:row>
          <xdr:rowOff>0</xdr:rowOff>
        </xdr:from>
        <xdr:to>
          <xdr:col>5379</xdr:col>
          <xdr:colOff>0</xdr:colOff>
          <xdr:row>524344</xdr:row>
          <xdr:rowOff>0</xdr:rowOff>
        </xdr:to>
        <xdr:sp macro="" textlink="">
          <xdr:nvSpPr>
            <xdr:cNvPr id="60821" name="Button 405" hidden="1">
              <a:extLst>
                <a:ext uri="{63B3BB69-23CF-44E3-9099-C40C66FF867C}">
                  <a14:compatExt spid="_x0000_s60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589880</xdr:row>
          <xdr:rowOff>0</xdr:rowOff>
        </xdr:from>
        <xdr:to>
          <xdr:col>5379</xdr:col>
          <xdr:colOff>0</xdr:colOff>
          <xdr:row>589880</xdr:row>
          <xdr:rowOff>0</xdr:rowOff>
        </xdr:to>
        <xdr:sp macro="" textlink="">
          <xdr:nvSpPr>
            <xdr:cNvPr id="60822" name="Button 406" hidden="1">
              <a:extLst>
                <a:ext uri="{63B3BB69-23CF-44E3-9099-C40C66FF867C}">
                  <a14:compatExt spid="_x0000_s60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655416</xdr:row>
          <xdr:rowOff>0</xdr:rowOff>
        </xdr:from>
        <xdr:to>
          <xdr:col>5379</xdr:col>
          <xdr:colOff>0</xdr:colOff>
          <xdr:row>655416</xdr:row>
          <xdr:rowOff>0</xdr:rowOff>
        </xdr:to>
        <xdr:sp macro="" textlink="">
          <xdr:nvSpPr>
            <xdr:cNvPr id="60823" name="Button 407" hidden="1">
              <a:extLst>
                <a:ext uri="{63B3BB69-23CF-44E3-9099-C40C66FF867C}">
                  <a14:compatExt spid="_x0000_s60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720952</xdr:row>
          <xdr:rowOff>0</xdr:rowOff>
        </xdr:from>
        <xdr:to>
          <xdr:col>5379</xdr:col>
          <xdr:colOff>0</xdr:colOff>
          <xdr:row>720952</xdr:row>
          <xdr:rowOff>0</xdr:rowOff>
        </xdr:to>
        <xdr:sp macro="" textlink="">
          <xdr:nvSpPr>
            <xdr:cNvPr id="60824" name="Button 408" hidden="1">
              <a:extLst>
                <a:ext uri="{63B3BB69-23CF-44E3-9099-C40C66FF867C}">
                  <a14:compatExt spid="_x0000_s60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786488</xdr:row>
          <xdr:rowOff>0</xdr:rowOff>
        </xdr:from>
        <xdr:to>
          <xdr:col>5379</xdr:col>
          <xdr:colOff>0</xdr:colOff>
          <xdr:row>786488</xdr:row>
          <xdr:rowOff>0</xdr:rowOff>
        </xdr:to>
        <xdr:sp macro="" textlink="">
          <xdr:nvSpPr>
            <xdr:cNvPr id="60825" name="Button 409" hidden="1">
              <a:extLst>
                <a:ext uri="{63B3BB69-23CF-44E3-9099-C40C66FF867C}">
                  <a14:compatExt spid="_x0000_s60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852024</xdr:row>
          <xdr:rowOff>0</xdr:rowOff>
        </xdr:from>
        <xdr:to>
          <xdr:col>5379</xdr:col>
          <xdr:colOff>0</xdr:colOff>
          <xdr:row>852024</xdr:row>
          <xdr:rowOff>0</xdr:rowOff>
        </xdr:to>
        <xdr:sp macro="" textlink="">
          <xdr:nvSpPr>
            <xdr:cNvPr id="60826" name="Button 410" hidden="1">
              <a:extLst>
                <a:ext uri="{63B3BB69-23CF-44E3-9099-C40C66FF867C}">
                  <a14:compatExt spid="_x0000_s60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917560</xdr:row>
          <xdr:rowOff>0</xdr:rowOff>
        </xdr:from>
        <xdr:to>
          <xdr:col>5379</xdr:col>
          <xdr:colOff>0</xdr:colOff>
          <xdr:row>917560</xdr:row>
          <xdr:rowOff>0</xdr:rowOff>
        </xdr:to>
        <xdr:sp macro="" textlink="">
          <xdr:nvSpPr>
            <xdr:cNvPr id="60827" name="Button 411" hidden="1">
              <a:extLst>
                <a:ext uri="{63B3BB69-23CF-44E3-9099-C40C66FF867C}">
                  <a14:compatExt spid="_x0000_s60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983096</xdr:row>
          <xdr:rowOff>0</xdr:rowOff>
        </xdr:from>
        <xdr:to>
          <xdr:col>5379</xdr:col>
          <xdr:colOff>0</xdr:colOff>
          <xdr:row>983096</xdr:row>
          <xdr:rowOff>0</xdr:rowOff>
        </xdr:to>
        <xdr:sp macro="" textlink="">
          <xdr:nvSpPr>
            <xdr:cNvPr id="60828" name="Button 412" hidden="1">
              <a:extLst>
                <a:ext uri="{63B3BB69-23CF-44E3-9099-C40C66FF867C}">
                  <a14:compatExt spid="_x0000_s60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56</xdr:row>
          <xdr:rowOff>0</xdr:rowOff>
        </xdr:from>
        <xdr:to>
          <xdr:col>5635</xdr:col>
          <xdr:colOff>0</xdr:colOff>
          <xdr:row>56</xdr:row>
          <xdr:rowOff>0</xdr:rowOff>
        </xdr:to>
        <xdr:sp macro="" textlink="">
          <xdr:nvSpPr>
            <xdr:cNvPr id="60829" name="Button 413" hidden="1">
              <a:extLst>
                <a:ext uri="{63B3BB69-23CF-44E3-9099-C40C66FF867C}">
                  <a14:compatExt spid="_x0000_s60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65592</xdr:row>
          <xdr:rowOff>0</xdr:rowOff>
        </xdr:from>
        <xdr:to>
          <xdr:col>5635</xdr:col>
          <xdr:colOff>0</xdr:colOff>
          <xdr:row>65592</xdr:row>
          <xdr:rowOff>0</xdr:rowOff>
        </xdr:to>
        <xdr:sp macro="" textlink="">
          <xdr:nvSpPr>
            <xdr:cNvPr id="60830" name="Button 414" hidden="1">
              <a:extLst>
                <a:ext uri="{63B3BB69-23CF-44E3-9099-C40C66FF867C}">
                  <a14:compatExt spid="_x0000_s60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131128</xdr:row>
          <xdr:rowOff>0</xdr:rowOff>
        </xdr:from>
        <xdr:to>
          <xdr:col>5635</xdr:col>
          <xdr:colOff>0</xdr:colOff>
          <xdr:row>131128</xdr:row>
          <xdr:rowOff>0</xdr:rowOff>
        </xdr:to>
        <xdr:sp macro="" textlink="">
          <xdr:nvSpPr>
            <xdr:cNvPr id="60831" name="Button 415" hidden="1">
              <a:extLst>
                <a:ext uri="{63B3BB69-23CF-44E3-9099-C40C66FF867C}">
                  <a14:compatExt spid="_x0000_s60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196664</xdr:row>
          <xdr:rowOff>0</xdr:rowOff>
        </xdr:from>
        <xdr:to>
          <xdr:col>5635</xdr:col>
          <xdr:colOff>0</xdr:colOff>
          <xdr:row>196664</xdr:row>
          <xdr:rowOff>0</xdr:rowOff>
        </xdr:to>
        <xdr:sp macro="" textlink="">
          <xdr:nvSpPr>
            <xdr:cNvPr id="60832" name="Button 416" hidden="1">
              <a:extLst>
                <a:ext uri="{63B3BB69-23CF-44E3-9099-C40C66FF867C}">
                  <a14:compatExt spid="_x0000_s60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262200</xdr:row>
          <xdr:rowOff>0</xdr:rowOff>
        </xdr:from>
        <xdr:to>
          <xdr:col>5635</xdr:col>
          <xdr:colOff>0</xdr:colOff>
          <xdr:row>262200</xdr:row>
          <xdr:rowOff>0</xdr:rowOff>
        </xdr:to>
        <xdr:sp macro="" textlink="">
          <xdr:nvSpPr>
            <xdr:cNvPr id="60833" name="Button 417" hidden="1">
              <a:extLst>
                <a:ext uri="{63B3BB69-23CF-44E3-9099-C40C66FF867C}">
                  <a14:compatExt spid="_x0000_s60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327736</xdr:row>
          <xdr:rowOff>0</xdr:rowOff>
        </xdr:from>
        <xdr:to>
          <xdr:col>5635</xdr:col>
          <xdr:colOff>0</xdr:colOff>
          <xdr:row>327736</xdr:row>
          <xdr:rowOff>0</xdr:rowOff>
        </xdr:to>
        <xdr:sp macro="" textlink="">
          <xdr:nvSpPr>
            <xdr:cNvPr id="60834" name="Button 418" hidden="1">
              <a:extLst>
                <a:ext uri="{63B3BB69-23CF-44E3-9099-C40C66FF867C}">
                  <a14:compatExt spid="_x0000_s60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393272</xdr:row>
          <xdr:rowOff>0</xdr:rowOff>
        </xdr:from>
        <xdr:to>
          <xdr:col>5635</xdr:col>
          <xdr:colOff>0</xdr:colOff>
          <xdr:row>393272</xdr:row>
          <xdr:rowOff>0</xdr:rowOff>
        </xdr:to>
        <xdr:sp macro="" textlink="">
          <xdr:nvSpPr>
            <xdr:cNvPr id="60835" name="Button 419" hidden="1">
              <a:extLst>
                <a:ext uri="{63B3BB69-23CF-44E3-9099-C40C66FF867C}">
                  <a14:compatExt spid="_x0000_s60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458808</xdr:row>
          <xdr:rowOff>0</xdr:rowOff>
        </xdr:from>
        <xdr:to>
          <xdr:col>5635</xdr:col>
          <xdr:colOff>0</xdr:colOff>
          <xdr:row>458808</xdr:row>
          <xdr:rowOff>0</xdr:rowOff>
        </xdr:to>
        <xdr:sp macro="" textlink="">
          <xdr:nvSpPr>
            <xdr:cNvPr id="60836" name="Button 420" hidden="1">
              <a:extLst>
                <a:ext uri="{63B3BB69-23CF-44E3-9099-C40C66FF867C}">
                  <a14:compatExt spid="_x0000_s60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524344</xdr:row>
          <xdr:rowOff>0</xdr:rowOff>
        </xdr:from>
        <xdr:to>
          <xdr:col>5635</xdr:col>
          <xdr:colOff>0</xdr:colOff>
          <xdr:row>524344</xdr:row>
          <xdr:rowOff>0</xdr:rowOff>
        </xdr:to>
        <xdr:sp macro="" textlink="">
          <xdr:nvSpPr>
            <xdr:cNvPr id="60837" name="Button 421" hidden="1">
              <a:extLst>
                <a:ext uri="{63B3BB69-23CF-44E3-9099-C40C66FF867C}">
                  <a14:compatExt spid="_x0000_s60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589880</xdr:row>
          <xdr:rowOff>0</xdr:rowOff>
        </xdr:from>
        <xdr:to>
          <xdr:col>5635</xdr:col>
          <xdr:colOff>0</xdr:colOff>
          <xdr:row>589880</xdr:row>
          <xdr:rowOff>0</xdr:rowOff>
        </xdr:to>
        <xdr:sp macro="" textlink="">
          <xdr:nvSpPr>
            <xdr:cNvPr id="60838" name="Button 422" hidden="1">
              <a:extLst>
                <a:ext uri="{63B3BB69-23CF-44E3-9099-C40C66FF867C}">
                  <a14:compatExt spid="_x0000_s60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655416</xdr:row>
          <xdr:rowOff>0</xdr:rowOff>
        </xdr:from>
        <xdr:to>
          <xdr:col>5635</xdr:col>
          <xdr:colOff>0</xdr:colOff>
          <xdr:row>655416</xdr:row>
          <xdr:rowOff>0</xdr:rowOff>
        </xdr:to>
        <xdr:sp macro="" textlink="">
          <xdr:nvSpPr>
            <xdr:cNvPr id="60839" name="Button 423" hidden="1">
              <a:extLst>
                <a:ext uri="{63B3BB69-23CF-44E3-9099-C40C66FF867C}">
                  <a14:compatExt spid="_x0000_s60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720952</xdr:row>
          <xdr:rowOff>0</xdr:rowOff>
        </xdr:from>
        <xdr:to>
          <xdr:col>5635</xdr:col>
          <xdr:colOff>0</xdr:colOff>
          <xdr:row>720952</xdr:row>
          <xdr:rowOff>0</xdr:rowOff>
        </xdr:to>
        <xdr:sp macro="" textlink="">
          <xdr:nvSpPr>
            <xdr:cNvPr id="60840" name="Button 424" hidden="1">
              <a:extLst>
                <a:ext uri="{63B3BB69-23CF-44E3-9099-C40C66FF867C}">
                  <a14:compatExt spid="_x0000_s60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786488</xdr:row>
          <xdr:rowOff>0</xdr:rowOff>
        </xdr:from>
        <xdr:to>
          <xdr:col>5635</xdr:col>
          <xdr:colOff>0</xdr:colOff>
          <xdr:row>786488</xdr:row>
          <xdr:rowOff>0</xdr:rowOff>
        </xdr:to>
        <xdr:sp macro="" textlink="">
          <xdr:nvSpPr>
            <xdr:cNvPr id="60841" name="Button 425" hidden="1">
              <a:extLst>
                <a:ext uri="{63B3BB69-23CF-44E3-9099-C40C66FF867C}">
                  <a14:compatExt spid="_x0000_s60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852024</xdr:row>
          <xdr:rowOff>0</xdr:rowOff>
        </xdr:from>
        <xdr:to>
          <xdr:col>5635</xdr:col>
          <xdr:colOff>0</xdr:colOff>
          <xdr:row>852024</xdr:row>
          <xdr:rowOff>0</xdr:rowOff>
        </xdr:to>
        <xdr:sp macro="" textlink="">
          <xdr:nvSpPr>
            <xdr:cNvPr id="60842" name="Button 426" hidden="1">
              <a:extLst>
                <a:ext uri="{63B3BB69-23CF-44E3-9099-C40C66FF867C}">
                  <a14:compatExt spid="_x0000_s60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917560</xdr:row>
          <xdr:rowOff>0</xdr:rowOff>
        </xdr:from>
        <xdr:to>
          <xdr:col>5635</xdr:col>
          <xdr:colOff>0</xdr:colOff>
          <xdr:row>917560</xdr:row>
          <xdr:rowOff>0</xdr:rowOff>
        </xdr:to>
        <xdr:sp macro="" textlink="">
          <xdr:nvSpPr>
            <xdr:cNvPr id="60843" name="Button 427" hidden="1">
              <a:extLst>
                <a:ext uri="{63B3BB69-23CF-44E3-9099-C40C66FF867C}">
                  <a14:compatExt spid="_x0000_s60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983096</xdr:row>
          <xdr:rowOff>0</xdr:rowOff>
        </xdr:from>
        <xdr:to>
          <xdr:col>5635</xdr:col>
          <xdr:colOff>0</xdr:colOff>
          <xdr:row>983096</xdr:row>
          <xdr:rowOff>0</xdr:rowOff>
        </xdr:to>
        <xdr:sp macro="" textlink="">
          <xdr:nvSpPr>
            <xdr:cNvPr id="60844" name="Button 428" hidden="1">
              <a:extLst>
                <a:ext uri="{63B3BB69-23CF-44E3-9099-C40C66FF867C}">
                  <a14:compatExt spid="_x0000_s60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56</xdr:row>
          <xdr:rowOff>0</xdr:rowOff>
        </xdr:from>
        <xdr:to>
          <xdr:col>5891</xdr:col>
          <xdr:colOff>0</xdr:colOff>
          <xdr:row>56</xdr:row>
          <xdr:rowOff>0</xdr:rowOff>
        </xdr:to>
        <xdr:sp macro="" textlink="">
          <xdr:nvSpPr>
            <xdr:cNvPr id="60845" name="Button 429" hidden="1">
              <a:extLst>
                <a:ext uri="{63B3BB69-23CF-44E3-9099-C40C66FF867C}">
                  <a14:compatExt spid="_x0000_s60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65592</xdr:row>
          <xdr:rowOff>0</xdr:rowOff>
        </xdr:from>
        <xdr:to>
          <xdr:col>5891</xdr:col>
          <xdr:colOff>0</xdr:colOff>
          <xdr:row>65592</xdr:row>
          <xdr:rowOff>0</xdr:rowOff>
        </xdr:to>
        <xdr:sp macro="" textlink="">
          <xdr:nvSpPr>
            <xdr:cNvPr id="60846" name="Button 430" hidden="1">
              <a:extLst>
                <a:ext uri="{63B3BB69-23CF-44E3-9099-C40C66FF867C}">
                  <a14:compatExt spid="_x0000_s60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131128</xdr:row>
          <xdr:rowOff>0</xdr:rowOff>
        </xdr:from>
        <xdr:to>
          <xdr:col>5891</xdr:col>
          <xdr:colOff>0</xdr:colOff>
          <xdr:row>131128</xdr:row>
          <xdr:rowOff>0</xdr:rowOff>
        </xdr:to>
        <xdr:sp macro="" textlink="">
          <xdr:nvSpPr>
            <xdr:cNvPr id="60847" name="Button 431" hidden="1">
              <a:extLst>
                <a:ext uri="{63B3BB69-23CF-44E3-9099-C40C66FF867C}">
                  <a14:compatExt spid="_x0000_s60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196664</xdr:row>
          <xdr:rowOff>0</xdr:rowOff>
        </xdr:from>
        <xdr:to>
          <xdr:col>5891</xdr:col>
          <xdr:colOff>0</xdr:colOff>
          <xdr:row>196664</xdr:row>
          <xdr:rowOff>0</xdr:rowOff>
        </xdr:to>
        <xdr:sp macro="" textlink="">
          <xdr:nvSpPr>
            <xdr:cNvPr id="60848" name="Button 432" hidden="1">
              <a:extLst>
                <a:ext uri="{63B3BB69-23CF-44E3-9099-C40C66FF867C}">
                  <a14:compatExt spid="_x0000_s60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262200</xdr:row>
          <xdr:rowOff>0</xdr:rowOff>
        </xdr:from>
        <xdr:to>
          <xdr:col>5891</xdr:col>
          <xdr:colOff>0</xdr:colOff>
          <xdr:row>262200</xdr:row>
          <xdr:rowOff>0</xdr:rowOff>
        </xdr:to>
        <xdr:sp macro="" textlink="">
          <xdr:nvSpPr>
            <xdr:cNvPr id="60849" name="Button 433" hidden="1">
              <a:extLst>
                <a:ext uri="{63B3BB69-23CF-44E3-9099-C40C66FF867C}">
                  <a14:compatExt spid="_x0000_s60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327736</xdr:row>
          <xdr:rowOff>0</xdr:rowOff>
        </xdr:from>
        <xdr:to>
          <xdr:col>5891</xdr:col>
          <xdr:colOff>0</xdr:colOff>
          <xdr:row>327736</xdr:row>
          <xdr:rowOff>0</xdr:rowOff>
        </xdr:to>
        <xdr:sp macro="" textlink="">
          <xdr:nvSpPr>
            <xdr:cNvPr id="60850" name="Button 434" hidden="1">
              <a:extLst>
                <a:ext uri="{63B3BB69-23CF-44E3-9099-C40C66FF867C}">
                  <a14:compatExt spid="_x0000_s60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393272</xdr:row>
          <xdr:rowOff>0</xdr:rowOff>
        </xdr:from>
        <xdr:to>
          <xdr:col>5891</xdr:col>
          <xdr:colOff>0</xdr:colOff>
          <xdr:row>393272</xdr:row>
          <xdr:rowOff>0</xdr:rowOff>
        </xdr:to>
        <xdr:sp macro="" textlink="">
          <xdr:nvSpPr>
            <xdr:cNvPr id="60851" name="Button 435" hidden="1">
              <a:extLst>
                <a:ext uri="{63B3BB69-23CF-44E3-9099-C40C66FF867C}">
                  <a14:compatExt spid="_x0000_s60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458808</xdr:row>
          <xdr:rowOff>0</xdr:rowOff>
        </xdr:from>
        <xdr:to>
          <xdr:col>5891</xdr:col>
          <xdr:colOff>0</xdr:colOff>
          <xdr:row>458808</xdr:row>
          <xdr:rowOff>0</xdr:rowOff>
        </xdr:to>
        <xdr:sp macro="" textlink="">
          <xdr:nvSpPr>
            <xdr:cNvPr id="60852" name="Button 436" hidden="1">
              <a:extLst>
                <a:ext uri="{63B3BB69-23CF-44E3-9099-C40C66FF867C}">
                  <a14:compatExt spid="_x0000_s60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524344</xdr:row>
          <xdr:rowOff>0</xdr:rowOff>
        </xdr:from>
        <xdr:to>
          <xdr:col>5891</xdr:col>
          <xdr:colOff>0</xdr:colOff>
          <xdr:row>524344</xdr:row>
          <xdr:rowOff>0</xdr:rowOff>
        </xdr:to>
        <xdr:sp macro="" textlink="">
          <xdr:nvSpPr>
            <xdr:cNvPr id="60853" name="Button 437" hidden="1">
              <a:extLst>
                <a:ext uri="{63B3BB69-23CF-44E3-9099-C40C66FF867C}">
                  <a14:compatExt spid="_x0000_s60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589880</xdr:row>
          <xdr:rowOff>0</xdr:rowOff>
        </xdr:from>
        <xdr:to>
          <xdr:col>5891</xdr:col>
          <xdr:colOff>0</xdr:colOff>
          <xdr:row>589880</xdr:row>
          <xdr:rowOff>0</xdr:rowOff>
        </xdr:to>
        <xdr:sp macro="" textlink="">
          <xdr:nvSpPr>
            <xdr:cNvPr id="60854" name="Button 438" hidden="1">
              <a:extLst>
                <a:ext uri="{63B3BB69-23CF-44E3-9099-C40C66FF867C}">
                  <a14:compatExt spid="_x0000_s60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655416</xdr:row>
          <xdr:rowOff>0</xdr:rowOff>
        </xdr:from>
        <xdr:to>
          <xdr:col>5891</xdr:col>
          <xdr:colOff>0</xdr:colOff>
          <xdr:row>655416</xdr:row>
          <xdr:rowOff>0</xdr:rowOff>
        </xdr:to>
        <xdr:sp macro="" textlink="">
          <xdr:nvSpPr>
            <xdr:cNvPr id="60855" name="Button 439" hidden="1">
              <a:extLst>
                <a:ext uri="{63B3BB69-23CF-44E3-9099-C40C66FF867C}">
                  <a14:compatExt spid="_x0000_s60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720952</xdr:row>
          <xdr:rowOff>0</xdr:rowOff>
        </xdr:from>
        <xdr:to>
          <xdr:col>5891</xdr:col>
          <xdr:colOff>0</xdr:colOff>
          <xdr:row>720952</xdr:row>
          <xdr:rowOff>0</xdr:rowOff>
        </xdr:to>
        <xdr:sp macro="" textlink="">
          <xdr:nvSpPr>
            <xdr:cNvPr id="60856" name="Button 440" hidden="1">
              <a:extLst>
                <a:ext uri="{63B3BB69-23CF-44E3-9099-C40C66FF867C}">
                  <a14:compatExt spid="_x0000_s60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786488</xdr:row>
          <xdr:rowOff>0</xdr:rowOff>
        </xdr:from>
        <xdr:to>
          <xdr:col>5891</xdr:col>
          <xdr:colOff>0</xdr:colOff>
          <xdr:row>786488</xdr:row>
          <xdr:rowOff>0</xdr:rowOff>
        </xdr:to>
        <xdr:sp macro="" textlink="">
          <xdr:nvSpPr>
            <xdr:cNvPr id="60857" name="Button 441" hidden="1">
              <a:extLst>
                <a:ext uri="{63B3BB69-23CF-44E3-9099-C40C66FF867C}">
                  <a14:compatExt spid="_x0000_s60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852024</xdr:row>
          <xdr:rowOff>0</xdr:rowOff>
        </xdr:from>
        <xdr:to>
          <xdr:col>5891</xdr:col>
          <xdr:colOff>0</xdr:colOff>
          <xdr:row>852024</xdr:row>
          <xdr:rowOff>0</xdr:rowOff>
        </xdr:to>
        <xdr:sp macro="" textlink="">
          <xdr:nvSpPr>
            <xdr:cNvPr id="60858" name="Button 442" hidden="1">
              <a:extLst>
                <a:ext uri="{63B3BB69-23CF-44E3-9099-C40C66FF867C}">
                  <a14:compatExt spid="_x0000_s60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917560</xdr:row>
          <xdr:rowOff>0</xdr:rowOff>
        </xdr:from>
        <xdr:to>
          <xdr:col>5891</xdr:col>
          <xdr:colOff>0</xdr:colOff>
          <xdr:row>917560</xdr:row>
          <xdr:rowOff>0</xdr:rowOff>
        </xdr:to>
        <xdr:sp macro="" textlink="">
          <xdr:nvSpPr>
            <xdr:cNvPr id="60859" name="Button 443" hidden="1">
              <a:extLst>
                <a:ext uri="{63B3BB69-23CF-44E3-9099-C40C66FF867C}">
                  <a14:compatExt spid="_x0000_s60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983096</xdr:row>
          <xdr:rowOff>0</xdr:rowOff>
        </xdr:from>
        <xdr:to>
          <xdr:col>5891</xdr:col>
          <xdr:colOff>0</xdr:colOff>
          <xdr:row>983096</xdr:row>
          <xdr:rowOff>0</xdr:rowOff>
        </xdr:to>
        <xdr:sp macro="" textlink="">
          <xdr:nvSpPr>
            <xdr:cNvPr id="60860" name="Button 444" hidden="1">
              <a:extLst>
                <a:ext uri="{63B3BB69-23CF-44E3-9099-C40C66FF867C}">
                  <a14:compatExt spid="_x0000_s60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56</xdr:row>
          <xdr:rowOff>0</xdr:rowOff>
        </xdr:from>
        <xdr:to>
          <xdr:col>6147</xdr:col>
          <xdr:colOff>0</xdr:colOff>
          <xdr:row>56</xdr:row>
          <xdr:rowOff>0</xdr:rowOff>
        </xdr:to>
        <xdr:sp macro="" textlink="">
          <xdr:nvSpPr>
            <xdr:cNvPr id="60861" name="Button 445" hidden="1">
              <a:extLst>
                <a:ext uri="{63B3BB69-23CF-44E3-9099-C40C66FF867C}">
                  <a14:compatExt spid="_x0000_s60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65592</xdr:row>
          <xdr:rowOff>0</xdr:rowOff>
        </xdr:from>
        <xdr:to>
          <xdr:col>6147</xdr:col>
          <xdr:colOff>0</xdr:colOff>
          <xdr:row>65592</xdr:row>
          <xdr:rowOff>0</xdr:rowOff>
        </xdr:to>
        <xdr:sp macro="" textlink="">
          <xdr:nvSpPr>
            <xdr:cNvPr id="60862" name="Button 446" hidden="1">
              <a:extLst>
                <a:ext uri="{63B3BB69-23CF-44E3-9099-C40C66FF867C}">
                  <a14:compatExt spid="_x0000_s60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131128</xdr:row>
          <xdr:rowOff>0</xdr:rowOff>
        </xdr:from>
        <xdr:to>
          <xdr:col>6147</xdr:col>
          <xdr:colOff>0</xdr:colOff>
          <xdr:row>131128</xdr:row>
          <xdr:rowOff>0</xdr:rowOff>
        </xdr:to>
        <xdr:sp macro="" textlink="">
          <xdr:nvSpPr>
            <xdr:cNvPr id="60863" name="Button 447" hidden="1">
              <a:extLst>
                <a:ext uri="{63B3BB69-23CF-44E3-9099-C40C66FF867C}">
                  <a14:compatExt spid="_x0000_s60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196664</xdr:row>
          <xdr:rowOff>0</xdr:rowOff>
        </xdr:from>
        <xdr:to>
          <xdr:col>6147</xdr:col>
          <xdr:colOff>0</xdr:colOff>
          <xdr:row>196664</xdr:row>
          <xdr:rowOff>0</xdr:rowOff>
        </xdr:to>
        <xdr:sp macro="" textlink="">
          <xdr:nvSpPr>
            <xdr:cNvPr id="60864" name="Button 448" hidden="1">
              <a:extLst>
                <a:ext uri="{63B3BB69-23CF-44E3-9099-C40C66FF867C}">
                  <a14:compatExt spid="_x0000_s60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262200</xdr:row>
          <xdr:rowOff>0</xdr:rowOff>
        </xdr:from>
        <xdr:to>
          <xdr:col>6147</xdr:col>
          <xdr:colOff>0</xdr:colOff>
          <xdr:row>262200</xdr:row>
          <xdr:rowOff>0</xdr:rowOff>
        </xdr:to>
        <xdr:sp macro="" textlink="">
          <xdr:nvSpPr>
            <xdr:cNvPr id="60865" name="Button 449" hidden="1">
              <a:extLst>
                <a:ext uri="{63B3BB69-23CF-44E3-9099-C40C66FF867C}">
                  <a14:compatExt spid="_x0000_s60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327736</xdr:row>
          <xdr:rowOff>0</xdr:rowOff>
        </xdr:from>
        <xdr:to>
          <xdr:col>6147</xdr:col>
          <xdr:colOff>0</xdr:colOff>
          <xdr:row>327736</xdr:row>
          <xdr:rowOff>0</xdr:rowOff>
        </xdr:to>
        <xdr:sp macro="" textlink="">
          <xdr:nvSpPr>
            <xdr:cNvPr id="60866" name="Button 450" hidden="1">
              <a:extLst>
                <a:ext uri="{63B3BB69-23CF-44E3-9099-C40C66FF867C}">
                  <a14:compatExt spid="_x0000_s60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393272</xdr:row>
          <xdr:rowOff>0</xdr:rowOff>
        </xdr:from>
        <xdr:to>
          <xdr:col>6147</xdr:col>
          <xdr:colOff>0</xdr:colOff>
          <xdr:row>393272</xdr:row>
          <xdr:rowOff>0</xdr:rowOff>
        </xdr:to>
        <xdr:sp macro="" textlink="">
          <xdr:nvSpPr>
            <xdr:cNvPr id="60867" name="Button 451" hidden="1">
              <a:extLst>
                <a:ext uri="{63B3BB69-23CF-44E3-9099-C40C66FF867C}">
                  <a14:compatExt spid="_x0000_s60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458808</xdr:row>
          <xdr:rowOff>0</xdr:rowOff>
        </xdr:from>
        <xdr:to>
          <xdr:col>6147</xdr:col>
          <xdr:colOff>0</xdr:colOff>
          <xdr:row>458808</xdr:row>
          <xdr:rowOff>0</xdr:rowOff>
        </xdr:to>
        <xdr:sp macro="" textlink="">
          <xdr:nvSpPr>
            <xdr:cNvPr id="60868" name="Button 452" hidden="1">
              <a:extLst>
                <a:ext uri="{63B3BB69-23CF-44E3-9099-C40C66FF867C}">
                  <a14:compatExt spid="_x0000_s60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524344</xdr:row>
          <xdr:rowOff>0</xdr:rowOff>
        </xdr:from>
        <xdr:to>
          <xdr:col>6147</xdr:col>
          <xdr:colOff>0</xdr:colOff>
          <xdr:row>524344</xdr:row>
          <xdr:rowOff>0</xdr:rowOff>
        </xdr:to>
        <xdr:sp macro="" textlink="">
          <xdr:nvSpPr>
            <xdr:cNvPr id="60869" name="Button 453" hidden="1">
              <a:extLst>
                <a:ext uri="{63B3BB69-23CF-44E3-9099-C40C66FF867C}">
                  <a14:compatExt spid="_x0000_s60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589880</xdr:row>
          <xdr:rowOff>0</xdr:rowOff>
        </xdr:from>
        <xdr:to>
          <xdr:col>6147</xdr:col>
          <xdr:colOff>0</xdr:colOff>
          <xdr:row>589880</xdr:row>
          <xdr:rowOff>0</xdr:rowOff>
        </xdr:to>
        <xdr:sp macro="" textlink="">
          <xdr:nvSpPr>
            <xdr:cNvPr id="60870" name="Button 454" hidden="1">
              <a:extLst>
                <a:ext uri="{63B3BB69-23CF-44E3-9099-C40C66FF867C}">
                  <a14:compatExt spid="_x0000_s60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655416</xdr:row>
          <xdr:rowOff>0</xdr:rowOff>
        </xdr:from>
        <xdr:to>
          <xdr:col>6147</xdr:col>
          <xdr:colOff>0</xdr:colOff>
          <xdr:row>655416</xdr:row>
          <xdr:rowOff>0</xdr:rowOff>
        </xdr:to>
        <xdr:sp macro="" textlink="">
          <xdr:nvSpPr>
            <xdr:cNvPr id="60871" name="Button 455" hidden="1">
              <a:extLst>
                <a:ext uri="{63B3BB69-23CF-44E3-9099-C40C66FF867C}">
                  <a14:compatExt spid="_x0000_s60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720952</xdr:row>
          <xdr:rowOff>0</xdr:rowOff>
        </xdr:from>
        <xdr:to>
          <xdr:col>6147</xdr:col>
          <xdr:colOff>0</xdr:colOff>
          <xdr:row>720952</xdr:row>
          <xdr:rowOff>0</xdr:rowOff>
        </xdr:to>
        <xdr:sp macro="" textlink="">
          <xdr:nvSpPr>
            <xdr:cNvPr id="60872" name="Button 456" hidden="1">
              <a:extLst>
                <a:ext uri="{63B3BB69-23CF-44E3-9099-C40C66FF867C}">
                  <a14:compatExt spid="_x0000_s60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786488</xdr:row>
          <xdr:rowOff>0</xdr:rowOff>
        </xdr:from>
        <xdr:to>
          <xdr:col>6147</xdr:col>
          <xdr:colOff>0</xdr:colOff>
          <xdr:row>786488</xdr:row>
          <xdr:rowOff>0</xdr:rowOff>
        </xdr:to>
        <xdr:sp macro="" textlink="">
          <xdr:nvSpPr>
            <xdr:cNvPr id="60873" name="Button 457" hidden="1">
              <a:extLst>
                <a:ext uri="{63B3BB69-23CF-44E3-9099-C40C66FF867C}">
                  <a14:compatExt spid="_x0000_s60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852024</xdr:row>
          <xdr:rowOff>0</xdr:rowOff>
        </xdr:from>
        <xdr:to>
          <xdr:col>6147</xdr:col>
          <xdr:colOff>0</xdr:colOff>
          <xdr:row>852024</xdr:row>
          <xdr:rowOff>0</xdr:rowOff>
        </xdr:to>
        <xdr:sp macro="" textlink="">
          <xdr:nvSpPr>
            <xdr:cNvPr id="60874" name="Button 458" hidden="1">
              <a:extLst>
                <a:ext uri="{63B3BB69-23CF-44E3-9099-C40C66FF867C}">
                  <a14:compatExt spid="_x0000_s60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917560</xdr:row>
          <xdr:rowOff>0</xdr:rowOff>
        </xdr:from>
        <xdr:to>
          <xdr:col>6147</xdr:col>
          <xdr:colOff>0</xdr:colOff>
          <xdr:row>917560</xdr:row>
          <xdr:rowOff>0</xdr:rowOff>
        </xdr:to>
        <xdr:sp macro="" textlink="">
          <xdr:nvSpPr>
            <xdr:cNvPr id="60875" name="Button 459" hidden="1">
              <a:extLst>
                <a:ext uri="{63B3BB69-23CF-44E3-9099-C40C66FF867C}">
                  <a14:compatExt spid="_x0000_s60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983096</xdr:row>
          <xdr:rowOff>0</xdr:rowOff>
        </xdr:from>
        <xdr:to>
          <xdr:col>6147</xdr:col>
          <xdr:colOff>0</xdr:colOff>
          <xdr:row>983096</xdr:row>
          <xdr:rowOff>0</xdr:rowOff>
        </xdr:to>
        <xdr:sp macro="" textlink="">
          <xdr:nvSpPr>
            <xdr:cNvPr id="60876" name="Button 460" hidden="1">
              <a:extLst>
                <a:ext uri="{63B3BB69-23CF-44E3-9099-C40C66FF867C}">
                  <a14:compatExt spid="_x0000_s60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56</xdr:row>
          <xdr:rowOff>0</xdr:rowOff>
        </xdr:from>
        <xdr:to>
          <xdr:col>6403</xdr:col>
          <xdr:colOff>0</xdr:colOff>
          <xdr:row>56</xdr:row>
          <xdr:rowOff>0</xdr:rowOff>
        </xdr:to>
        <xdr:sp macro="" textlink="">
          <xdr:nvSpPr>
            <xdr:cNvPr id="60877" name="Button 461" hidden="1">
              <a:extLst>
                <a:ext uri="{63B3BB69-23CF-44E3-9099-C40C66FF867C}">
                  <a14:compatExt spid="_x0000_s60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65592</xdr:row>
          <xdr:rowOff>0</xdr:rowOff>
        </xdr:from>
        <xdr:to>
          <xdr:col>6403</xdr:col>
          <xdr:colOff>0</xdr:colOff>
          <xdr:row>65592</xdr:row>
          <xdr:rowOff>0</xdr:rowOff>
        </xdr:to>
        <xdr:sp macro="" textlink="">
          <xdr:nvSpPr>
            <xdr:cNvPr id="60878" name="Button 462" hidden="1">
              <a:extLst>
                <a:ext uri="{63B3BB69-23CF-44E3-9099-C40C66FF867C}">
                  <a14:compatExt spid="_x0000_s60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131128</xdr:row>
          <xdr:rowOff>0</xdr:rowOff>
        </xdr:from>
        <xdr:to>
          <xdr:col>6403</xdr:col>
          <xdr:colOff>0</xdr:colOff>
          <xdr:row>131128</xdr:row>
          <xdr:rowOff>0</xdr:rowOff>
        </xdr:to>
        <xdr:sp macro="" textlink="">
          <xdr:nvSpPr>
            <xdr:cNvPr id="60879" name="Button 463" hidden="1">
              <a:extLst>
                <a:ext uri="{63B3BB69-23CF-44E3-9099-C40C66FF867C}">
                  <a14:compatExt spid="_x0000_s60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196664</xdr:row>
          <xdr:rowOff>0</xdr:rowOff>
        </xdr:from>
        <xdr:to>
          <xdr:col>6403</xdr:col>
          <xdr:colOff>0</xdr:colOff>
          <xdr:row>196664</xdr:row>
          <xdr:rowOff>0</xdr:rowOff>
        </xdr:to>
        <xdr:sp macro="" textlink="">
          <xdr:nvSpPr>
            <xdr:cNvPr id="60880" name="Button 464" hidden="1">
              <a:extLst>
                <a:ext uri="{63B3BB69-23CF-44E3-9099-C40C66FF867C}">
                  <a14:compatExt spid="_x0000_s60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262200</xdr:row>
          <xdr:rowOff>0</xdr:rowOff>
        </xdr:from>
        <xdr:to>
          <xdr:col>6403</xdr:col>
          <xdr:colOff>0</xdr:colOff>
          <xdr:row>262200</xdr:row>
          <xdr:rowOff>0</xdr:rowOff>
        </xdr:to>
        <xdr:sp macro="" textlink="">
          <xdr:nvSpPr>
            <xdr:cNvPr id="60881" name="Button 465" hidden="1">
              <a:extLst>
                <a:ext uri="{63B3BB69-23CF-44E3-9099-C40C66FF867C}">
                  <a14:compatExt spid="_x0000_s60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327736</xdr:row>
          <xdr:rowOff>0</xdr:rowOff>
        </xdr:from>
        <xdr:to>
          <xdr:col>6403</xdr:col>
          <xdr:colOff>0</xdr:colOff>
          <xdr:row>327736</xdr:row>
          <xdr:rowOff>0</xdr:rowOff>
        </xdr:to>
        <xdr:sp macro="" textlink="">
          <xdr:nvSpPr>
            <xdr:cNvPr id="60882" name="Button 466" hidden="1">
              <a:extLst>
                <a:ext uri="{63B3BB69-23CF-44E3-9099-C40C66FF867C}">
                  <a14:compatExt spid="_x0000_s60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393272</xdr:row>
          <xdr:rowOff>0</xdr:rowOff>
        </xdr:from>
        <xdr:to>
          <xdr:col>6403</xdr:col>
          <xdr:colOff>0</xdr:colOff>
          <xdr:row>393272</xdr:row>
          <xdr:rowOff>0</xdr:rowOff>
        </xdr:to>
        <xdr:sp macro="" textlink="">
          <xdr:nvSpPr>
            <xdr:cNvPr id="60883" name="Button 467" hidden="1">
              <a:extLst>
                <a:ext uri="{63B3BB69-23CF-44E3-9099-C40C66FF867C}">
                  <a14:compatExt spid="_x0000_s60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458808</xdr:row>
          <xdr:rowOff>0</xdr:rowOff>
        </xdr:from>
        <xdr:to>
          <xdr:col>6403</xdr:col>
          <xdr:colOff>0</xdr:colOff>
          <xdr:row>458808</xdr:row>
          <xdr:rowOff>0</xdr:rowOff>
        </xdr:to>
        <xdr:sp macro="" textlink="">
          <xdr:nvSpPr>
            <xdr:cNvPr id="60884" name="Button 468" hidden="1">
              <a:extLst>
                <a:ext uri="{63B3BB69-23CF-44E3-9099-C40C66FF867C}">
                  <a14:compatExt spid="_x0000_s60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524344</xdr:row>
          <xdr:rowOff>0</xdr:rowOff>
        </xdr:from>
        <xdr:to>
          <xdr:col>6403</xdr:col>
          <xdr:colOff>0</xdr:colOff>
          <xdr:row>524344</xdr:row>
          <xdr:rowOff>0</xdr:rowOff>
        </xdr:to>
        <xdr:sp macro="" textlink="">
          <xdr:nvSpPr>
            <xdr:cNvPr id="60885" name="Button 469" hidden="1">
              <a:extLst>
                <a:ext uri="{63B3BB69-23CF-44E3-9099-C40C66FF867C}">
                  <a14:compatExt spid="_x0000_s60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589880</xdr:row>
          <xdr:rowOff>0</xdr:rowOff>
        </xdr:from>
        <xdr:to>
          <xdr:col>6403</xdr:col>
          <xdr:colOff>0</xdr:colOff>
          <xdr:row>589880</xdr:row>
          <xdr:rowOff>0</xdr:rowOff>
        </xdr:to>
        <xdr:sp macro="" textlink="">
          <xdr:nvSpPr>
            <xdr:cNvPr id="60886" name="Button 470" hidden="1">
              <a:extLst>
                <a:ext uri="{63B3BB69-23CF-44E3-9099-C40C66FF867C}">
                  <a14:compatExt spid="_x0000_s60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655416</xdr:row>
          <xdr:rowOff>0</xdr:rowOff>
        </xdr:from>
        <xdr:to>
          <xdr:col>6403</xdr:col>
          <xdr:colOff>0</xdr:colOff>
          <xdr:row>655416</xdr:row>
          <xdr:rowOff>0</xdr:rowOff>
        </xdr:to>
        <xdr:sp macro="" textlink="">
          <xdr:nvSpPr>
            <xdr:cNvPr id="60887" name="Button 471" hidden="1">
              <a:extLst>
                <a:ext uri="{63B3BB69-23CF-44E3-9099-C40C66FF867C}">
                  <a14:compatExt spid="_x0000_s60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720952</xdr:row>
          <xdr:rowOff>0</xdr:rowOff>
        </xdr:from>
        <xdr:to>
          <xdr:col>6403</xdr:col>
          <xdr:colOff>0</xdr:colOff>
          <xdr:row>720952</xdr:row>
          <xdr:rowOff>0</xdr:rowOff>
        </xdr:to>
        <xdr:sp macro="" textlink="">
          <xdr:nvSpPr>
            <xdr:cNvPr id="60888" name="Button 472" hidden="1">
              <a:extLst>
                <a:ext uri="{63B3BB69-23CF-44E3-9099-C40C66FF867C}">
                  <a14:compatExt spid="_x0000_s60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786488</xdr:row>
          <xdr:rowOff>0</xdr:rowOff>
        </xdr:from>
        <xdr:to>
          <xdr:col>6403</xdr:col>
          <xdr:colOff>0</xdr:colOff>
          <xdr:row>786488</xdr:row>
          <xdr:rowOff>0</xdr:rowOff>
        </xdr:to>
        <xdr:sp macro="" textlink="">
          <xdr:nvSpPr>
            <xdr:cNvPr id="60889" name="Button 473" hidden="1">
              <a:extLst>
                <a:ext uri="{63B3BB69-23CF-44E3-9099-C40C66FF867C}">
                  <a14:compatExt spid="_x0000_s60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852024</xdr:row>
          <xdr:rowOff>0</xdr:rowOff>
        </xdr:from>
        <xdr:to>
          <xdr:col>6403</xdr:col>
          <xdr:colOff>0</xdr:colOff>
          <xdr:row>852024</xdr:row>
          <xdr:rowOff>0</xdr:rowOff>
        </xdr:to>
        <xdr:sp macro="" textlink="">
          <xdr:nvSpPr>
            <xdr:cNvPr id="60890" name="Button 474" hidden="1">
              <a:extLst>
                <a:ext uri="{63B3BB69-23CF-44E3-9099-C40C66FF867C}">
                  <a14:compatExt spid="_x0000_s60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917560</xdr:row>
          <xdr:rowOff>0</xdr:rowOff>
        </xdr:from>
        <xdr:to>
          <xdr:col>6403</xdr:col>
          <xdr:colOff>0</xdr:colOff>
          <xdr:row>917560</xdr:row>
          <xdr:rowOff>0</xdr:rowOff>
        </xdr:to>
        <xdr:sp macro="" textlink="">
          <xdr:nvSpPr>
            <xdr:cNvPr id="60891" name="Button 475" hidden="1">
              <a:extLst>
                <a:ext uri="{63B3BB69-23CF-44E3-9099-C40C66FF867C}">
                  <a14:compatExt spid="_x0000_s60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983096</xdr:row>
          <xdr:rowOff>0</xdr:rowOff>
        </xdr:from>
        <xdr:to>
          <xdr:col>6403</xdr:col>
          <xdr:colOff>0</xdr:colOff>
          <xdr:row>983096</xdr:row>
          <xdr:rowOff>0</xdr:rowOff>
        </xdr:to>
        <xdr:sp macro="" textlink="">
          <xdr:nvSpPr>
            <xdr:cNvPr id="60892" name="Button 476" hidden="1">
              <a:extLst>
                <a:ext uri="{63B3BB69-23CF-44E3-9099-C40C66FF867C}">
                  <a14:compatExt spid="_x0000_s60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56</xdr:row>
          <xdr:rowOff>0</xdr:rowOff>
        </xdr:from>
        <xdr:to>
          <xdr:col>6659</xdr:col>
          <xdr:colOff>0</xdr:colOff>
          <xdr:row>56</xdr:row>
          <xdr:rowOff>0</xdr:rowOff>
        </xdr:to>
        <xdr:sp macro="" textlink="">
          <xdr:nvSpPr>
            <xdr:cNvPr id="60893" name="Button 477" hidden="1">
              <a:extLst>
                <a:ext uri="{63B3BB69-23CF-44E3-9099-C40C66FF867C}">
                  <a14:compatExt spid="_x0000_s60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65592</xdr:row>
          <xdr:rowOff>0</xdr:rowOff>
        </xdr:from>
        <xdr:to>
          <xdr:col>6659</xdr:col>
          <xdr:colOff>0</xdr:colOff>
          <xdr:row>65592</xdr:row>
          <xdr:rowOff>0</xdr:rowOff>
        </xdr:to>
        <xdr:sp macro="" textlink="">
          <xdr:nvSpPr>
            <xdr:cNvPr id="60894" name="Button 478" hidden="1">
              <a:extLst>
                <a:ext uri="{63B3BB69-23CF-44E3-9099-C40C66FF867C}">
                  <a14:compatExt spid="_x0000_s60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131128</xdr:row>
          <xdr:rowOff>0</xdr:rowOff>
        </xdr:from>
        <xdr:to>
          <xdr:col>6659</xdr:col>
          <xdr:colOff>0</xdr:colOff>
          <xdr:row>131128</xdr:row>
          <xdr:rowOff>0</xdr:rowOff>
        </xdr:to>
        <xdr:sp macro="" textlink="">
          <xdr:nvSpPr>
            <xdr:cNvPr id="60895" name="Button 479" hidden="1">
              <a:extLst>
                <a:ext uri="{63B3BB69-23CF-44E3-9099-C40C66FF867C}">
                  <a14:compatExt spid="_x0000_s60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196664</xdr:row>
          <xdr:rowOff>0</xdr:rowOff>
        </xdr:from>
        <xdr:to>
          <xdr:col>6659</xdr:col>
          <xdr:colOff>0</xdr:colOff>
          <xdr:row>196664</xdr:row>
          <xdr:rowOff>0</xdr:rowOff>
        </xdr:to>
        <xdr:sp macro="" textlink="">
          <xdr:nvSpPr>
            <xdr:cNvPr id="60896" name="Button 480" hidden="1">
              <a:extLst>
                <a:ext uri="{63B3BB69-23CF-44E3-9099-C40C66FF867C}">
                  <a14:compatExt spid="_x0000_s60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262200</xdr:row>
          <xdr:rowOff>0</xdr:rowOff>
        </xdr:from>
        <xdr:to>
          <xdr:col>6659</xdr:col>
          <xdr:colOff>0</xdr:colOff>
          <xdr:row>262200</xdr:row>
          <xdr:rowOff>0</xdr:rowOff>
        </xdr:to>
        <xdr:sp macro="" textlink="">
          <xdr:nvSpPr>
            <xdr:cNvPr id="60897" name="Button 481" hidden="1">
              <a:extLst>
                <a:ext uri="{63B3BB69-23CF-44E3-9099-C40C66FF867C}">
                  <a14:compatExt spid="_x0000_s60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327736</xdr:row>
          <xdr:rowOff>0</xdr:rowOff>
        </xdr:from>
        <xdr:to>
          <xdr:col>6659</xdr:col>
          <xdr:colOff>0</xdr:colOff>
          <xdr:row>327736</xdr:row>
          <xdr:rowOff>0</xdr:rowOff>
        </xdr:to>
        <xdr:sp macro="" textlink="">
          <xdr:nvSpPr>
            <xdr:cNvPr id="60898" name="Button 482" hidden="1">
              <a:extLst>
                <a:ext uri="{63B3BB69-23CF-44E3-9099-C40C66FF867C}">
                  <a14:compatExt spid="_x0000_s60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393272</xdr:row>
          <xdr:rowOff>0</xdr:rowOff>
        </xdr:from>
        <xdr:to>
          <xdr:col>6659</xdr:col>
          <xdr:colOff>0</xdr:colOff>
          <xdr:row>393272</xdr:row>
          <xdr:rowOff>0</xdr:rowOff>
        </xdr:to>
        <xdr:sp macro="" textlink="">
          <xdr:nvSpPr>
            <xdr:cNvPr id="60899" name="Button 483" hidden="1">
              <a:extLst>
                <a:ext uri="{63B3BB69-23CF-44E3-9099-C40C66FF867C}">
                  <a14:compatExt spid="_x0000_s60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458808</xdr:row>
          <xdr:rowOff>0</xdr:rowOff>
        </xdr:from>
        <xdr:to>
          <xdr:col>6659</xdr:col>
          <xdr:colOff>0</xdr:colOff>
          <xdr:row>458808</xdr:row>
          <xdr:rowOff>0</xdr:rowOff>
        </xdr:to>
        <xdr:sp macro="" textlink="">
          <xdr:nvSpPr>
            <xdr:cNvPr id="60900" name="Button 484" hidden="1">
              <a:extLst>
                <a:ext uri="{63B3BB69-23CF-44E3-9099-C40C66FF867C}">
                  <a14:compatExt spid="_x0000_s60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524344</xdr:row>
          <xdr:rowOff>0</xdr:rowOff>
        </xdr:from>
        <xdr:to>
          <xdr:col>6659</xdr:col>
          <xdr:colOff>0</xdr:colOff>
          <xdr:row>524344</xdr:row>
          <xdr:rowOff>0</xdr:rowOff>
        </xdr:to>
        <xdr:sp macro="" textlink="">
          <xdr:nvSpPr>
            <xdr:cNvPr id="60901" name="Button 485" hidden="1">
              <a:extLst>
                <a:ext uri="{63B3BB69-23CF-44E3-9099-C40C66FF867C}">
                  <a14:compatExt spid="_x0000_s60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589880</xdr:row>
          <xdr:rowOff>0</xdr:rowOff>
        </xdr:from>
        <xdr:to>
          <xdr:col>6659</xdr:col>
          <xdr:colOff>0</xdr:colOff>
          <xdr:row>589880</xdr:row>
          <xdr:rowOff>0</xdr:rowOff>
        </xdr:to>
        <xdr:sp macro="" textlink="">
          <xdr:nvSpPr>
            <xdr:cNvPr id="60902" name="Button 486" hidden="1">
              <a:extLst>
                <a:ext uri="{63B3BB69-23CF-44E3-9099-C40C66FF867C}">
                  <a14:compatExt spid="_x0000_s60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655416</xdr:row>
          <xdr:rowOff>0</xdr:rowOff>
        </xdr:from>
        <xdr:to>
          <xdr:col>6659</xdr:col>
          <xdr:colOff>0</xdr:colOff>
          <xdr:row>655416</xdr:row>
          <xdr:rowOff>0</xdr:rowOff>
        </xdr:to>
        <xdr:sp macro="" textlink="">
          <xdr:nvSpPr>
            <xdr:cNvPr id="60903" name="Button 487" hidden="1">
              <a:extLst>
                <a:ext uri="{63B3BB69-23CF-44E3-9099-C40C66FF867C}">
                  <a14:compatExt spid="_x0000_s60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720952</xdr:row>
          <xdr:rowOff>0</xdr:rowOff>
        </xdr:from>
        <xdr:to>
          <xdr:col>6659</xdr:col>
          <xdr:colOff>0</xdr:colOff>
          <xdr:row>720952</xdr:row>
          <xdr:rowOff>0</xdr:rowOff>
        </xdr:to>
        <xdr:sp macro="" textlink="">
          <xdr:nvSpPr>
            <xdr:cNvPr id="60904" name="Button 488" hidden="1">
              <a:extLst>
                <a:ext uri="{63B3BB69-23CF-44E3-9099-C40C66FF867C}">
                  <a14:compatExt spid="_x0000_s60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786488</xdr:row>
          <xdr:rowOff>0</xdr:rowOff>
        </xdr:from>
        <xdr:to>
          <xdr:col>6659</xdr:col>
          <xdr:colOff>0</xdr:colOff>
          <xdr:row>786488</xdr:row>
          <xdr:rowOff>0</xdr:rowOff>
        </xdr:to>
        <xdr:sp macro="" textlink="">
          <xdr:nvSpPr>
            <xdr:cNvPr id="60905" name="Button 489" hidden="1">
              <a:extLst>
                <a:ext uri="{63B3BB69-23CF-44E3-9099-C40C66FF867C}">
                  <a14:compatExt spid="_x0000_s60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852024</xdr:row>
          <xdr:rowOff>0</xdr:rowOff>
        </xdr:from>
        <xdr:to>
          <xdr:col>6659</xdr:col>
          <xdr:colOff>0</xdr:colOff>
          <xdr:row>852024</xdr:row>
          <xdr:rowOff>0</xdr:rowOff>
        </xdr:to>
        <xdr:sp macro="" textlink="">
          <xdr:nvSpPr>
            <xdr:cNvPr id="60906" name="Button 490" hidden="1">
              <a:extLst>
                <a:ext uri="{63B3BB69-23CF-44E3-9099-C40C66FF867C}">
                  <a14:compatExt spid="_x0000_s60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917560</xdr:row>
          <xdr:rowOff>0</xdr:rowOff>
        </xdr:from>
        <xdr:to>
          <xdr:col>6659</xdr:col>
          <xdr:colOff>0</xdr:colOff>
          <xdr:row>917560</xdr:row>
          <xdr:rowOff>0</xdr:rowOff>
        </xdr:to>
        <xdr:sp macro="" textlink="">
          <xdr:nvSpPr>
            <xdr:cNvPr id="60907" name="Button 491" hidden="1">
              <a:extLst>
                <a:ext uri="{63B3BB69-23CF-44E3-9099-C40C66FF867C}">
                  <a14:compatExt spid="_x0000_s60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983096</xdr:row>
          <xdr:rowOff>0</xdr:rowOff>
        </xdr:from>
        <xdr:to>
          <xdr:col>6659</xdr:col>
          <xdr:colOff>0</xdr:colOff>
          <xdr:row>983096</xdr:row>
          <xdr:rowOff>0</xdr:rowOff>
        </xdr:to>
        <xdr:sp macro="" textlink="">
          <xdr:nvSpPr>
            <xdr:cNvPr id="60908" name="Button 492" hidden="1">
              <a:extLst>
                <a:ext uri="{63B3BB69-23CF-44E3-9099-C40C66FF867C}">
                  <a14:compatExt spid="_x0000_s60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56</xdr:row>
          <xdr:rowOff>0</xdr:rowOff>
        </xdr:from>
        <xdr:to>
          <xdr:col>6915</xdr:col>
          <xdr:colOff>0</xdr:colOff>
          <xdr:row>56</xdr:row>
          <xdr:rowOff>0</xdr:rowOff>
        </xdr:to>
        <xdr:sp macro="" textlink="">
          <xdr:nvSpPr>
            <xdr:cNvPr id="60909" name="Button 493" hidden="1">
              <a:extLst>
                <a:ext uri="{63B3BB69-23CF-44E3-9099-C40C66FF867C}">
                  <a14:compatExt spid="_x0000_s60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65592</xdr:row>
          <xdr:rowOff>0</xdr:rowOff>
        </xdr:from>
        <xdr:to>
          <xdr:col>6915</xdr:col>
          <xdr:colOff>0</xdr:colOff>
          <xdr:row>65592</xdr:row>
          <xdr:rowOff>0</xdr:rowOff>
        </xdr:to>
        <xdr:sp macro="" textlink="">
          <xdr:nvSpPr>
            <xdr:cNvPr id="60910" name="Button 494" hidden="1">
              <a:extLst>
                <a:ext uri="{63B3BB69-23CF-44E3-9099-C40C66FF867C}">
                  <a14:compatExt spid="_x0000_s60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131128</xdr:row>
          <xdr:rowOff>0</xdr:rowOff>
        </xdr:from>
        <xdr:to>
          <xdr:col>6915</xdr:col>
          <xdr:colOff>0</xdr:colOff>
          <xdr:row>131128</xdr:row>
          <xdr:rowOff>0</xdr:rowOff>
        </xdr:to>
        <xdr:sp macro="" textlink="">
          <xdr:nvSpPr>
            <xdr:cNvPr id="60911" name="Button 495" hidden="1">
              <a:extLst>
                <a:ext uri="{63B3BB69-23CF-44E3-9099-C40C66FF867C}">
                  <a14:compatExt spid="_x0000_s60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196664</xdr:row>
          <xdr:rowOff>0</xdr:rowOff>
        </xdr:from>
        <xdr:to>
          <xdr:col>6915</xdr:col>
          <xdr:colOff>0</xdr:colOff>
          <xdr:row>196664</xdr:row>
          <xdr:rowOff>0</xdr:rowOff>
        </xdr:to>
        <xdr:sp macro="" textlink="">
          <xdr:nvSpPr>
            <xdr:cNvPr id="60912" name="Button 496" hidden="1">
              <a:extLst>
                <a:ext uri="{63B3BB69-23CF-44E3-9099-C40C66FF867C}">
                  <a14:compatExt spid="_x0000_s60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262200</xdr:row>
          <xdr:rowOff>0</xdr:rowOff>
        </xdr:from>
        <xdr:to>
          <xdr:col>6915</xdr:col>
          <xdr:colOff>0</xdr:colOff>
          <xdr:row>262200</xdr:row>
          <xdr:rowOff>0</xdr:rowOff>
        </xdr:to>
        <xdr:sp macro="" textlink="">
          <xdr:nvSpPr>
            <xdr:cNvPr id="60913" name="Button 497" hidden="1">
              <a:extLst>
                <a:ext uri="{63B3BB69-23CF-44E3-9099-C40C66FF867C}">
                  <a14:compatExt spid="_x0000_s60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327736</xdr:row>
          <xdr:rowOff>0</xdr:rowOff>
        </xdr:from>
        <xdr:to>
          <xdr:col>6915</xdr:col>
          <xdr:colOff>0</xdr:colOff>
          <xdr:row>327736</xdr:row>
          <xdr:rowOff>0</xdr:rowOff>
        </xdr:to>
        <xdr:sp macro="" textlink="">
          <xdr:nvSpPr>
            <xdr:cNvPr id="60914" name="Button 498" hidden="1">
              <a:extLst>
                <a:ext uri="{63B3BB69-23CF-44E3-9099-C40C66FF867C}">
                  <a14:compatExt spid="_x0000_s60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393272</xdr:row>
          <xdr:rowOff>0</xdr:rowOff>
        </xdr:from>
        <xdr:to>
          <xdr:col>6915</xdr:col>
          <xdr:colOff>0</xdr:colOff>
          <xdr:row>393272</xdr:row>
          <xdr:rowOff>0</xdr:rowOff>
        </xdr:to>
        <xdr:sp macro="" textlink="">
          <xdr:nvSpPr>
            <xdr:cNvPr id="60915" name="Button 499" hidden="1">
              <a:extLst>
                <a:ext uri="{63B3BB69-23CF-44E3-9099-C40C66FF867C}">
                  <a14:compatExt spid="_x0000_s60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458808</xdr:row>
          <xdr:rowOff>0</xdr:rowOff>
        </xdr:from>
        <xdr:to>
          <xdr:col>6915</xdr:col>
          <xdr:colOff>0</xdr:colOff>
          <xdr:row>458808</xdr:row>
          <xdr:rowOff>0</xdr:rowOff>
        </xdr:to>
        <xdr:sp macro="" textlink="">
          <xdr:nvSpPr>
            <xdr:cNvPr id="60916" name="Button 500" hidden="1">
              <a:extLst>
                <a:ext uri="{63B3BB69-23CF-44E3-9099-C40C66FF867C}">
                  <a14:compatExt spid="_x0000_s60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524344</xdr:row>
          <xdr:rowOff>0</xdr:rowOff>
        </xdr:from>
        <xdr:to>
          <xdr:col>6915</xdr:col>
          <xdr:colOff>0</xdr:colOff>
          <xdr:row>524344</xdr:row>
          <xdr:rowOff>0</xdr:rowOff>
        </xdr:to>
        <xdr:sp macro="" textlink="">
          <xdr:nvSpPr>
            <xdr:cNvPr id="60917" name="Button 501" hidden="1">
              <a:extLst>
                <a:ext uri="{63B3BB69-23CF-44E3-9099-C40C66FF867C}">
                  <a14:compatExt spid="_x0000_s60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589880</xdr:row>
          <xdr:rowOff>0</xdr:rowOff>
        </xdr:from>
        <xdr:to>
          <xdr:col>6915</xdr:col>
          <xdr:colOff>0</xdr:colOff>
          <xdr:row>589880</xdr:row>
          <xdr:rowOff>0</xdr:rowOff>
        </xdr:to>
        <xdr:sp macro="" textlink="">
          <xdr:nvSpPr>
            <xdr:cNvPr id="60918" name="Button 502" hidden="1">
              <a:extLst>
                <a:ext uri="{63B3BB69-23CF-44E3-9099-C40C66FF867C}">
                  <a14:compatExt spid="_x0000_s60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655416</xdr:row>
          <xdr:rowOff>0</xdr:rowOff>
        </xdr:from>
        <xdr:to>
          <xdr:col>6915</xdr:col>
          <xdr:colOff>0</xdr:colOff>
          <xdr:row>655416</xdr:row>
          <xdr:rowOff>0</xdr:rowOff>
        </xdr:to>
        <xdr:sp macro="" textlink="">
          <xdr:nvSpPr>
            <xdr:cNvPr id="60919" name="Button 503" hidden="1">
              <a:extLst>
                <a:ext uri="{63B3BB69-23CF-44E3-9099-C40C66FF867C}">
                  <a14:compatExt spid="_x0000_s60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720952</xdr:row>
          <xdr:rowOff>0</xdr:rowOff>
        </xdr:from>
        <xdr:to>
          <xdr:col>6915</xdr:col>
          <xdr:colOff>0</xdr:colOff>
          <xdr:row>720952</xdr:row>
          <xdr:rowOff>0</xdr:rowOff>
        </xdr:to>
        <xdr:sp macro="" textlink="">
          <xdr:nvSpPr>
            <xdr:cNvPr id="60920" name="Button 504" hidden="1">
              <a:extLst>
                <a:ext uri="{63B3BB69-23CF-44E3-9099-C40C66FF867C}">
                  <a14:compatExt spid="_x0000_s60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786488</xdr:row>
          <xdr:rowOff>0</xdr:rowOff>
        </xdr:from>
        <xdr:to>
          <xdr:col>6915</xdr:col>
          <xdr:colOff>0</xdr:colOff>
          <xdr:row>786488</xdr:row>
          <xdr:rowOff>0</xdr:rowOff>
        </xdr:to>
        <xdr:sp macro="" textlink="">
          <xdr:nvSpPr>
            <xdr:cNvPr id="60921" name="Button 505" hidden="1">
              <a:extLst>
                <a:ext uri="{63B3BB69-23CF-44E3-9099-C40C66FF867C}">
                  <a14:compatExt spid="_x0000_s60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852024</xdr:row>
          <xdr:rowOff>0</xdr:rowOff>
        </xdr:from>
        <xdr:to>
          <xdr:col>6915</xdr:col>
          <xdr:colOff>0</xdr:colOff>
          <xdr:row>852024</xdr:row>
          <xdr:rowOff>0</xdr:rowOff>
        </xdr:to>
        <xdr:sp macro="" textlink="">
          <xdr:nvSpPr>
            <xdr:cNvPr id="60922" name="Button 506" hidden="1">
              <a:extLst>
                <a:ext uri="{63B3BB69-23CF-44E3-9099-C40C66FF867C}">
                  <a14:compatExt spid="_x0000_s60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917560</xdr:row>
          <xdr:rowOff>0</xdr:rowOff>
        </xdr:from>
        <xdr:to>
          <xdr:col>6915</xdr:col>
          <xdr:colOff>0</xdr:colOff>
          <xdr:row>917560</xdr:row>
          <xdr:rowOff>0</xdr:rowOff>
        </xdr:to>
        <xdr:sp macro="" textlink="">
          <xdr:nvSpPr>
            <xdr:cNvPr id="60923" name="Button 507" hidden="1">
              <a:extLst>
                <a:ext uri="{63B3BB69-23CF-44E3-9099-C40C66FF867C}">
                  <a14:compatExt spid="_x0000_s60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983096</xdr:row>
          <xdr:rowOff>0</xdr:rowOff>
        </xdr:from>
        <xdr:to>
          <xdr:col>6915</xdr:col>
          <xdr:colOff>0</xdr:colOff>
          <xdr:row>983096</xdr:row>
          <xdr:rowOff>0</xdr:rowOff>
        </xdr:to>
        <xdr:sp macro="" textlink="">
          <xdr:nvSpPr>
            <xdr:cNvPr id="60924" name="Button 508" hidden="1">
              <a:extLst>
                <a:ext uri="{63B3BB69-23CF-44E3-9099-C40C66FF867C}">
                  <a14:compatExt spid="_x0000_s60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56</xdr:row>
          <xdr:rowOff>0</xdr:rowOff>
        </xdr:from>
        <xdr:to>
          <xdr:col>7171</xdr:col>
          <xdr:colOff>0</xdr:colOff>
          <xdr:row>56</xdr:row>
          <xdr:rowOff>0</xdr:rowOff>
        </xdr:to>
        <xdr:sp macro="" textlink="">
          <xdr:nvSpPr>
            <xdr:cNvPr id="60925" name="Button 509" hidden="1">
              <a:extLst>
                <a:ext uri="{63B3BB69-23CF-44E3-9099-C40C66FF867C}">
                  <a14:compatExt spid="_x0000_s60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65592</xdr:row>
          <xdr:rowOff>0</xdr:rowOff>
        </xdr:from>
        <xdr:to>
          <xdr:col>7171</xdr:col>
          <xdr:colOff>0</xdr:colOff>
          <xdr:row>65592</xdr:row>
          <xdr:rowOff>0</xdr:rowOff>
        </xdr:to>
        <xdr:sp macro="" textlink="">
          <xdr:nvSpPr>
            <xdr:cNvPr id="60926" name="Button 510" hidden="1">
              <a:extLst>
                <a:ext uri="{63B3BB69-23CF-44E3-9099-C40C66FF867C}">
                  <a14:compatExt spid="_x0000_s60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131128</xdr:row>
          <xdr:rowOff>0</xdr:rowOff>
        </xdr:from>
        <xdr:to>
          <xdr:col>7171</xdr:col>
          <xdr:colOff>0</xdr:colOff>
          <xdr:row>131128</xdr:row>
          <xdr:rowOff>0</xdr:rowOff>
        </xdr:to>
        <xdr:sp macro="" textlink="">
          <xdr:nvSpPr>
            <xdr:cNvPr id="60927" name="Button 511" hidden="1">
              <a:extLst>
                <a:ext uri="{63B3BB69-23CF-44E3-9099-C40C66FF867C}">
                  <a14:compatExt spid="_x0000_s60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196664</xdr:row>
          <xdr:rowOff>0</xdr:rowOff>
        </xdr:from>
        <xdr:to>
          <xdr:col>7171</xdr:col>
          <xdr:colOff>0</xdr:colOff>
          <xdr:row>196664</xdr:row>
          <xdr:rowOff>0</xdr:rowOff>
        </xdr:to>
        <xdr:sp macro="" textlink="">
          <xdr:nvSpPr>
            <xdr:cNvPr id="60928" name="Button 512" hidden="1">
              <a:extLst>
                <a:ext uri="{63B3BB69-23CF-44E3-9099-C40C66FF867C}">
                  <a14:compatExt spid="_x0000_s60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262200</xdr:row>
          <xdr:rowOff>0</xdr:rowOff>
        </xdr:from>
        <xdr:to>
          <xdr:col>7171</xdr:col>
          <xdr:colOff>0</xdr:colOff>
          <xdr:row>262200</xdr:row>
          <xdr:rowOff>0</xdr:rowOff>
        </xdr:to>
        <xdr:sp macro="" textlink="">
          <xdr:nvSpPr>
            <xdr:cNvPr id="60929" name="Button 513" hidden="1">
              <a:extLst>
                <a:ext uri="{63B3BB69-23CF-44E3-9099-C40C66FF867C}">
                  <a14:compatExt spid="_x0000_s60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327736</xdr:row>
          <xdr:rowOff>0</xdr:rowOff>
        </xdr:from>
        <xdr:to>
          <xdr:col>7171</xdr:col>
          <xdr:colOff>0</xdr:colOff>
          <xdr:row>327736</xdr:row>
          <xdr:rowOff>0</xdr:rowOff>
        </xdr:to>
        <xdr:sp macro="" textlink="">
          <xdr:nvSpPr>
            <xdr:cNvPr id="60930" name="Button 514" hidden="1">
              <a:extLst>
                <a:ext uri="{63B3BB69-23CF-44E3-9099-C40C66FF867C}">
                  <a14:compatExt spid="_x0000_s60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393272</xdr:row>
          <xdr:rowOff>0</xdr:rowOff>
        </xdr:from>
        <xdr:to>
          <xdr:col>7171</xdr:col>
          <xdr:colOff>0</xdr:colOff>
          <xdr:row>393272</xdr:row>
          <xdr:rowOff>0</xdr:rowOff>
        </xdr:to>
        <xdr:sp macro="" textlink="">
          <xdr:nvSpPr>
            <xdr:cNvPr id="60931" name="Button 515" hidden="1">
              <a:extLst>
                <a:ext uri="{63B3BB69-23CF-44E3-9099-C40C66FF867C}">
                  <a14:compatExt spid="_x0000_s60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458808</xdr:row>
          <xdr:rowOff>0</xdr:rowOff>
        </xdr:from>
        <xdr:to>
          <xdr:col>7171</xdr:col>
          <xdr:colOff>0</xdr:colOff>
          <xdr:row>458808</xdr:row>
          <xdr:rowOff>0</xdr:rowOff>
        </xdr:to>
        <xdr:sp macro="" textlink="">
          <xdr:nvSpPr>
            <xdr:cNvPr id="60932" name="Button 516" hidden="1">
              <a:extLst>
                <a:ext uri="{63B3BB69-23CF-44E3-9099-C40C66FF867C}">
                  <a14:compatExt spid="_x0000_s60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524344</xdr:row>
          <xdr:rowOff>0</xdr:rowOff>
        </xdr:from>
        <xdr:to>
          <xdr:col>7171</xdr:col>
          <xdr:colOff>0</xdr:colOff>
          <xdr:row>524344</xdr:row>
          <xdr:rowOff>0</xdr:rowOff>
        </xdr:to>
        <xdr:sp macro="" textlink="">
          <xdr:nvSpPr>
            <xdr:cNvPr id="60933" name="Button 517" hidden="1">
              <a:extLst>
                <a:ext uri="{63B3BB69-23CF-44E3-9099-C40C66FF867C}">
                  <a14:compatExt spid="_x0000_s60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589880</xdr:row>
          <xdr:rowOff>0</xdr:rowOff>
        </xdr:from>
        <xdr:to>
          <xdr:col>7171</xdr:col>
          <xdr:colOff>0</xdr:colOff>
          <xdr:row>589880</xdr:row>
          <xdr:rowOff>0</xdr:rowOff>
        </xdr:to>
        <xdr:sp macro="" textlink="">
          <xdr:nvSpPr>
            <xdr:cNvPr id="60934" name="Button 518" hidden="1">
              <a:extLst>
                <a:ext uri="{63B3BB69-23CF-44E3-9099-C40C66FF867C}">
                  <a14:compatExt spid="_x0000_s60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655416</xdr:row>
          <xdr:rowOff>0</xdr:rowOff>
        </xdr:from>
        <xdr:to>
          <xdr:col>7171</xdr:col>
          <xdr:colOff>0</xdr:colOff>
          <xdr:row>655416</xdr:row>
          <xdr:rowOff>0</xdr:rowOff>
        </xdr:to>
        <xdr:sp macro="" textlink="">
          <xdr:nvSpPr>
            <xdr:cNvPr id="60935" name="Button 519" hidden="1">
              <a:extLst>
                <a:ext uri="{63B3BB69-23CF-44E3-9099-C40C66FF867C}">
                  <a14:compatExt spid="_x0000_s60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720952</xdr:row>
          <xdr:rowOff>0</xdr:rowOff>
        </xdr:from>
        <xdr:to>
          <xdr:col>7171</xdr:col>
          <xdr:colOff>0</xdr:colOff>
          <xdr:row>720952</xdr:row>
          <xdr:rowOff>0</xdr:rowOff>
        </xdr:to>
        <xdr:sp macro="" textlink="">
          <xdr:nvSpPr>
            <xdr:cNvPr id="60936" name="Button 520" hidden="1">
              <a:extLst>
                <a:ext uri="{63B3BB69-23CF-44E3-9099-C40C66FF867C}">
                  <a14:compatExt spid="_x0000_s60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786488</xdr:row>
          <xdr:rowOff>0</xdr:rowOff>
        </xdr:from>
        <xdr:to>
          <xdr:col>7171</xdr:col>
          <xdr:colOff>0</xdr:colOff>
          <xdr:row>786488</xdr:row>
          <xdr:rowOff>0</xdr:rowOff>
        </xdr:to>
        <xdr:sp macro="" textlink="">
          <xdr:nvSpPr>
            <xdr:cNvPr id="60937" name="Button 521" hidden="1">
              <a:extLst>
                <a:ext uri="{63B3BB69-23CF-44E3-9099-C40C66FF867C}">
                  <a14:compatExt spid="_x0000_s60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852024</xdr:row>
          <xdr:rowOff>0</xdr:rowOff>
        </xdr:from>
        <xdr:to>
          <xdr:col>7171</xdr:col>
          <xdr:colOff>0</xdr:colOff>
          <xdr:row>852024</xdr:row>
          <xdr:rowOff>0</xdr:rowOff>
        </xdr:to>
        <xdr:sp macro="" textlink="">
          <xdr:nvSpPr>
            <xdr:cNvPr id="60938" name="Button 522" hidden="1">
              <a:extLst>
                <a:ext uri="{63B3BB69-23CF-44E3-9099-C40C66FF867C}">
                  <a14:compatExt spid="_x0000_s60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917560</xdr:row>
          <xdr:rowOff>0</xdr:rowOff>
        </xdr:from>
        <xdr:to>
          <xdr:col>7171</xdr:col>
          <xdr:colOff>0</xdr:colOff>
          <xdr:row>917560</xdr:row>
          <xdr:rowOff>0</xdr:rowOff>
        </xdr:to>
        <xdr:sp macro="" textlink="">
          <xdr:nvSpPr>
            <xdr:cNvPr id="60939" name="Button 523" hidden="1">
              <a:extLst>
                <a:ext uri="{63B3BB69-23CF-44E3-9099-C40C66FF867C}">
                  <a14:compatExt spid="_x0000_s60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983096</xdr:row>
          <xdr:rowOff>0</xdr:rowOff>
        </xdr:from>
        <xdr:to>
          <xdr:col>7171</xdr:col>
          <xdr:colOff>0</xdr:colOff>
          <xdr:row>983096</xdr:row>
          <xdr:rowOff>0</xdr:rowOff>
        </xdr:to>
        <xdr:sp macro="" textlink="">
          <xdr:nvSpPr>
            <xdr:cNvPr id="60940" name="Button 524" hidden="1">
              <a:extLst>
                <a:ext uri="{63B3BB69-23CF-44E3-9099-C40C66FF867C}">
                  <a14:compatExt spid="_x0000_s60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56</xdr:row>
          <xdr:rowOff>0</xdr:rowOff>
        </xdr:from>
        <xdr:to>
          <xdr:col>7427</xdr:col>
          <xdr:colOff>0</xdr:colOff>
          <xdr:row>56</xdr:row>
          <xdr:rowOff>0</xdr:rowOff>
        </xdr:to>
        <xdr:sp macro="" textlink="">
          <xdr:nvSpPr>
            <xdr:cNvPr id="60941" name="Button 525" hidden="1">
              <a:extLst>
                <a:ext uri="{63B3BB69-23CF-44E3-9099-C40C66FF867C}">
                  <a14:compatExt spid="_x0000_s60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65592</xdr:row>
          <xdr:rowOff>0</xdr:rowOff>
        </xdr:from>
        <xdr:to>
          <xdr:col>7427</xdr:col>
          <xdr:colOff>0</xdr:colOff>
          <xdr:row>65592</xdr:row>
          <xdr:rowOff>0</xdr:rowOff>
        </xdr:to>
        <xdr:sp macro="" textlink="">
          <xdr:nvSpPr>
            <xdr:cNvPr id="60942" name="Button 526" hidden="1">
              <a:extLst>
                <a:ext uri="{63B3BB69-23CF-44E3-9099-C40C66FF867C}">
                  <a14:compatExt spid="_x0000_s60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131128</xdr:row>
          <xdr:rowOff>0</xdr:rowOff>
        </xdr:from>
        <xdr:to>
          <xdr:col>7427</xdr:col>
          <xdr:colOff>0</xdr:colOff>
          <xdr:row>131128</xdr:row>
          <xdr:rowOff>0</xdr:rowOff>
        </xdr:to>
        <xdr:sp macro="" textlink="">
          <xdr:nvSpPr>
            <xdr:cNvPr id="60943" name="Button 527" hidden="1">
              <a:extLst>
                <a:ext uri="{63B3BB69-23CF-44E3-9099-C40C66FF867C}">
                  <a14:compatExt spid="_x0000_s60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196664</xdr:row>
          <xdr:rowOff>0</xdr:rowOff>
        </xdr:from>
        <xdr:to>
          <xdr:col>7427</xdr:col>
          <xdr:colOff>0</xdr:colOff>
          <xdr:row>196664</xdr:row>
          <xdr:rowOff>0</xdr:rowOff>
        </xdr:to>
        <xdr:sp macro="" textlink="">
          <xdr:nvSpPr>
            <xdr:cNvPr id="60944" name="Button 528" hidden="1">
              <a:extLst>
                <a:ext uri="{63B3BB69-23CF-44E3-9099-C40C66FF867C}">
                  <a14:compatExt spid="_x0000_s60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262200</xdr:row>
          <xdr:rowOff>0</xdr:rowOff>
        </xdr:from>
        <xdr:to>
          <xdr:col>7427</xdr:col>
          <xdr:colOff>0</xdr:colOff>
          <xdr:row>262200</xdr:row>
          <xdr:rowOff>0</xdr:rowOff>
        </xdr:to>
        <xdr:sp macro="" textlink="">
          <xdr:nvSpPr>
            <xdr:cNvPr id="60945" name="Button 529" hidden="1">
              <a:extLst>
                <a:ext uri="{63B3BB69-23CF-44E3-9099-C40C66FF867C}">
                  <a14:compatExt spid="_x0000_s60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327736</xdr:row>
          <xdr:rowOff>0</xdr:rowOff>
        </xdr:from>
        <xdr:to>
          <xdr:col>7427</xdr:col>
          <xdr:colOff>0</xdr:colOff>
          <xdr:row>327736</xdr:row>
          <xdr:rowOff>0</xdr:rowOff>
        </xdr:to>
        <xdr:sp macro="" textlink="">
          <xdr:nvSpPr>
            <xdr:cNvPr id="60946" name="Button 530" hidden="1">
              <a:extLst>
                <a:ext uri="{63B3BB69-23CF-44E3-9099-C40C66FF867C}">
                  <a14:compatExt spid="_x0000_s60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393272</xdr:row>
          <xdr:rowOff>0</xdr:rowOff>
        </xdr:from>
        <xdr:to>
          <xdr:col>7427</xdr:col>
          <xdr:colOff>0</xdr:colOff>
          <xdr:row>393272</xdr:row>
          <xdr:rowOff>0</xdr:rowOff>
        </xdr:to>
        <xdr:sp macro="" textlink="">
          <xdr:nvSpPr>
            <xdr:cNvPr id="60947" name="Button 531" hidden="1">
              <a:extLst>
                <a:ext uri="{63B3BB69-23CF-44E3-9099-C40C66FF867C}">
                  <a14:compatExt spid="_x0000_s60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458808</xdr:row>
          <xdr:rowOff>0</xdr:rowOff>
        </xdr:from>
        <xdr:to>
          <xdr:col>7427</xdr:col>
          <xdr:colOff>0</xdr:colOff>
          <xdr:row>458808</xdr:row>
          <xdr:rowOff>0</xdr:rowOff>
        </xdr:to>
        <xdr:sp macro="" textlink="">
          <xdr:nvSpPr>
            <xdr:cNvPr id="60948" name="Button 532" hidden="1">
              <a:extLst>
                <a:ext uri="{63B3BB69-23CF-44E3-9099-C40C66FF867C}">
                  <a14:compatExt spid="_x0000_s60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524344</xdr:row>
          <xdr:rowOff>0</xdr:rowOff>
        </xdr:from>
        <xdr:to>
          <xdr:col>7427</xdr:col>
          <xdr:colOff>0</xdr:colOff>
          <xdr:row>524344</xdr:row>
          <xdr:rowOff>0</xdr:rowOff>
        </xdr:to>
        <xdr:sp macro="" textlink="">
          <xdr:nvSpPr>
            <xdr:cNvPr id="60949" name="Button 533" hidden="1">
              <a:extLst>
                <a:ext uri="{63B3BB69-23CF-44E3-9099-C40C66FF867C}">
                  <a14:compatExt spid="_x0000_s60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589880</xdr:row>
          <xdr:rowOff>0</xdr:rowOff>
        </xdr:from>
        <xdr:to>
          <xdr:col>7427</xdr:col>
          <xdr:colOff>0</xdr:colOff>
          <xdr:row>589880</xdr:row>
          <xdr:rowOff>0</xdr:rowOff>
        </xdr:to>
        <xdr:sp macro="" textlink="">
          <xdr:nvSpPr>
            <xdr:cNvPr id="60950" name="Button 534" hidden="1">
              <a:extLst>
                <a:ext uri="{63B3BB69-23CF-44E3-9099-C40C66FF867C}">
                  <a14:compatExt spid="_x0000_s60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655416</xdr:row>
          <xdr:rowOff>0</xdr:rowOff>
        </xdr:from>
        <xdr:to>
          <xdr:col>7427</xdr:col>
          <xdr:colOff>0</xdr:colOff>
          <xdr:row>655416</xdr:row>
          <xdr:rowOff>0</xdr:rowOff>
        </xdr:to>
        <xdr:sp macro="" textlink="">
          <xdr:nvSpPr>
            <xdr:cNvPr id="60951" name="Button 535" hidden="1">
              <a:extLst>
                <a:ext uri="{63B3BB69-23CF-44E3-9099-C40C66FF867C}">
                  <a14:compatExt spid="_x0000_s60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720952</xdr:row>
          <xdr:rowOff>0</xdr:rowOff>
        </xdr:from>
        <xdr:to>
          <xdr:col>7427</xdr:col>
          <xdr:colOff>0</xdr:colOff>
          <xdr:row>720952</xdr:row>
          <xdr:rowOff>0</xdr:rowOff>
        </xdr:to>
        <xdr:sp macro="" textlink="">
          <xdr:nvSpPr>
            <xdr:cNvPr id="60952" name="Button 536" hidden="1">
              <a:extLst>
                <a:ext uri="{63B3BB69-23CF-44E3-9099-C40C66FF867C}">
                  <a14:compatExt spid="_x0000_s60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786488</xdr:row>
          <xdr:rowOff>0</xdr:rowOff>
        </xdr:from>
        <xdr:to>
          <xdr:col>7427</xdr:col>
          <xdr:colOff>0</xdr:colOff>
          <xdr:row>786488</xdr:row>
          <xdr:rowOff>0</xdr:rowOff>
        </xdr:to>
        <xdr:sp macro="" textlink="">
          <xdr:nvSpPr>
            <xdr:cNvPr id="60953" name="Button 537" hidden="1">
              <a:extLst>
                <a:ext uri="{63B3BB69-23CF-44E3-9099-C40C66FF867C}">
                  <a14:compatExt spid="_x0000_s60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852024</xdr:row>
          <xdr:rowOff>0</xdr:rowOff>
        </xdr:from>
        <xdr:to>
          <xdr:col>7427</xdr:col>
          <xdr:colOff>0</xdr:colOff>
          <xdr:row>852024</xdr:row>
          <xdr:rowOff>0</xdr:rowOff>
        </xdr:to>
        <xdr:sp macro="" textlink="">
          <xdr:nvSpPr>
            <xdr:cNvPr id="60954" name="Button 538" hidden="1">
              <a:extLst>
                <a:ext uri="{63B3BB69-23CF-44E3-9099-C40C66FF867C}">
                  <a14:compatExt spid="_x0000_s60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917560</xdr:row>
          <xdr:rowOff>0</xdr:rowOff>
        </xdr:from>
        <xdr:to>
          <xdr:col>7427</xdr:col>
          <xdr:colOff>0</xdr:colOff>
          <xdr:row>917560</xdr:row>
          <xdr:rowOff>0</xdr:rowOff>
        </xdr:to>
        <xdr:sp macro="" textlink="">
          <xdr:nvSpPr>
            <xdr:cNvPr id="60955" name="Button 539" hidden="1">
              <a:extLst>
                <a:ext uri="{63B3BB69-23CF-44E3-9099-C40C66FF867C}">
                  <a14:compatExt spid="_x0000_s60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983096</xdr:row>
          <xdr:rowOff>0</xdr:rowOff>
        </xdr:from>
        <xdr:to>
          <xdr:col>7427</xdr:col>
          <xdr:colOff>0</xdr:colOff>
          <xdr:row>983096</xdr:row>
          <xdr:rowOff>0</xdr:rowOff>
        </xdr:to>
        <xdr:sp macro="" textlink="">
          <xdr:nvSpPr>
            <xdr:cNvPr id="60956" name="Button 540" hidden="1">
              <a:extLst>
                <a:ext uri="{63B3BB69-23CF-44E3-9099-C40C66FF867C}">
                  <a14:compatExt spid="_x0000_s60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56</xdr:row>
          <xdr:rowOff>0</xdr:rowOff>
        </xdr:from>
        <xdr:to>
          <xdr:col>7683</xdr:col>
          <xdr:colOff>0</xdr:colOff>
          <xdr:row>56</xdr:row>
          <xdr:rowOff>0</xdr:rowOff>
        </xdr:to>
        <xdr:sp macro="" textlink="">
          <xdr:nvSpPr>
            <xdr:cNvPr id="60957" name="Button 541" hidden="1">
              <a:extLst>
                <a:ext uri="{63B3BB69-23CF-44E3-9099-C40C66FF867C}">
                  <a14:compatExt spid="_x0000_s60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65592</xdr:row>
          <xdr:rowOff>0</xdr:rowOff>
        </xdr:from>
        <xdr:to>
          <xdr:col>7683</xdr:col>
          <xdr:colOff>0</xdr:colOff>
          <xdr:row>65592</xdr:row>
          <xdr:rowOff>0</xdr:rowOff>
        </xdr:to>
        <xdr:sp macro="" textlink="">
          <xdr:nvSpPr>
            <xdr:cNvPr id="60958" name="Button 542" hidden="1">
              <a:extLst>
                <a:ext uri="{63B3BB69-23CF-44E3-9099-C40C66FF867C}">
                  <a14:compatExt spid="_x0000_s60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131128</xdr:row>
          <xdr:rowOff>0</xdr:rowOff>
        </xdr:from>
        <xdr:to>
          <xdr:col>7683</xdr:col>
          <xdr:colOff>0</xdr:colOff>
          <xdr:row>131128</xdr:row>
          <xdr:rowOff>0</xdr:rowOff>
        </xdr:to>
        <xdr:sp macro="" textlink="">
          <xdr:nvSpPr>
            <xdr:cNvPr id="60959" name="Button 543" hidden="1">
              <a:extLst>
                <a:ext uri="{63B3BB69-23CF-44E3-9099-C40C66FF867C}">
                  <a14:compatExt spid="_x0000_s60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196664</xdr:row>
          <xdr:rowOff>0</xdr:rowOff>
        </xdr:from>
        <xdr:to>
          <xdr:col>7683</xdr:col>
          <xdr:colOff>0</xdr:colOff>
          <xdr:row>196664</xdr:row>
          <xdr:rowOff>0</xdr:rowOff>
        </xdr:to>
        <xdr:sp macro="" textlink="">
          <xdr:nvSpPr>
            <xdr:cNvPr id="60960" name="Button 544" hidden="1">
              <a:extLst>
                <a:ext uri="{63B3BB69-23CF-44E3-9099-C40C66FF867C}">
                  <a14:compatExt spid="_x0000_s60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262200</xdr:row>
          <xdr:rowOff>0</xdr:rowOff>
        </xdr:from>
        <xdr:to>
          <xdr:col>7683</xdr:col>
          <xdr:colOff>0</xdr:colOff>
          <xdr:row>262200</xdr:row>
          <xdr:rowOff>0</xdr:rowOff>
        </xdr:to>
        <xdr:sp macro="" textlink="">
          <xdr:nvSpPr>
            <xdr:cNvPr id="60961" name="Button 545" hidden="1">
              <a:extLst>
                <a:ext uri="{63B3BB69-23CF-44E3-9099-C40C66FF867C}">
                  <a14:compatExt spid="_x0000_s60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327736</xdr:row>
          <xdr:rowOff>0</xdr:rowOff>
        </xdr:from>
        <xdr:to>
          <xdr:col>7683</xdr:col>
          <xdr:colOff>0</xdr:colOff>
          <xdr:row>327736</xdr:row>
          <xdr:rowOff>0</xdr:rowOff>
        </xdr:to>
        <xdr:sp macro="" textlink="">
          <xdr:nvSpPr>
            <xdr:cNvPr id="60962" name="Button 546" hidden="1">
              <a:extLst>
                <a:ext uri="{63B3BB69-23CF-44E3-9099-C40C66FF867C}">
                  <a14:compatExt spid="_x0000_s60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393272</xdr:row>
          <xdr:rowOff>0</xdr:rowOff>
        </xdr:from>
        <xdr:to>
          <xdr:col>7683</xdr:col>
          <xdr:colOff>0</xdr:colOff>
          <xdr:row>393272</xdr:row>
          <xdr:rowOff>0</xdr:rowOff>
        </xdr:to>
        <xdr:sp macro="" textlink="">
          <xdr:nvSpPr>
            <xdr:cNvPr id="60963" name="Button 547" hidden="1">
              <a:extLst>
                <a:ext uri="{63B3BB69-23CF-44E3-9099-C40C66FF867C}">
                  <a14:compatExt spid="_x0000_s60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458808</xdr:row>
          <xdr:rowOff>0</xdr:rowOff>
        </xdr:from>
        <xdr:to>
          <xdr:col>7683</xdr:col>
          <xdr:colOff>0</xdr:colOff>
          <xdr:row>458808</xdr:row>
          <xdr:rowOff>0</xdr:rowOff>
        </xdr:to>
        <xdr:sp macro="" textlink="">
          <xdr:nvSpPr>
            <xdr:cNvPr id="60964" name="Button 548" hidden="1">
              <a:extLst>
                <a:ext uri="{63B3BB69-23CF-44E3-9099-C40C66FF867C}">
                  <a14:compatExt spid="_x0000_s60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524344</xdr:row>
          <xdr:rowOff>0</xdr:rowOff>
        </xdr:from>
        <xdr:to>
          <xdr:col>7683</xdr:col>
          <xdr:colOff>0</xdr:colOff>
          <xdr:row>524344</xdr:row>
          <xdr:rowOff>0</xdr:rowOff>
        </xdr:to>
        <xdr:sp macro="" textlink="">
          <xdr:nvSpPr>
            <xdr:cNvPr id="60965" name="Button 549" hidden="1">
              <a:extLst>
                <a:ext uri="{63B3BB69-23CF-44E3-9099-C40C66FF867C}">
                  <a14:compatExt spid="_x0000_s60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589880</xdr:row>
          <xdr:rowOff>0</xdr:rowOff>
        </xdr:from>
        <xdr:to>
          <xdr:col>7683</xdr:col>
          <xdr:colOff>0</xdr:colOff>
          <xdr:row>589880</xdr:row>
          <xdr:rowOff>0</xdr:rowOff>
        </xdr:to>
        <xdr:sp macro="" textlink="">
          <xdr:nvSpPr>
            <xdr:cNvPr id="60966" name="Button 550" hidden="1">
              <a:extLst>
                <a:ext uri="{63B3BB69-23CF-44E3-9099-C40C66FF867C}">
                  <a14:compatExt spid="_x0000_s60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655416</xdr:row>
          <xdr:rowOff>0</xdr:rowOff>
        </xdr:from>
        <xdr:to>
          <xdr:col>7683</xdr:col>
          <xdr:colOff>0</xdr:colOff>
          <xdr:row>655416</xdr:row>
          <xdr:rowOff>0</xdr:rowOff>
        </xdr:to>
        <xdr:sp macro="" textlink="">
          <xdr:nvSpPr>
            <xdr:cNvPr id="60967" name="Button 551" hidden="1">
              <a:extLst>
                <a:ext uri="{63B3BB69-23CF-44E3-9099-C40C66FF867C}">
                  <a14:compatExt spid="_x0000_s60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720952</xdr:row>
          <xdr:rowOff>0</xdr:rowOff>
        </xdr:from>
        <xdr:to>
          <xdr:col>7683</xdr:col>
          <xdr:colOff>0</xdr:colOff>
          <xdr:row>720952</xdr:row>
          <xdr:rowOff>0</xdr:rowOff>
        </xdr:to>
        <xdr:sp macro="" textlink="">
          <xdr:nvSpPr>
            <xdr:cNvPr id="60968" name="Button 552" hidden="1">
              <a:extLst>
                <a:ext uri="{63B3BB69-23CF-44E3-9099-C40C66FF867C}">
                  <a14:compatExt spid="_x0000_s60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786488</xdr:row>
          <xdr:rowOff>0</xdr:rowOff>
        </xdr:from>
        <xdr:to>
          <xdr:col>7683</xdr:col>
          <xdr:colOff>0</xdr:colOff>
          <xdr:row>786488</xdr:row>
          <xdr:rowOff>0</xdr:rowOff>
        </xdr:to>
        <xdr:sp macro="" textlink="">
          <xdr:nvSpPr>
            <xdr:cNvPr id="60969" name="Button 553" hidden="1">
              <a:extLst>
                <a:ext uri="{63B3BB69-23CF-44E3-9099-C40C66FF867C}">
                  <a14:compatExt spid="_x0000_s60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852024</xdr:row>
          <xdr:rowOff>0</xdr:rowOff>
        </xdr:from>
        <xdr:to>
          <xdr:col>7683</xdr:col>
          <xdr:colOff>0</xdr:colOff>
          <xdr:row>852024</xdr:row>
          <xdr:rowOff>0</xdr:rowOff>
        </xdr:to>
        <xdr:sp macro="" textlink="">
          <xdr:nvSpPr>
            <xdr:cNvPr id="60970" name="Button 554" hidden="1">
              <a:extLst>
                <a:ext uri="{63B3BB69-23CF-44E3-9099-C40C66FF867C}">
                  <a14:compatExt spid="_x0000_s60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917560</xdr:row>
          <xdr:rowOff>0</xdr:rowOff>
        </xdr:from>
        <xdr:to>
          <xdr:col>7683</xdr:col>
          <xdr:colOff>0</xdr:colOff>
          <xdr:row>917560</xdr:row>
          <xdr:rowOff>0</xdr:rowOff>
        </xdr:to>
        <xdr:sp macro="" textlink="">
          <xdr:nvSpPr>
            <xdr:cNvPr id="60971" name="Button 555" hidden="1">
              <a:extLst>
                <a:ext uri="{63B3BB69-23CF-44E3-9099-C40C66FF867C}">
                  <a14:compatExt spid="_x0000_s60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983096</xdr:row>
          <xdr:rowOff>0</xdr:rowOff>
        </xdr:from>
        <xdr:to>
          <xdr:col>7683</xdr:col>
          <xdr:colOff>0</xdr:colOff>
          <xdr:row>983096</xdr:row>
          <xdr:rowOff>0</xdr:rowOff>
        </xdr:to>
        <xdr:sp macro="" textlink="">
          <xdr:nvSpPr>
            <xdr:cNvPr id="60972" name="Button 556" hidden="1">
              <a:extLst>
                <a:ext uri="{63B3BB69-23CF-44E3-9099-C40C66FF867C}">
                  <a14:compatExt spid="_x0000_s60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56</xdr:row>
          <xdr:rowOff>0</xdr:rowOff>
        </xdr:from>
        <xdr:to>
          <xdr:col>7939</xdr:col>
          <xdr:colOff>0</xdr:colOff>
          <xdr:row>56</xdr:row>
          <xdr:rowOff>0</xdr:rowOff>
        </xdr:to>
        <xdr:sp macro="" textlink="">
          <xdr:nvSpPr>
            <xdr:cNvPr id="60973" name="Button 557" hidden="1">
              <a:extLst>
                <a:ext uri="{63B3BB69-23CF-44E3-9099-C40C66FF867C}">
                  <a14:compatExt spid="_x0000_s60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65592</xdr:row>
          <xdr:rowOff>0</xdr:rowOff>
        </xdr:from>
        <xdr:to>
          <xdr:col>7939</xdr:col>
          <xdr:colOff>0</xdr:colOff>
          <xdr:row>65592</xdr:row>
          <xdr:rowOff>0</xdr:rowOff>
        </xdr:to>
        <xdr:sp macro="" textlink="">
          <xdr:nvSpPr>
            <xdr:cNvPr id="60974" name="Button 558" hidden="1">
              <a:extLst>
                <a:ext uri="{63B3BB69-23CF-44E3-9099-C40C66FF867C}">
                  <a14:compatExt spid="_x0000_s60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131128</xdr:row>
          <xdr:rowOff>0</xdr:rowOff>
        </xdr:from>
        <xdr:to>
          <xdr:col>7939</xdr:col>
          <xdr:colOff>0</xdr:colOff>
          <xdr:row>131128</xdr:row>
          <xdr:rowOff>0</xdr:rowOff>
        </xdr:to>
        <xdr:sp macro="" textlink="">
          <xdr:nvSpPr>
            <xdr:cNvPr id="60975" name="Button 559" hidden="1">
              <a:extLst>
                <a:ext uri="{63B3BB69-23CF-44E3-9099-C40C66FF867C}">
                  <a14:compatExt spid="_x0000_s60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196664</xdr:row>
          <xdr:rowOff>0</xdr:rowOff>
        </xdr:from>
        <xdr:to>
          <xdr:col>7939</xdr:col>
          <xdr:colOff>0</xdr:colOff>
          <xdr:row>196664</xdr:row>
          <xdr:rowOff>0</xdr:rowOff>
        </xdr:to>
        <xdr:sp macro="" textlink="">
          <xdr:nvSpPr>
            <xdr:cNvPr id="60976" name="Button 560" hidden="1">
              <a:extLst>
                <a:ext uri="{63B3BB69-23CF-44E3-9099-C40C66FF867C}">
                  <a14:compatExt spid="_x0000_s60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262200</xdr:row>
          <xdr:rowOff>0</xdr:rowOff>
        </xdr:from>
        <xdr:to>
          <xdr:col>7939</xdr:col>
          <xdr:colOff>0</xdr:colOff>
          <xdr:row>262200</xdr:row>
          <xdr:rowOff>0</xdr:rowOff>
        </xdr:to>
        <xdr:sp macro="" textlink="">
          <xdr:nvSpPr>
            <xdr:cNvPr id="60977" name="Button 561" hidden="1">
              <a:extLst>
                <a:ext uri="{63B3BB69-23CF-44E3-9099-C40C66FF867C}">
                  <a14:compatExt spid="_x0000_s60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327736</xdr:row>
          <xdr:rowOff>0</xdr:rowOff>
        </xdr:from>
        <xdr:to>
          <xdr:col>7939</xdr:col>
          <xdr:colOff>0</xdr:colOff>
          <xdr:row>327736</xdr:row>
          <xdr:rowOff>0</xdr:rowOff>
        </xdr:to>
        <xdr:sp macro="" textlink="">
          <xdr:nvSpPr>
            <xdr:cNvPr id="60978" name="Button 562" hidden="1">
              <a:extLst>
                <a:ext uri="{63B3BB69-23CF-44E3-9099-C40C66FF867C}">
                  <a14:compatExt spid="_x0000_s60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393272</xdr:row>
          <xdr:rowOff>0</xdr:rowOff>
        </xdr:from>
        <xdr:to>
          <xdr:col>7939</xdr:col>
          <xdr:colOff>0</xdr:colOff>
          <xdr:row>393272</xdr:row>
          <xdr:rowOff>0</xdr:rowOff>
        </xdr:to>
        <xdr:sp macro="" textlink="">
          <xdr:nvSpPr>
            <xdr:cNvPr id="60979" name="Button 563" hidden="1">
              <a:extLst>
                <a:ext uri="{63B3BB69-23CF-44E3-9099-C40C66FF867C}">
                  <a14:compatExt spid="_x0000_s60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458808</xdr:row>
          <xdr:rowOff>0</xdr:rowOff>
        </xdr:from>
        <xdr:to>
          <xdr:col>7939</xdr:col>
          <xdr:colOff>0</xdr:colOff>
          <xdr:row>458808</xdr:row>
          <xdr:rowOff>0</xdr:rowOff>
        </xdr:to>
        <xdr:sp macro="" textlink="">
          <xdr:nvSpPr>
            <xdr:cNvPr id="60980" name="Button 564" hidden="1">
              <a:extLst>
                <a:ext uri="{63B3BB69-23CF-44E3-9099-C40C66FF867C}">
                  <a14:compatExt spid="_x0000_s60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524344</xdr:row>
          <xdr:rowOff>0</xdr:rowOff>
        </xdr:from>
        <xdr:to>
          <xdr:col>7939</xdr:col>
          <xdr:colOff>0</xdr:colOff>
          <xdr:row>524344</xdr:row>
          <xdr:rowOff>0</xdr:rowOff>
        </xdr:to>
        <xdr:sp macro="" textlink="">
          <xdr:nvSpPr>
            <xdr:cNvPr id="60981" name="Button 565" hidden="1">
              <a:extLst>
                <a:ext uri="{63B3BB69-23CF-44E3-9099-C40C66FF867C}">
                  <a14:compatExt spid="_x0000_s60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589880</xdr:row>
          <xdr:rowOff>0</xdr:rowOff>
        </xdr:from>
        <xdr:to>
          <xdr:col>7939</xdr:col>
          <xdr:colOff>0</xdr:colOff>
          <xdr:row>589880</xdr:row>
          <xdr:rowOff>0</xdr:rowOff>
        </xdr:to>
        <xdr:sp macro="" textlink="">
          <xdr:nvSpPr>
            <xdr:cNvPr id="60982" name="Button 566" hidden="1">
              <a:extLst>
                <a:ext uri="{63B3BB69-23CF-44E3-9099-C40C66FF867C}">
                  <a14:compatExt spid="_x0000_s60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655416</xdr:row>
          <xdr:rowOff>0</xdr:rowOff>
        </xdr:from>
        <xdr:to>
          <xdr:col>7939</xdr:col>
          <xdr:colOff>0</xdr:colOff>
          <xdr:row>655416</xdr:row>
          <xdr:rowOff>0</xdr:rowOff>
        </xdr:to>
        <xdr:sp macro="" textlink="">
          <xdr:nvSpPr>
            <xdr:cNvPr id="60983" name="Button 567" hidden="1">
              <a:extLst>
                <a:ext uri="{63B3BB69-23CF-44E3-9099-C40C66FF867C}">
                  <a14:compatExt spid="_x0000_s60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720952</xdr:row>
          <xdr:rowOff>0</xdr:rowOff>
        </xdr:from>
        <xdr:to>
          <xdr:col>7939</xdr:col>
          <xdr:colOff>0</xdr:colOff>
          <xdr:row>720952</xdr:row>
          <xdr:rowOff>0</xdr:rowOff>
        </xdr:to>
        <xdr:sp macro="" textlink="">
          <xdr:nvSpPr>
            <xdr:cNvPr id="60984" name="Button 568" hidden="1">
              <a:extLst>
                <a:ext uri="{63B3BB69-23CF-44E3-9099-C40C66FF867C}">
                  <a14:compatExt spid="_x0000_s60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786488</xdr:row>
          <xdr:rowOff>0</xdr:rowOff>
        </xdr:from>
        <xdr:to>
          <xdr:col>7939</xdr:col>
          <xdr:colOff>0</xdr:colOff>
          <xdr:row>786488</xdr:row>
          <xdr:rowOff>0</xdr:rowOff>
        </xdr:to>
        <xdr:sp macro="" textlink="">
          <xdr:nvSpPr>
            <xdr:cNvPr id="60985" name="Button 569" hidden="1">
              <a:extLst>
                <a:ext uri="{63B3BB69-23CF-44E3-9099-C40C66FF867C}">
                  <a14:compatExt spid="_x0000_s60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852024</xdr:row>
          <xdr:rowOff>0</xdr:rowOff>
        </xdr:from>
        <xdr:to>
          <xdr:col>7939</xdr:col>
          <xdr:colOff>0</xdr:colOff>
          <xdr:row>852024</xdr:row>
          <xdr:rowOff>0</xdr:rowOff>
        </xdr:to>
        <xdr:sp macro="" textlink="">
          <xdr:nvSpPr>
            <xdr:cNvPr id="60986" name="Button 570" hidden="1">
              <a:extLst>
                <a:ext uri="{63B3BB69-23CF-44E3-9099-C40C66FF867C}">
                  <a14:compatExt spid="_x0000_s60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917560</xdr:row>
          <xdr:rowOff>0</xdr:rowOff>
        </xdr:from>
        <xdr:to>
          <xdr:col>7939</xdr:col>
          <xdr:colOff>0</xdr:colOff>
          <xdr:row>917560</xdr:row>
          <xdr:rowOff>0</xdr:rowOff>
        </xdr:to>
        <xdr:sp macro="" textlink="">
          <xdr:nvSpPr>
            <xdr:cNvPr id="60987" name="Button 571" hidden="1">
              <a:extLst>
                <a:ext uri="{63B3BB69-23CF-44E3-9099-C40C66FF867C}">
                  <a14:compatExt spid="_x0000_s60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983096</xdr:row>
          <xdr:rowOff>0</xdr:rowOff>
        </xdr:from>
        <xdr:to>
          <xdr:col>7939</xdr:col>
          <xdr:colOff>0</xdr:colOff>
          <xdr:row>983096</xdr:row>
          <xdr:rowOff>0</xdr:rowOff>
        </xdr:to>
        <xdr:sp macro="" textlink="">
          <xdr:nvSpPr>
            <xdr:cNvPr id="60988" name="Button 572" hidden="1">
              <a:extLst>
                <a:ext uri="{63B3BB69-23CF-44E3-9099-C40C66FF867C}">
                  <a14:compatExt spid="_x0000_s60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56</xdr:row>
          <xdr:rowOff>0</xdr:rowOff>
        </xdr:from>
        <xdr:to>
          <xdr:col>8195</xdr:col>
          <xdr:colOff>0</xdr:colOff>
          <xdr:row>56</xdr:row>
          <xdr:rowOff>0</xdr:rowOff>
        </xdr:to>
        <xdr:sp macro="" textlink="">
          <xdr:nvSpPr>
            <xdr:cNvPr id="60989" name="Button 573" hidden="1">
              <a:extLst>
                <a:ext uri="{63B3BB69-23CF-44E3-9099-C40C66FF867C}">
                  <a14:compatExt spid="_x0000_s60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65592</xdr:row>
          <xdr:rowOff>0</xdr:rowOff>
        </xdr:from>
        <xdr:to>
          <xdr:col>8195</xdr:col>
          <xdr:colOff>0</xdr:colOff>
          <xdr:row>65592</xdr:row>
          <xdr:rowOff>0</xdr:rowOff>
        </xdr:to>
        <xdr:sp macro="" textlink="">
          <xdr:nvSpPr>
            <xdr:cNvPr id="60990" name="Button 574" hidden="1">
              <a:extLst>
                <a:ext uri="{63B3BB69-23CF-44E3-9099-C40C66FF867C}">
                  <a14:compatExt spid="_x0000_s60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131128</xdr:row>
          <xdr:rowOff>0</xdr:rowOff>
        </xdr:from>
        <xdr:to>
          <xdr:col>8195</xdr:col>
          <xdr:colOff>0</xdr:colOff>
          <xdr:row>131128</xdr:row>
          <xdr:rowOff>0</xdr:rowOff>
        </xdr:to>
        <xdr:sp macro="" textlink="">
          <xdr:nvSpPr>
            <xdr:cNvPr id="60991" name="Button 575" hidden="1">
              <a:extLst>
                <a:ext uri="{63B3BB69-23CF-44E3-9099-C40C66FF867C}">
                  <a14:compatExt spid="_x0000_s60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196664</xdr:row>
          <xdr:rowOff>0</xdr:rowOff>
        </xdr:from>
        <xdr:to>
          <xdr:col>8195</xdr:col>
          <xdr:colOff>0</xdr:colOff>
          <xdr:row>196664</xdr:row>
          <xdr:rowOff>0</xdr:rowOff>
        </xdr:to>
        <xdr:sp macro="" textlink="">
          <xdr:nvSpPr>
            <xdr:cNvPr id="60992" name="Button 576" hidden="1">
              <a:extLst>
                <a:ext uri="{63B3BB69-23CF-44E3-9099-C40C66FF867C}">
                  <a14:compatExt spid="_x0000_s60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262200</xdr:row>
          <xdr:rowOff>0</xdr:rowOff>
        </xdr:from>
        <xdr:to>
          <xdr:col>8195</xdr:col>
          <xdr:colOff>0</xdr:colOff>
          <xdr:row>262200</xdr:row>
          <xdr:rowOff>0</xdr:rowOff>
        </xdr:to>
        <xdr:sp macro="" textlink="">
          <xdr:nvSpPr>
            <xdr:cNvPr id="60993" name="Button 577" hidden="1">
              <a:extLst>
                <a:ext uri="{63B3BB69-23CF-44E3-9099-C40C66FF867C}">
                  <a14:compatExt spid="_x0000_s60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327736</xdr:row>
          <xdr:rowOff>0</xdr:rowOff>
        </xdr:from>
        <xdr:to>
          <xdr:col>8195</xdr:col>
          <xdr:colOff>0</xdr:colOff>
          <xdr:row>327736</xdr:row>
          <xdr:rowOff>0</xdr:rowOff>
        </xdr:to>
        <xdr:sp macro="" textlink="">
          <xdr:nvSpPr>
            <xdr:cNvPr id="60994" name="Button 578" hidden="1">
              <a:extLst>
                <a:ext uri="{63B3BB69-23CF-44E3-9099-C40C66FF867C}">
                  <a14:compatExt spid="_x0000_s60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393272</xdr:row>
          <xdr:rowOff>0</xdr:rowOff>
        </xdr:from>
        <xdr:to>
          <xdr:col>8195</xdr:col>
          <xdr:colOff>0</xdr:colOff>
          <xdr:row>393272</xdr:row>
          <xdr:rowOff>0</xdr:rowOff>
        </xdr:to>
        <xdr:sp macro="" textlink="">
          <xdr:nvSpPr>
            <xdr:cNvPr id="60995" name="Button 579" hidden="1">
              <a:extLst>
                <a:ext uri="{63B3BB69-23CF-44E3-9099-C40C66FF867C}">
                  <a14:compatExt spid="_x0000_s60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458808</xdr:row>
          <xdr:rowOff>0</xdr:rowOff>
        </xdr:from>
        <xdr:to>
          <xdr:col>8195</xdr:col>
          <xdr:colOff>0</xdr:colOff>
          <xdr:row>458808</xdr:row>
          <xdr:rowOff>0</xdr:rowOff>
        </xdr:to>
        <xdr:sp macro="" textlink="">
          <xdr:nvSpPr>
            <xdr:cNvPr id="60996" name="Button 580" hidden="1">
              <a:extLst>
                <a:ext uri="{63B3BB69-23CF-44E3-9099-C40C66FF867C}">
                  <a14:compatExt spid="_x0000_s60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524344</xdr:row>
          <xdr:rowOff>0</xdr:rowOff>
        </xdr:from>
        <xdr:to>
          <xdr:col>8195</xdr:col>
          <xdr:colOff>0</xdr:colOff>
          <xdr:row>524344</xdr:row>
          <xdr:rowOff>0</xdr:rowOff>
        </xdr:to>
        <xdr:sp macro="" textlink="">
          <xdr:nvSpPr>
            <xdr:cNvPr id="60997" name="Button 581" hidden="1">
              <a:extLst>
                <a:ext uri="{63B3BB69-23CF-44E3-9099-C40C66FF867C}">
                  <a14:compatExt spid="_x0000_s60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589880</xdr:row>
          <xdr:rowOff>0</xdr:rowOff>
        </xdr:from>
        <xdr:to>
          <xdr:col>8195</xdr:col>
          <xdr:colOff>0</xdr:colOff>
          <xdr:row>589880</xdr:row>
          <xdr:rowOff>0</xdr:rowOff>
        </xdr:to>
        <xdr:sp macro="" textlink="">
          <xdr:nvSpPr>
            <xdr:cNvPr id="60998" name="Button 582" hidden="1">
              <a:extLst>
                <a:ext uri="{63B3BB69-23CF-44E3-9099-C40C66FF867C}">
                  <a14:compatExt spid="_x0000_s60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655416</xdr:row>
          <xdr:rowOff>0</xdr:rowOff>
        </xdr:from>
        <xdr:to>
          <xdr:col>8195</xdr:col>
          <xdr:colOff>0</xdr:colOff>
          <xdr:row>655416</xdr:row>
          <xdr:rowOff>0</xdr:rowOff>
        </xdr:to>
        <xdr:sp macro="" textlink="">
          <xdr:nvSpPr>
            <xdr:cNvPr id="60999" name="Button 583" hidden="1">
              <a:extLst>
                <a:ext uri="{63B3BB69-23CF-44E3-9099-C40C66FF867C}">
                  <a14:compatExt spid="_x0000_s60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720952</xdr:row>
          <xdr:rowOff>0</xdr:rowOff>
        </xdr:from>
        <xdr:to>
          <xdr:col>8195</xdr:col>
          <xdr:colOff>0</xdr:colOff>
          <xdr:row>720952</xdr:row>
          <xdr:rowOff>0</xdr:rowOff>
        </xdr:to>
        <xdr:sp macro="" textlink="">
          <xdr:nvSpPr>
            <xdr:cNvPr id="61000" name="Button 584" hidden="1">
              <a:extLst>
                <a:ext uri="{63B3BB69-23CF-44E3-9099-C40C66FF867C}">
                  <a14:compatExt spid="_x0000_s61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786488</xdr:row>
          <xdr:rowOff>0</xdr:rowOff>
        </xdr:from>
        <xdr:to>
          <xdr:col>8195</xdr:col>
          <xdr:colOff>0</xdr:colOff>
          <xdr:row>786488</xdr:row>
          <xdr:rowOff>0</xdr:rowOff>
        </xdr:to>
        <xdr:sp macro="" textlink="">
          <xdr:nvSpPr>
            <xdr:cNvPr id="61001" name="Button 585" hidden="1">
              <a:extLst>
                <a:ext uri="{63B3BB69-23CF-44E3-9099-C40C66FF867C}">
                  <a14:compatExt spid="_x0000_s61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852024</xdr:row>
          <xdr:rowOff>0</xdr:rowOff>
        </xdr:from>
        <xdr:to>
          <xdr:col>8195</xdr:col>
          <xdr:colOff>0</xdr:colOff>
          <xdr:row>852024</xdr:row>
          <xdr:rowOff>0</xdr:rowOff>
        </xdr:to>
        <xdr:sp macro="" textlink="">
          <xdr:nvSpPr>
            <xdr:cNvPr id="61002" name="Button 586" hidden="1">
              <a:extLst>
                <a:ext uri="{63B3BB69-23CF-44E3-9099-C40C66FF867C}">
                  <a14:compatExt spid="_x0000_s61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917560</xdr:row>
          <xdr:rowOff>0</xdr:rowOff>
        </xdr:from>
        <xdr:to>
          <xdr:col>8195</xdr:col>
          <xdr:colOff>0</xdr:colOff>
          <xdr:row>917560</xdr:row>
          <xdr:rowOff>0</xdr:rowOff>
        </xdr:to>
        <xdr:sp macro="" textlink="">
          <xdr:nvSpPr>
            <xdr:cNvPr id="61003" name="Button 587" hidden="1">
              <a:extLst>
                <a:ext uri="{63B3BB69-23CF-44E3-9099-C40C66FF867C}">
                  <a14:compatExt spid="_x0000_s61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983096</xdr:row>
          <xdr:rowOff>0</xdr:rowOff>
        </xdr:from>
        <xdr:to>
          <xdr:col>8195</xdr:col>
          <xdr:colOff>0</xdr:colOff>
          <xdr:row>983096</xdr:row>
          <xdr:rowOff>0</xdr:rowOff>
        </xdr:to>
        <xdr:sp macro="" textlink="">
          <xdr:nvSpPr>
            <xdr:cNvPr id="61004" name="Button 588" hidden="1">
              <a:extLst>
                <a:ext uri="{63B3BB69-23CF-44E3-9099-C40C66FF867C}">
                  <a14:compatExt spid="_x0000_s61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56</xdr:row>
          <xdr:rowOff>0</xdr:rowOff>
        </xdr:from>
        <xdr:to>
          <xdr:col>8451</xdr:col>
          <xdr:colOff>0</xdr:colOff>
          <xdr:row>56</xdr:row>
          <xdr:rowOff>0</xdr:rowOff>
        </xdr:to>
        <xdr:sp macro="" textlink="">
          <xdr:nvSpPr>
            <xdr:cNvPr id="61005" name="Button 589" hidden="1">
              <a:extLst>
                <a:ext uri="{63B3BB69-23CF-44E3-9099-C40C66FF867C}">
                  <a14:compatExt spid="_x0000_s61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65592</xdr:row>
          <xdr:rowOff>0</xdr:rowOff>
        </xdr:from>
        <xdr:to>
          <xdr:col>8451</xdr:col>
          <xdr:colOff>0</xdr:colOff>
          <xdr:row>65592</xdr:row>
          <xdr:rowOff>0</xdr:rowOff>
        </xdr:to>
        <xdr:sp macro="" textlink="">
          <xdr:nvSpPr>
            <xdr:cNvPr id="61006" name="Button 590" hidden="1">
              <a:extLst>
                <a:ext uri="{63B3BB69-23CF-44E3-9099-C40C66FF867C}">
                  <a14:compatExt spid="_x0000_s61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131128</xdr:row>
          <xdr:rowOff>0</xdr:rowOff>
        </xdr:from>
        <xdr:to>
          <xdr:col>8451</xdr:col>
          <xdr:colOff>0</xdr:colOff>
          <xdr:row>131128</xdr:row>
          <xdr:rowOff>0</xdr:rowOff>
        </xdr:to>
        <xdr:sp macro="" textlink="">
          <xdr:nvSpPr>
            <xdr:cNvPr id="61007" name="Button 591" hidden="1">
              <a:extLst>
                <a:ext uri="{63B3BB69-23CF-44E3-9099-C40C66FF867C}">
                  <a14:compatExt spid="_x0000_s61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196664</xdr:row>
          <xdr:rowOff>0</xdr:rowOff>
        </xdr:from>
        <xdr:to>
          <xdr:col>8451</xdr:col>
          <xdr:colOff>0</xdr:colOff>
          <xdr:row>196664</xdr:row>
          <xdr:rowOff>0</xdr:rowOff>
        </xdr:to>
        <xdr:sp macro="" textlink="">
          <xdr:nvSpPr>
            <xdr:cNvPr id="61008" name="Button 592" hidden="1">
              <a:extLst>
                <a:ext uri="{63B3BB69-23CF-44E3-9099-C40C66FF867C}">
                  <a14:compatExt spid="_x0000_s61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262200</xdr:row>
          <xdr:rowOff>0</xdr:rowOff>
        </xdr:from>
        <xdr:to>
          <xdr:col>8451</xdr:col>
          <xdr:colOff>0</xdr:colOff>
          <xdr:row>262200</xdr:row>
          <xdr:rowOff>0</xdr:rowOff>
        </xdr:to>
        <xdr:sp macro="" textlink="">
          <xdr:nvSpPr>
            <xdr:cNvPr id="61009" name="Button 593" hidden="1">
              <a:extLst>
                <a:ext uri="{63B3BB69-23CF-44E3-9099-C40C66FF867C}">
                  <a14:compatExt spid="_x0000_s61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327736</xdr:row>
          <xdr:rowOff>0</xdr:rowOff>
        </xdr:from>
        <xdr:to>
          <xdr:col>8451</xdr:col>
          <xdr:colOff>0</xdr:colOff>
          <xdr:row>327736</xdr:row>
          <xdr:rowOff>0</xdr:rowOff>
        </xdr:to>
        <xdr:sp macro="" textlink="">
          <xdr:nvSpPr>
            <xdr:cNvPr id="61010" name="Button 594" hidden="1">
              <a:extLst>
                <a:ext uri="{63B3BB69-23CF-44E3-9099-C40C66FF867C}">
                  <a14:compatExt spid="_x0000_s61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393272</xdr:row>
          <xdr:rowOff>0</xdr:rowOff>
        </xdr:from>
        <xdr:to>
          <xdr:col>8451</xdr:col>
          <xdr:colOff>0</xdr:colOff>
          <xdr:row>393272</xdr:row>
          <xdr:rowOff>0</xdr:rowOff>
        </xdr:to>
        <xdr:sp macro="" textlink="">
          <xdr:nvSpPr>
            <xdr:cNvPr id="61011" name="Button 595" hidden="1">
              <a:extLst>
                <a:ext uri="{63B3BB69-23CF-44E3-9099-C40C66FF867C}">
                  <a14:compatExt spid="_x0000_s61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458808</xdr:row>
          <xdr:rowOff>0</xdr:rowOff>
        </xdr:from>
        <xdr:to>
          <xdr:col>8451</xdr:col>
          <xdr:colOff>0</xdr:colOff>
          <xdr:row>458808</xdr:row>
          <xdr:rowOff>0</xdr:rowOff>
        </xdr:to>
        <xdr:sp macro="" textlink="">
          <xdr:nvSpPr>
            <xdr:cNvPr id="61012" name="Button 596" hidden="1">
              <a:extLst>
                <a:ext uri="{63B3BB69-23CF-44E3-9099-C40C66FF867C}">
                  <a14:compatExt spid="_x0000_s61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524344</xdr:row>
          <xdr:rowOff>0</xdr:rowOff>
        </xdr:from>
        <xdr:to>
          <xdr:col>8451</xdr:col>
          <xdr:colOff>0</xdr:colOff>
          <xdr:row>524344</xdr:row>
          <xdr:rowOff>0</xdr:rowOff>
        </xdr:to>
        <xdr:sp macro="" textlink="">
          <xdr:nvSpPr>
            <xdr:cNvPr id="61013" name="Button 597" hidden="1">
              <a:extLst>
                <a:ext uri="{63B3BB69-23CF-44E3-9099-C40C66FF867C}">
                  <a14:compatExt spid="_x0000_s61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589880</xdr:row>
          <xdr:rowOff>0</xdr:rowOff>
        </xdr:from>
        <xdr:to>
          <xdr:col>8451</xdr:col>
          <xdr:colOff>0</xdr:colOff>
          <xdr:row>589880</xdr:row>
          <xdr:rowOff>0</xdr:rowOff>
        </xdr:to>
        <xdr:sp macro="" textlink="">
          <xdr:nvSpPr>
            <xdr:cNvPr id="61014" name="Button 598" hidden="1">
              <a:extLst>
                <a:ext uri="{63B3BB69-23CF-44E3-9099-C40C66FF867C}">
                  <a14:compatExt spid="_x0000_s61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655416</xdr:row>
          <xdr:rowOff>0</xdr:rowOff>
        </xdr:from>
        <xdr:to>
          <xdr:col>8451</xdr:col>
          <xdr:colOff>0</xdr:colOff>
          <xdr:row>655416</xdr:row>
          <xdr:rowOff>0</xdr:rowOff>
        </xdr:to>
        <xdr:sp macro="" textlink="">
          <xdr:nvSpPr>
            <xdr:cNvPr id="61015" name="Button 599" hidden="1">
              <a:extLst>
                <a:ext uri="{63B3BB69-23CF-44E3-9099-C40C66FF867C}">
                  <a14:compatExt spid="_x0000_s61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720952</xdr:row>
          <xdr:rowOff>0</xdr:rowOff>
        </xdr:from>
        <xdr:to>
          <xdr:col>8451</xdr:col>
          <xdr:colOff>0</xdr:colOff>
          <xdr:row>720952</xdr:row>
          <xdr:rowOff>0</xdr:rowOff>
        </xdr:to>
        <xdr:sp macro="" textlink="">
          <xdr:nvSpPr>
            <xdr:cNvPr id="61016" name="Button 600" hidden="1">
              <a:extLst>
                <a:ext uri="{63B3BB69-23CF-44E3-9099-C40C66FF867C}">
                  <a14:compatExt spid="_x0000_s61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786488</xdr:row>
          <xdr:rowOff>0</xdr:rowOff>
        </xdr:from>
        <xdr:to>
          <xdr:col>8451</xdr:col>
          <xdr:colOff>0</xdr:colOff>
          <xdr:row>786488</xdr:row>
          <xdr:rowOff>0</xdr:rowOff>
        </xdr:to>
        <xdr:sp macro="" textlink="">
          <xdr:nvSpPr>
            <xdr:cNvPr id="61017" name="Button 601" hidden="1">
              <a:extLst>
                <a:ext uri="{63B3BB69-23CF-44E3-9099-C40C66FF867C}">
                  <a14:compatExt spid="_x0000_s61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852024</xdr:row>
          <xdr:rowOff>0</xdr:rowOff>
        </xdr:from>
        <xdr:to>
          <xdr:col>8451</xdr:col>
          <xdr:colOff>0</xdr:colOff>
          <xdr:row>852024</xdr:row>
          <xdr:rowOff>0</xdr:rowOff>
        </xdr:to>
        <xdr:sp macro="" textlink="">
          <xdr:nvSpPr>
            <xdr:cNvPr id="61018" name="Button 602" hidden="1">
              <a:extLst>
                <a:ext uri="{63B3BB69-23CF-44E3-9099-C40C66FF867C}">
                  <a14:compatExt spid="_x0000_s61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917560</xdr:row>
          <xdr:rowOff>0</xdr:rowOff>
        </xdr:from>
        <xdr:to>
          <xdr:col>8451</xdr:col>
          <xdr:colOff>0</xdr:colOff>
          <xdr:row>917560</xdr:row>
          <xdr:rowOff>0</xdr:rowOff>
        </xdr:to>
        <xdr:sp macro="" textlink="">
          <xdr:nvSpPr>
            <xdr:cNvPr id="61019" name="Button 603" hidden="1">
              <a:extLst>
                <a:ext uri="{63B3BB69-23CF-44E3-9099-C40C66FF867C}">
                  <a14:compatExt spid="_x0000_s61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983096</xdr:row>
          <xdr:rowOff>0</xdr:rowOff>
        </xdr:from>
        <xdr:to>
          <xdr:col>8451</xdr:col>
          <xdr:colOff>0</xdr:colOff>
          <xdr:row>983096</xdr:row>
          <xdr:rowOff>0</xdr:rowOff>
        </xdr:to>
        <xdr:sp macro="" textlink="">
          <xdr:nvSpPr>
            <xdr:cNvPr id="61020" name="Button 604" hidden="1">
              <a:extLst>
                <a:ext uri="{63B3BB69-23CF-44E3-9099-C40C66FF867C}">
                  <a14:compatExt spid="_x0000_s61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56</xdr:row>
          <xdr:rowOff>0</xdr:rowOff>
        </xdr:from>
        <xdr:to>
          <xdr:col>8707</xdr:col>
          <xdr:colOff>0</xdr:colOff>
          <xdr:row>56</xdr:row>
          <xdr:rowOff>0</xdr:rowOff>
        </xdr:to>
        <xdr:sp macro="" textlink="">
          <xdr:nvSpPr>
            <xdr:cNvPr id="61021" name="Button 605" hidden="1">
              <a:extLst>
                <a:ext uri="{63B3BB69-23CF-44E3-9099-C40C66FF867C}">
                  <a14:compatExt spid="_x0000_s61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65592</xdr:row>
          <xdr:rowOff>0</xdr:rowOff>
        </xdr:from>
        <xdr:to>
          <xdr:col>8707</xdr:col>
          <xdr:colOff>0</xdr:colOff>
          <xdr:row>65592</xdr:row>
          <xdr:rowOff>0</xdr:rowOff>
        </xdr:to>
        <xdr:sp macro="" textlink="">
          <xdr:nvSpPr>
            <xdr:cNvPr id="61022" name="Button 606" hidden="1">
              <a:extLst>
                <a:ext uri="{63B3BB69-23CF-44E3-9099-C40C66FF867C}">
                  <a14:compatExt spid="_x0000_s61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131128</xdr:row>
          <xdr:rowOff>0</xdr:rowOff>
        </xdr:from>
        <xdr:to>
          <xdr:col>8707</xdr:col>
          <xdr:colOff>0</xdr:colOff>
          <xdr:row>131128</xdr:row>
          <xdr:rowOff>0</xdr:rowOff>
        </xdr:to>
        <xdr:sp macro="" textlink="">
          <xdr:nvSpPr>
            <xdr:cNvPr id="61023" name="Button 607" hidden="1">
              <a:extLst>
                <a:ext uri="{63B3BB69-23CF-44E3-9099-C40C66FF867C}">
                  <a14:compatExt spid="_x0000_s61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196664</xdr:row>
          <xdr:rowOff>0</xdr:rowOff>
        </xdr:from>
        <xdr:to>
          <xdr:col>8707</xdr:col>
          <xdr:colOff>0</xdr:colOff>
          <xdr:row>196664</xdr:row>
          <xdr:rowOff>0</xdr:rowOff>
        </xdr:to>
        <xdr:sp macro="" textlink="">
          <xdr:nvSpPr>
            <xdr:cNvPr id="61024" name="Button 608" hidden="1">
              <a:extLst>
                <a:ext uri="{63B3BB69-23CF-44E3-9099-C40C66FF867C}">
                  <a14:compatExt spid="_x0000_s61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262200</xdr:row>
          <xdr:rowOff>0</xdr:rowOff>
        </xdr:from>
        <xdr:to>
          <xdr:col>8707</xdr:col>
          <xdr:colOff>0</xdr:colOff>
          <xdr:row>262200</xdr:row>
          <xdr:rowOff>0</xdr:rowOff>
        </xdr:to>
        <xdr:sp macro="" textlink="">
          <xdr:nvSpPr>
            <xdr:cNvPr id="61025" name="Button 609" hidden="1">
              <a:extLst>
                <a:ext uri="{63B3BB69-23CF-44E3-9099-C40C66FF867C}">
                  <a14:compatExt spid="_x0000_s6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327736</xdr:row>
          <xdr:rowOff>0</xdr:rowOff>
        </xdr:from>
        <xdr:to>
          <xdr:col>8707</xdr:col>
          <xdr:colOff>0</xdr:colOff>
          <xdr:row>327736</xdr:row>
          <xdr:rowOff>0</xdr:rowOff>
        </xdr:to>
        <xdr:sp macro="" textlink="">
          <xdr:nvSpPr>
            <xdr:cNvPr id="61026" name="Button 610" hidden="1">
              <a:extLst>
                <a:ext uri="{63B3BB69-23CF-44E3-9099-C40C66FF867C}">
                  <a14:compatExt spid="_x0000_s61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393272</xdr:row>
          <xdr:rowOff>0</xdr:rowOff>
        </xdr:from>
        <xdr:to>
          <xdr:col>8707</xdr:col>
          <xdr:colOff>0</xdr:colOff>
          <xdr:row>393272</xdr:row>
          <xdr:rowOff>0</xdr:rowOff>
        </xdr:to>
        <xdr:sp macro="" textlink="">
          <xdr:nvSpPr>
            <xdr:cNvPr id="61027" name="Button 611" hidden="1">
              <a:extLst>
                <a:ext uri="{63B3BB69-23CF-44E3-9099-C40C66FF867C}">
                  <a14:compatExt spid="_x0000_s61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458808</xdr:row>
          <xdr:rowOff>0</xdr:rowOff>
        </xdr:from>
        <xdr:to>
          <xdr:col>8707</xdr:col>
          <xdr:colOff>0</xdr:colOff>
          <xdr:row>458808</xdr:row>
          <xdr:rowOff>0</xdr:rowOff>
        </xdr:to>
        <xdr:sp macro="" textlink="">
          <xdr:nvSpPr>
            <xdr:cNvPr id="61028" name="Button 612" hidden="1">
              <a:extLst>
                <a:ext uri="{63B3BB69-23CF-44E3-9099-C40C66FF867C}">
                  <a14:compatExt spid="_x0000_s61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524344</xdr:row>
          <xdr:rowOff>0</xdr:rowOff>
        </xdr:from>
        <xdr:to>
          <xdr:col>8707</xdr:col>
          <xdr:colOff>0</xdr:colOff>
          <xdr:row>524344</xdr:row>
          <xdr:rowOff>0</xdr:rowOff>
        </xdr:to>
        <xdr:sp macro="" textlink="">
          <xdr:nvSpPr>
            <xdr:cNvPr id="61029" name="Button 613" hidden="1">
              <a:extLst>
                <a:ext uri="{63B3BB69-23CF-44E3-9099-C40C66FF867C}">
                  <a14:compatExt spid="_x0000_s61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589880</xdr:row>
          <xdr:rowOff>0</xdr:rowOff>
        </xdr:from>
        <xdr:to>
          <xdr:col>8707</xdr:col>
          <xdr:colOff>0</xdr:colOff>
          <xdr:row>589880</xdr:row>
          <xdr:rowOff>0</xdr:rowOff>
        </xdr:to>
        <xdr:sp macro="" textlink="">
          <xdr:nvSpPr>
            <xdr:cNvPr id="61030" name="Button 614" hidden="1">
              <a:extLst>
                <a:ext uri="{63B3BB69-23CF-44E3-9099-C40C66FF867C}">
                  <a14:compatExt spid="_x0000_s61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655416</xdr:row>
          <xdr:rowOff>0</xdr:rowOff>
        </xdr:from>
        <xdr:to>
          <xdr:col>8707</xdr:col>
          <xdr:colOff>0</xdr:colOff>
          <xdr:row>655416</xdr:row>
          <xdr:rowOff>0</xdr:rowOff>
        </xdr:to>
        <xdr:sp macro="" textlink="">
          <xdr:nvSpPr>
            <xdr:cNvPr id="61031" name="Button 615" hidden="1">
              <a:extLst>
                <a:ext uri="{63B3BB69-23CF-44E3-9099-C40C66FF867C}">
                  <a14:compatExt spid="_x0000_s61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720952</xdr:row>
          <xdr:rowOff>0</xdr:rowOff>
        </xdr:from>
        <xdr:to>
          <xdr:col>8707</xdr:col>
          <xdr:colOff>0</xdr:colOff>
          <xdr:row>720952</xdr:row>
          <xdr:rowOff>0</xdr:rowOff>
        </xdr:to>
        <xdr:sp macro="" textlink="">
          <xdr:nvSpPr>
            <xdr:cNvPr id="61032" name="Button 616" hidden="1">
              <a:extLst>
                <a:ext uri="{63B3BB69-23CF-44E3-9099-C40C66FF867C}">
                  <a14:compatExt spid="_x0000_s61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786488</xdr:row>
          <xdr:rowOff>0</xdr:rowOff>
        </xdr:from>
        <xdr:to>
          <xdr:col>8707</xdr:col>
          <xdr:colOff>0</xdr:colOff>
          <xdr:row>786488</xdr:row>
          <xdr:rowOff>0</xdr:rowOff>
        </xdr:to>
        <xdr:sp macro="" textlink="">
          <xdr:nvSpPr>
            <xdr:cNvPr id="61033" name="Button 617" hidden="1">
              <a:extLst>
                <a:ext uri="{63B3BB69-23CF-44E3-9099-C40C66FF867C}">
                  <a14:compatExt spid="_x0000_s61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852024</xdr:row>
          <xdr:rowOff>0</xdr:rowOff>
        </xdr:from>
        <xdr:to>
          <xdr:col>8707</xdr:col>
          <xdr:colOff>0</xdr:colOff>
          <xdr:row>852024</xdr:row>
          <xdr:rowOff>0</xdr:rowOff>
        </xdr:to>
        <xdr:sp macro="" textlink="">
          <xdr:nvSpPr>
            <xdr:cNvPr id="61034" name="Button 618" hidden="1">
              <a:extLst>
                <a:ext uri="{63B3BB69-23CF-44E3-9099-C40C66FF867C}">
                  <a14:compatExt spid="_x0000_s61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917560</xdr:row>
          <xdr:rowOff>0</xdr:rowOff>
        </xdr:from>
        <xdr:to>
          <xdr:col>8707</xdr:col>
          <xdr:colOff>0</xdr:colOff>
          <xdr:row>917560</xdr:row>
          <xdr:rowOff>0</xdr:rowOff>
        </xdr:to>
        <xdr:sp macro="" textlink="">
          <xdr:nvSpPr>
            <xdr:cNvPr id="61035" name="Button 619" hidden="1">
              <a:extLst>
                <a:ext uri="{63B3BB69-23CF-44E3-9099-C40C66FF867C}">
                  <a14:compatExt spid="_x0000_s61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983096</xdr:row>
          <xdr:rowOff>0</xdr:rowOff>
        </xdr:from>
        <xdr:to>
          <xdr:col>8707</xdr:col>
          <xdr:colOff>0</xdr:colOff>
          <xdr:row>983096</xdr:row>
          <xdr:rowOff>0</xdr:rowOff>
        </xdr:to>
        <xdr:sp macro="" textlink="">
          <xdr:nvSpPr>
            <xdr:cNvPr id="61036" name="Button 620" hidden="1">
              <a:extLst>
                <a:ext uri="{63B3BB69-23CF-44E3-9099-C40C66FF867C}">
                  <a14:compatExt spid="_x0000_s61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56</xdr:row>
          <xdr:rowOff>0</xdr:rowOff>
        </xdr:from>
        <xdr:to>
          <xdr:col>8963</xdr:col>
          <xdr:colOff>0</xdr:colOff>
          <xdr:row>56</xdr:row>
          <xdr:rowOff>0</xdr:rowOff>
        </xdr:to>
        <xdr:sp macro="" textlink="">
          <xdr:nvSpPr>
            <xdr:cNvPr id="61037" name="Button 621" hidden="1">
              <a:extLst>
                <a:ext uri="{63B3BB69-23CF-44E3-9099-C40C66FF867C}">
                  <a14:compatExt spid="_x0000_s61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65592</xdr:row>
          <xdr:rowOff>0</xdr:rowOff>
        </xdr:from>
        <xdr:to>
          <xdr:col>8963</xdr:col>
          <xdr:colOff>0</xdr:colOff>
          <xdr:row>65592</xdr:row>
          <xdr:rowOff>0</xdr:rowOff>
        </xdr:to>
        <xdr:sp macro="" textlink="">
          <xdr:nvSpPr>
            <xdr:cNvPr id="61038" name="Button 622" hidden="1">
              <a:extLst>
                <a:ext uri="{63B3BB69-23CF-44E3-9099-C40C66FF867C}">
                  <a14:compatExt spid="_x0000_s61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131128</xdr:row>
          <xdr:rowOff>0</xdr:rowOff>
        </xdr:from>
        <xdr:to>
          <xdr:col>8963</xdr:col>
          <xdr:colOff>0</xdr:colOff>
          <xdr:row>131128</xdr:row>
          <xdr:rowOff>0</xdr:rowOff>
        </xdr:to>
        <xdr:sp macro="" textlink="">
          <xdr:nvSpPr>
            <xdr:cNvPr id="61039" name="Button 623" hidden="1">
              <a:extLst>
                <a:ext uri="{63B3BB69-23CF-44E3-9099-C40C66FF867C}">
                  <a14:compatExt spid="_x0000_s61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196664</xdr:row>
          <xdr:rowOff>0</xdr:rowOff>
        </xdr:from>
        <xdr:to>
          <xdr:col>8963</xdr:col>
          <xdr:colOff>0</xdr:colOff>
          <xdr:row>196664</xdr:row>
          <xdr:rowOff>0</xdr:rowOff>
        </xdr:to>
        <xdr:sp macro="" textlink="">
          <xdr:nvSpPr>
            <xdr:cNvPr id="61040" name="Button 624" hidden="1">
              <a:extLst>
                <a:ext uri="{63B3BB69-23CF-44E3-9099-C40C66FF867C}">
                  <a14:compatExt spid="_x0000_s6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262200</xdr:row>
          <xdr:rowOff>0</xdr:rowOff>
        </xdr:from>
        <xdr:to>
          <xdr:col>8963</xdr:col>
          <xdr:colOff>0</xdr:colOff>
          <xdr:row>262200</xdr:row>
          <xdr:rowOff>0</xdr:rowOff>
        </xdr:to>
        <xdr:sp macro="" textlink="">
          <xdr:nvSpPr>
            <xdr:cNvPr id="61041" name="Button 625" hidden="1">
              <a:extLst>
                <a:ext uri="{63B3BB69-23CF-44E3-9099-C40C66FF867C}">
                  <a14:compatExt spid="_x0000_s61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327736</xdr:row>
          <xdr:rowOff>0</xdr:rowOff>
        </xdr:from>
        <xdr:to>
          <xdr:col>8963</xdr:col>
          <xdr:colOff>0</xdr:colOff>
          <xdr:row>327736</xdr:row>
          <xdr:rowOff>0</xdr:rowOff>
        </xdr:to>
        <xdr:sp macro="" textlink="">
          <xdr:nvSpPr>
            <xdr:cNvPr id="61042" name="Button 626" hidden="1">
              <a:extLst>
                <a:ext uri="{63B3BB69-23CF-44E3-9099-C40C66FF867C}">
                  <a14:compatExt spid="_x0000_s61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393272</xdr:row>
          <xdr:rowOff>0</xdr:rowOff>
        </xdr:from>
        <xdr:to>
          <xdr:col>8963</xdr:col>
          <xdr:colOff>0</xdr:colOff>
          <xdr:row>393272</xdr:row>
          <xdr:rowOff>0</xdr:rowOff>
        </xdr:to>
        <xdr:sp macro="" textlink="">
          <xdr:nvSpPr>
            <xdr:cNvPr id="61043" name="Button 627" hidden="1">
              <a:extLst>
                <a:ext uri="{63B3BB69-23CF-44E3-9099-C40C66FF867C}">
                  <a14:compatExt spid="_x0000_s61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458808</xdr:row>
          <xdr:rowOff>0</xdr:rowOff>
        </xdr:from>
        <xdr:to>
          <xdr:col>8963</xdr:col>
          <xdr:colOff>0</xdr:colOff>
          <xdr:row>458808</xdr:row>
          <xdr:rowOff>0</xdr:rowOff>
        </xdr:to>
        <xdr:sp macro="" textlink="">
          <xdr:nvSpPr>
            <xdr:cNvPr id="61044" name="Button 628" hidden="1">
              <a:extLst>
                <a:ext uri="{63B3BB69-23CF-44E3-9099-C40C66FF867C}">
                  <a14:compatExt spid="_x0000_s61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524344</xdr:row>
          <xdr:rowOff>0</xdr:rowOff>
        </xdr:from>
        <xdr:to>
          <xdr:col>8963</xdr:col>
          <xdr:colOff>0</xdr:colOff>
          <xdr:row>524344</xdr:row>
          <xdr:rowOff>0</xdr:rowOff>
        </xdr:to>
        <xdr:sp macro="" textlink="">
          <xdr:nvSpPr>
            <xdr:cNvPr id="61045" name="Button 629" hidden="1">
              <a:extLst>
                <a:ext uri="{63B3BB69-23CF-44E3-9099-C40C66FF867C}">
                  <a14:compatExt spid="_x0000_s61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589880</xdr:row>
          <xdr:rowOff>0</xdr:rowOff>
        </xdr:from>
        <xdr:to>
          <xdr:col>8963</xdr:col>
          <xdr:colOff>0</xdr:colOff>
          <xdr:row>589880</xdr:row>
          <xdr:rowOff>0</xdr:rowOff>
        </xdr:to>
        <xdr:sp macro="" textlink="">
          <xdr:nvSpPr>
            <xdr:cNvPr id="61046" name="Button 630" hidden="1">
              <a:extLst>
                <a:ext uri="{63B3BB69-23CF-44E3-9099-C40C66FF867C}">
                  <a14:compatExt spid="_x0000_s61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655416</xdr:row>
          <xdr:rowOff>0</xdr:rowOff>
        </xdr:from>
        <xdr:to>
          <xdr:col>8963</xdr:col>
          <xdr:colOff>0</xdr:colOff>
          <xdr:row>655416</xdr:row>
          <xdr:rowOff>0</xdr:rowOff>
        </xdr:to>
        <xdr:sp macro="" textlink="">
          <xdr:nvSpPr>
            <xdr:cNvPr id="61047" name="Button 631" hidden="1">
              <a:extLst>
                <a:ext uri="{63B3BB69-23CF-44E3-9099-C40C66FF867C}">
                  <a14:compatExt spid="_x0000_s61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720952</xdr:row>
          <xdr:rowOff>0</xdr:rowOff>
        </xdr:from>
        <xdr:to>
          <xdr:col>8963</xdr:col>
          <xdr:colOff>0</xdr:colOff>
          <xdr:row>720952</xdr:row>
          <xdr:rowOff>0</xdr:rowOff>
        </xdr:to>
        <xdr:sp macro="" textlink="">
          <xdr:nvSpPr>
            <xdr:cNvPr id="61048" name="Button 632" hidden="1">
              <a:extLst>
                <a:ext uri="{63B3BB69-23CF-44E3-9099-C40C66FF867C}">
                  <a14:compatExt spid="_x0000_s61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786488</xdr:row>
          <xdr:rowOff>0</xdr:rowOff>
        </xdr:from>
        <xdr:to>
          <xdr:col>8963</xdr:col>
          <xdr:colOff>0</xdr:colOff>
          <xdr:row>786488</xdr:row>
          <xdr:rowOff>0</xdr:rowOff>
        </xdr:to>
        <xdr:sp macro="" textlink="">
          <xdr:nvSpPr>
            <xdr:cNvPr id="61049" name="Button 633" hidden="1">
              <a:extLst>
                <a:ext uri="{63B3BB69-23CF-44E3-9099-C40C66FF867C}">
                  <a14:compatExt spid="_x0000_s61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852024</xdr:row>
          <xdr:rowOff>0</xdr:rowOff>
        </xdr:from>
        <xdr:to>
          <xdr:col>8963</xdr:col>
          <xdr:colOff>0</xdr:colOff>
          <xdr:row>852024</xdr:row>
          <xdr:rowOff>0</xdr:rowOff>
        </xdr:to>
        <xdr:sp macro="" textlink="">
          <xdr:nvSpPr>
            <xdr:cNvPr id="61050" name="Button 634" hidden="1">
              <a:extLst>
                <a:ext uri="{63B3BB69-23CF-44E3-9099-C40C66FF867C}">
                  <a14:compatExt spid="_x0000_s61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917560</xdr:row>
          <xdr:rowOff>0</xdr:rowOff>
        </xdr:from>
        <xdr:to>
          <xdr:col>8963</xdr:col>
          <xdr:colOff>0</xdr:colOff>
          <xdr:row>917560</xdr:row>
          <xdr:rowOff>0</xdr:rowOff>
        </xdr:to>
        <xdr:sp macro="" textlink="">
          <xdr:nvSpPr>
            <xdr:cNvPr id="61051" name="Button 635" hidden="1">
              <a:extLst>
                <a:ext uri="{63B3BB69-23CF-44E3-9099-C40C66FF867C}">
                  <a14:compatExt spid="_x0000_s61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983096</xdr:row>
          <xdr:rowOff>0</xdr:rowOff>
        </xdr:from>
        <xdr:to>
          <xdr:col>8963</xdr:col>
          <xdr:colOff>0</xdr:colOff>
          <xdr:row>983096</xdr:row>
          <xdr:rowOff>0</xdr:rowOff>
        </xdr:to>
        <xdr:sp macro="" textlink="">
          <xdr:nvSpPr>
            <xdr:cNvPr id="61052" name="Button 636" hidden="1">
              <a:extLst>
                <a:ext uri="{63B3BB69-23CF-44E3-9099-C40C66FF867C}">
                  <a14:compatExt spid="_x0000_s61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56</xdr:row>
          <xdr:rowOff>0</xdr:rowOff>
        </xdr:from>
        <xdr:to>
          <xdr:col>9219</xdr:col>
          <xdr:colOff>0</xdr:colOff>
          <xdr:row>56</xdr:row>
          <xdr:rowOff>0</xdr:rowOff>
        </xdr:to>
        <xdr:sp macro="" textlink="">
          <xdr:nvSpPr>
            <xdr:cNvPr id="61053" name="Button 637" hidden="1">
              <a:extLst>
                <a:ext uri="{63B3BB69-23CF-44E3-9099-C40C66FF867C}">
                  <a14:compatExt spid="_x0000_s61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65592</xdr:row>
          <xdr:rowOff>0</xdr:rowOff>
        </xdr:from>
        <xdr:to>
          <xdr:col>9219</xdr:col>
          <xdr:colOff>0</xdr:colOff>
          <xdr:row>65592</xdr:row>
          <xdr:rowOff>0</xdr:rowOff>
        </xdr:to>
        <xdr:sp macro="" textlink="">
          <xdr:nvSpPr>
            <xdr:cNvPr id="61054" name="Button 638" hidden="1">
              <a:extLst>
                <a:ext uri="{63B3BB69-23CF-44E3-9099-C40C66FF867C}">
                  <a14:compatExt spid="_x0000_s61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131128</xdr:row>
          <xdr:rowOff>0</xdr:rowOff>
        </xdr:from>
        <xdr:to>
          <xdr:col>9219</xdr:col>
          <xdr:colOff>0</xdr:colOff>
          <xdr:row>131128</xdr:row>
          <xdr:rowOff>0</xdr:rowOff>
        </xdr:to>
        <xdr:sp macro="" textlink="">
          <xdr:nvSpPr>
            <xdr:cNvPr id="61055" name="Button 639" hidden="1">
              <a:extLst>
                <a:ext uri="{63B3BB69-23CF-44E3-9099-C40C66FF867C}">
                  <a14:compatExt spid="_x0000_s61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196664</xdr:row>
          <xdr:rowOff>0</xdr:rowOff>
        </xdr:from>
        <xdr:to>
          <xdr:col>9219</xdr:col>
          <xdr:colOff>0</xdr:colOff>
          <xdr:row>196664</xdr:row>
          <xdr:rowOff>0</xdr:rowOff>
        </xdr:to>
        <xdr:sp macro="" textlink="">
          <xdr:nvSpPr>
            <xdr:cNvPr id="61056" name="Button 640" hidden="1">
              <a:extLst>
                <a:ext uri="{63B3BB69-23CF-44E3-9099-C40C66FF867C}">
                  <a14:compatExt spid="_x0000_s61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262200</xdr:row>
          <xdr:rowOff>0</xdr:rowOff>
        </xdr:from>
        <xdr:to>
          <xdr:col>9219</xdr:col>
          <xdr:colOff>0</xdr:colOff>
          <xdr:row>262200</xdr:row>
          <xdr:rowOff>0</xdr:rowOff>
        </xdr:to>
        <xdr:sp macro="" textlink="">
          <xdr:nvSpPr>
            <xdr:cNvPr id="61057" name="Button 641" hidden="1">
              <a:extLst>
                <a:ext uri="{63B3BB69-23CF-44E3-9099-C40C66FF867C}">
                  <a14:compatExt spid="_x0000_s61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327736</xdr:row>
          <xdr:rowOff>0</xdr:rowOff>
        </xdr:from>
        <xdr:to>
          <xdr:col>9219</xdr:col>
          <xdr:colOff>0</xdr:colOff>
          <xdr:row>327736</xdr:row>
          <xdr:rowOff>0</xdr:rowOff>
        </xdr:to>
        <xdr:sp macro="" textlink="">
          <xdr:nvSpPr>
            <xdr:cNvPr id="61058" name="Button 642" hidden="1">
              <a:extLst>
                <a:ext uri="{63B3BB69-23CF-44E3-9099-C40C66FF867C}">
                  <a14:compatExt spid="_x0000_s61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393272</xdr:row>
          <xdr:rowOff>0</xdr:rowOff>
        </xdr:from>
        <xdr:to>
          <xdr:col>9219</xdr:col>
          <xdr:colOff>0</xdr:colOff>
          <xdr:row>393272</xdr:row>
          <xdr:rowOff>0</xdr:rowOff>
        </xdr:to>
        <xdr:sp macro="" textlink="">
          <xdr:nvSpPr>
            <xdr:cNvPr id="61059" name="Button 643" hidden="1">
              <a:extLst>
                <a:ext uri="{63B3BB69-23CF-44E3-9099-C40C66FF867C}">
                  <a14:compatExt spid="_x0000_s61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458808</xdr:row>
          <xdr:rowOff>0</xdr:rowOff>
        </xdr:from>
        <xdr:to>
          <xdr:col>9219</xdr:col>
          <xdr:colOff>0</xdr:colOff>
          <xdr:row>458808</xdr:row>
          <xdr:rowOff>0</xdr:rowOff>
        </xdr:to>
        <xdr:sp macro="" textlink="">
          <xdr:nvSpPr>
            <xdr:cNvPr id="61060" name="Button 644" hidden="1">
              <a:extLst>
                <a:ext uri="{63B3BB69-23CF-44E3-9099-C40C66FF867C}">
                  <a14:compatExt spid="_x0000_s61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524344</xdr:row>
          <xdr:rowOff>0</xdr:rowOff>
        </xdr:from>
        <xdr:to>
          <xdr:col>9219</xdr:col>
          <xdr:colOff>0</xdr:colOff>
          <xdr:row>524344</xdr:row>
          <xdr:rowOff>0</xdr:rowOff>
        </xdr:to>
        <xdr:sp macro="" textlink="">
          <xdr:nvSpPr>
            <xdr:cNvPr id="61061" name="Button 645" hidden="1">
              <a:extLst>
                <a:ext uri="{63B3BB69-23CF-44E3-9099-C40C66FF867C}">
                  <a14:compatExt spid="_x0000_s61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589880</xdr:row>
          <xdr:rowOff>0</xdr:rowOff>
        </xdr:from>
        <xdr:to>
          <xdr:col>9219</xdr:col>
          <xdr:colOff>0</xdr:colOff>
          <xdr:row>589880</xdr:row>
          <xdr:rowOff>0</xdr:rowOff>
        </xdr:to>
        <xdr:sp macro="" textlink="">
          <xdr:nvSpPr>
            <xdr:cNvPr id="61062" name="Button 646" hidden="1">
              <a:extLst>
                <a:ext uri="{63B3BB69-23CF-44E3-9099-C40C66FF867C}">
                  <a14:compatExt spid="_x0000_s61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655416</xdr:row>
          <xdr:rowOff>0</xdr:rowOff>
        </xdr:from>
        <xdr:to>
          <xdr:col>9219</xdr:col>
          <xdr:colOff>0</xdr:colOff>
          <xdr:row>655416</xdr:row>
          <xdr:rowOff>0</xdr:rowOff>
        </xdr:to>
        <xdr:sp macro="" textlink="">
          <xdr:nvSpPr>
            <xdr:cNvPr id="61063" name="Button 647" hidden="1">
              <a:extLst>
                <a:ext uri="{63B3BB69-23CF-44E3-9099-C40C66FF867C}">
                  <a14:compatExt spid="_x0000_s61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720952</xdr:row>
          <xdr:rowOff>0</xdr:rowOff>
        </xdr:from>
        <xdr:to>
          <xdr:col>9219</xdr:col>
          <xdr:colOff>0</xdr:colOff>
          <xdr:row>720952</xdr:row>
          <xdr:rowOff>0</xdr:rowOff>
        </xdr:to>
        <xdr:sp macro="" textlink="">
          <xdr:nvSpPr>
            <xdr:cNvPr id="61064" name="Button 648" hidden="1">
              <a:extLst>
                <a:ext uri="{63B3BB69-23CF-44E3-9099-C40C66FF867C}">
                  <a14:compatExt spid="_x0000_s61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786488</xdr:row>
          <xdr:rowOff>0</xdr:rowOff>
        </xdr:from>
        <xdr:to>
          <xdr:col>9219</xdr:col>
          <xdr:colOff>0</xdr:colOff>
          <xdr:row>786488</xdr:row>
          <xdr:rowOff>0</xdr:rowOff>
        </xdr:to>
        <xdr:sp macro="" textlink="">
          <xdr:nvSpPr>
            <xdr:cNvPr id="61065" name="Button 649" hidden="1">
              <a:extLst>
                <a:ext uri="{63B3BB69-23CF-44E3-9099-C40C66FF867C}">
                  <a14:compatExt spid="_x0000_s61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852024</xdr:row>
          <xdr:rowOff>0</xdr:rowOff>
        </xdr:from>
        <xdr:to>
          <xdr:col>9219</xdr:col>
          <xdr:colOff>0</xdr:colOff>
          <xdr:row>852024</xdr:row>
          <xdr:rowOff>0</xdr:rowOff>
        </xdr:to>
        <xdr:sp macro="" textlink="">
          <xdr:nvSpPr>
            <xdr:cNvPr id="61066" name="Button 650" hidden="1">
              <a:extLst>
                <a:ext uri="{63B3BB69-23CF-44E3-9099-C40C66FF867C}">
                  <a14:compatExt spid="_x0000_s61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917560</xdr:row>
          <xdr:rowOff>0</xdr:rowOff>
        </xdr:from>
        <xdr:to>
          <xdr:col>9219</xdr:col>
          <xdr:colOff>0</xdr:colOff>
          <xdr:row>917560</xdr:row>
          <xdr:rowOff>0</xdr:rowOff>
        </xdr:to>
        <xdr:sp macro="" textlink="">
          <xdr:nvSpPr>
            <xdr:cNvPr id="61067" name="Button 651" hidden="1">
              <a:extLst>
                <a:ext uri="{63B3BB69-23CF-44E3-9099-C40C66FF867C}">
                  <a14:compatExt spid="_x0000_s61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983096</xdr:row>
          <xdr:rowOff>0</xdr:rowOff>
        </xdr:from>
        <xdr:to>
          <xdr:col>9219</xdr:col>
          <xdr:colOff>0</xdr:colOff>
          <xdr:row>983096</xdr:row>
          <xdr:rowOff>0</xdr:rowOff>
        </xdr:to>
        <xdr:sp macro="" textlink="">
          <xdr:nvSpPr>
            <xdr:cNvPr id="61068" name="Button 652" hidden="1">
              <a:extLst>
                <a:ext uri="{63B3BB69-23CF-44E3-9099-C40C66FF867C}">
                  <a14:compatExt spid="_x0000_s61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56</xdr:row>
          <xdr:rowOff>0</xdr:rowOff>
        </xdr:from>
        <xdr:to>
          <xdr:col>9475</xdr:col>
          <xdr:colOff>0</xdr:colOff>
          <xdr:row>56</xdr:row>
          <xdr:rowOff>0</xdr:rowOff>
        </xdr:to>
        <xdr:sp macro="" textlink="">
          <xdr:nvSpPr>
            <xdr:cNvPr id="61069" name="Button 653" hidden="1">
              <a:extLst>
                <a:ext uri="{63B3BB69-23CF-44E3-9099-C40C66FF867C}">
                  <a14:compatExt spid="_x0000_s61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65592</xdr:row>
          <xdr:rowOff>0</xdr:rowOff>
        </xdr:from>
        <xdr:to>
          <xdr:col>9475</xdr:col>
          <xdr:colOff>0</xdr:colOff>
          <xdr:row>65592</xdr:row>
          <xdr:rowOff>0</xdr:rowOff>
        </xdr:to>
        <xdr:sp macro="" textlink="">
          <xdr:nvSpPr>
            <xdr:cNvPr id="61070" name="Button 654" hidden="1">
              <a:extLst>
                <a:ext uri="{63B3BB69-23CF-44E3-9099-C40C66FF867C}">
                  <a14:compatExt spid="_x0000_s61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131128</xdr:row>
          <xdr:rowOff>0</xdr:rowOff>
        </xdr:from>
        <xdr:to>
          <xdr:col>9475</xdr:col>
          <xdr:colOff>0</xdr:colOff>
          <xdr:row>131128</xdr:row>
          <xdr:rowOff>0</xdr:rowOff>
        </xdr:to>
        <xdr:sp macro="" textlink="">
          <xdr:nvSpPr>
            <xdr:cNvPr id="61071" name="Button 655" hidden="1">
              <a:extLst>
                <a:ext uri="{63B3BB69-23CF-44E3-9099-C40C66FF867C}">
                  <a14:compatExt spid="_x0000_s61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196664</xdr:row>
          <xdr:rowOff>0</xdr:rowOff>
        </xdr:from>
        <xdr:to>
          <xdr:col>9475</xdr:col>
          <xdr:colOff>0</xdr:colOff>
          <xdr:row>196664</xdr:row>
          <xdr:rowOff>0</xdr:rowOff>
        </xdr:to>
        <xdr:sp macro="" textlink="">
          <xdr:nvSpPr>
            <xdr:cNvPr id="61072" name="Button 656" hidden="1">
              <a:extLst>
                <a:ext uri="{63B3BB69-23CF-44E3-9099-C40C66FF867C}">
                  <a14:compatExt spid="_x0000_s61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262200</xdr:row>
          <xdr:rowOff>0</xdr:rowOff>
        </xdr:from>
        <xdr:to>
          <xdr:col>9475</xdr:col>
          <xdr:colOff>0</xdr:colOff>
          <xdr:row>262200</xdr:row>
          <xdr:rowOff>0</xdr:rowOff>
        </xdr:to>
        <xdr:sp macro="" textlink="">
          <xdr:nvSpPr>
            <xdr:cNvPr id="61073" name="Button 657" hidden="1">
              <a:extLst>
                <a:ext uri="{63B3BB69-23CF-44E3-9099-C40C66FF867C}">
                  <a14:compatExt spid="_x0000_s61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327736</xdr:row>
          <xdr:rowOff>0</xdr:rowOff>
        </xdr:from>
        <xdr:to>
          <xdr:col>9475</xdr:col>
          <xdr:colOff>0</xdr:colOff>
          <xdr:row>327736</xdr:row>
          <xdr:rowOff>0</xdr:rowOff>
        </xdr:to>
        <xdr:sp macro="" textlink="">
          <xdr:nvSpPr>
            <xdr:cNvPr id="61074" name="Button 658" hidden="1">
              <a:extLst>
                <a:ext uri="{63B3BB69-23CF-44E3-9099-C40C66FF867C}">
                  <a14:compatExt spid="_x0000_s61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393272</xdr:row>
          <xdr:rowOff>0</xdr:rowOff>
        </xdr:from>
        <xdr:to>
          <xdr:col>9475</xdr:col>
          <xdr:colOff>0</xdr:colOff>
          <xdr:row>393272</xdr:row>
          <xdr:rowOff>0</xdr:rowOff>
        </xdr:to>
        <xdr:sp macro="" textlink="">
          <xdr:nvSpPr>
            <xdr:cNvPr id="61075" name="Button 659" hidden="1">
              <a:extLst>
                <a:ext uri="{63B3BB69-23CF-44E3-9099-C40C66FF867C}">
                  <a14:compatExt spid="_x0000_s61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458808</xdr:row>
          <xdr:rowOff>0</xdr:rowOff>
        </xdr:from>
        <xdr:to>
          <xdr:col>9475</xdr:col>
          <xdr:colOff>0</xdr:colOff>
          <xdr:row>458808</xdr:row>
          <xdr:rowOff>0</xdr:rowOff>
        </xdr:to>
        <xdr:sp macro="" textlink="">
          <xdr:nvSpPr>
            <xdr:cNvPr id="61076" name="Button 660" hidden="1">
              <a:extLst>
                <a:ext uri="{63B3BB69-23CF-44E3-9099-C40C66FF867C}">
                  <a14:compatExt spid="_x0000_s61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524344</xdr:row>
          <xdr:rowOff>0</xdr:rowOff>
        </xdr:from>
        <xdr:to>
          <xdr:col>9475</xdr:col>
          <xdr:colOff>0</xdr:colOff>
          <xdr:row>524344</xdr:row>
          <xdr:rowOff>0</xdr:rowOff>
        </xdr:to>
        <xdr:sp macro="" textlink="">
          <xdr:nvSpPr>
            <xdr:cNvPr id="61077" name="Button 661" hidden="1">
              <a:extLst>
                <a:ext uri="{63B3BB69-23CF-44E3-9099-C40C66FF867C}">
                  <a14:compatExt spid="_x0000_s61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589880</xdr:row>
          <xdr:rowOff>0</xdr:rowOff>
        </xdr:from>
        <xdr:to>
          <xdr:col>9475</xdr:col>
          <xdr:colOff>0</xdr:colOff>
          <xdr:row>589880</xdr:row>
          <xdr:rowOff>0</xdr:rowOff>
        </xdr:to>
        <xdr:sp macro="" textlink="">
          <xdr:nvSpPr>
            <xdr:cNvPr id="61078" name="Button 662" hidden="1">
              <a:extLst>
                <a:ext uri="{63B3BB69-23CF-44E3-9099-C40C66FF867C}">
                  <a14:compatExt spid="_x0000_s61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655416</xdr:row>
          <xdr:rowOff>0</xdr:rowOff>
        </xdr:from>
        <xdr:to>
          <xdr:col>9475</xdr:col>
          <xdr:colOff>0</xdr:colOff>
          <xdr:row>655416</xdr:row>
          <xdr:rowOff>0</xdr:rowOff>
        </xdr:to>
        <xdr:sp macro="" textlink="">
          <xdr:nvSpPr>
            <xdr:cNvPr id="61079" name="Button 663" hidden="1">
              <a:extLst>
                <a:ext uri="{63B3BB69-23CF-44E3-9099-C40C66FF867C}">
                  <a14:compatExt spid="_x0000_s61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720952</xdr:row>
          <xdr:rowOff>0</xdr:rowOff>
        </xdr:from>
        <xdr:to>
          <xdr:col>9475</xdr:col>
          <xdr:colOff>0</xdr:colOff>
          <xdr:row>720952</xdr:row>
          <xdr:rowOff>0</xdr:rowOff>
        </xdr:to>
        <xdr:sp macro="" textlink="">
          <xdr:nvSpPr>
            <xdr:cNvPr id="61080" name="Button 664" hidden="1">
              <a:extLst>
                <a:ext uri="{63B3BB69-23CF-44E3-9099-C40C66FF867C}">
                  <a14:compatExt spid="_x0000_s61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786488</xdr:row>
          <xdr:rowOff>0</xdr:rowOff>
        </xdr:from>
        <xdr:to>
          <xdr:col>9475</xdr:col>
          <xdr:colOff>0</xdr:colOff>
          <xdr:row>786488</xdr:row>
          <xdr:rowOff>0</xdr:rowOff>
        </xdr:to>
        <xdr:sp macro="" textlink="">
          <xdr:nvSpPr>
            <xdr:cNvPr id="61081" name="Button 665" hidden="1">
              <a:extLst>
                <a:ext uri="{63B3BB69-23CF-44E3-9099-C40C66FF867C}">
                  <a14:compatExt spid="_x0000_s61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852024</xdr:row>
          <xdr:rowOff>0</xdr:rowOff>
        </xdr:from>
        <xdr:to>
          <xdr:col>9475</xdr:col>
          <xdr:colOff>0</xdr:colOff>
          <xdr:row>852024</xdr:row>
          <xdr:rowOff>0</xdr:rowOff>
        </xdr:to>
        <xdr:sp macro="" textlink="">
          <xdr:nvSpPr>
            <xdr:cNvPr id="61082" name="Button 666" hidden="1">
              <a:extLst>
                <a:ext uri="{63B3BB69-23CF-44E3-9099-C40C66FF867C}">
                  <a14:compatExt spid="_x0000_s61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917560</xdr:row>
          <xdr:rowOff>0</xdr:rowOff>
        </xdr:from>
        <xdr:to>
          <xdr:col>9475</xdr:col>
          <xdr:colOff>0</xdr:colOff>
          <xdr:row>917560</xdr:row>
          <xdr:rowOff>0</xdr:rowOff>
        </xdr:to>
        <xdr:sp macro="" textlink="">
          <xdr:nvSpPr>
            <xdr:cNvPr id="61083" name="Button 667" hidden="1">
              <a:extLst>
                <a:ext uri="{63B3BB69-23CF-44E3-9099-C40C66FF867C}">
                  <a14:compatExt spid="_x0000_s61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983096</xdr:row>
          <xdr:rowOff>0</xdr:rowOff>
        </xdr:from>
        <xdr:to>
          <xdr:col>9475</xdr:col>
          <xdr:colOff>0</xdr:colOff>
          <xdr:row>983096</xdr:row>
          <xdr:rowOff>0</xdr:rowOff>
        </xdr:to>
        <xdr:sp macro="" textlink="">
          <xdr:nvSpPr>
            <xdr:cNvPr id="61084" name="Button 668" hidden="1">
              <a:extLst>
                <a:ext uri="{63B3BB69-23CF-44E3-9099-C40C66FF867C}">
                  <a14:compatExt spid="_x0000_s61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56</xdr:row>
          <xdr:rowOff>0</xdr:rowOff>
        </xdr:from>
        <xdr:to>
          <xdr:col>9731</xdr:col>
          <xdr:colOff>0</xdr:colOff>
          <xdr:row>56</xdr:row>
          <xdr:rowOff>0</xdr:rowOff>
        </xdr:to>
        <xdr:sp macro="" textlink="">
          <xdr:nvSpPr>
            <xdr:cNvPr id="61085" name="Button 669" hidden="1">
              <a:extLst>
                <a:ext uri="{63B3BB69-23CF-44E3-9099-C40C66FF867C}">
                  <a14:compatExt spid="_x0000_s61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65592</xdr:row>
          <xdr:rowOff>0</xdr:rowOff>
        </xdr:from>
        <xdr:to>
          <xdr:col>9731</xdr:col>
          <xdr:colOff>0</xdr:colOff>
          <xdr:row>65592</xdr:row>
          <xdr:rowOff>0</xdr:rowOff>
        </xdr:to>
        <xdr:sp macro="" textlink="">
          <xdr:nvSpPr>
            <xdr:cNvPr id="61086" name="Button 670" hidden="1">
              <a:extLst>
                <a:ext uri="{63B3BB69-23CF-44E3-9099-C40C66FF867C}">
                  <a14:compatExt spid="_x0000_s61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131128</xdr:row>
          <xdr:rowOff>0</xdr:rowOff>
        </xdr:from>
        <xdr:to>
          <xdr:col>9731</xdr:col>
          <xdr:colOff>0</xdr:colOff>
          <xdr:row>131128</xdr:row>
          <xdr:rowOff>0</xdr:rowOff>
        </xdr:to>
        <xdr:sp macro="" textlink="">
          <xdr:nvSpPr>
            <xdr:cNvPr id="61087" name="Button 671" hidden="1">
              <a:extLst>
                <a:ext uri="{63B3BB69-23CF-44E3-9099-C40C66FF867C}">
                  <a14:compatExt spid="_x0000_s61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196664</xdr:row>
          <xdr:rowOff>0</xdr:rowOff>
        </xdr:from>
        <xdr:to>
          <xdr:col>9731</xdr:col>
          <xdr:colOff>0</xdr:colOff>
          <xdr:row>196664</xdr:row>
          <xdr:rowOff>0</xdr:rowOff>
        </xdr:to>
        <xdr:sp macro="" textlink="">
          <xdr:nvSpPr>
            <xdr:cNvPr id="61088" name="Button 672" hidden="1">
              <a:extLst>
                <a:ext uri="{63B3BB69-23CF-44E3-9099-C40C66FF867C}">
                  <a14:compatExt spid="_x0000_s61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262200</xdr:row>
          <xdr:rowOff>0</xdr:rowOff>
        </xdr:from>
        <xdr:to>
          <xdr:col>9731</xdr:col>
          <xdr:colOff>0</xdr:colOff>
          <xdr:row>262200</xdr:row>
          <xdr:rowOff>0</xdr:rowOff>
        </xdr:to>
        <xdr:sp macro="" textlink="">
          <xdr:nvSpPr>
            <xdr:cNvPr id="61089" name="Button 673" hidden="1">
              <a:extLst>
                <a:ext uri="{63B3BB69-23CF-44E3-9099-C40C66FF867C}">
                  <a14:compatExt spid="_x0000_s61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327736</xdr:row>
          <xdr:rowOff>0</xdr:rowOff>
        </xdr:from>
        <xdr:to>
          <xdr:col>9731</xdr:col>
          <xdr:colOff>0</xdr:colOff>
          <xdr:row>327736</xdr:row>
          <xdr:rowOff>0</xdr:rowOff>
        </xdr:to>
        <xdr:sp macro="" textlink="">
          <xdr:nvSpPr>
            <xdr:cNvPr id="61090" name="Button 674" hidden="1">
              <a:extLst>
                <a:ext uri="{63B3BB69-23CF-44E3-9099-C40C66FF867C}">
                  <a14:compatExt spid="_x0000_s61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393272</xdr:row>
          <xdr:rowOff>0</xdr:rowOff>
        </xdr:from>
        <xdr:to>
          <xdr:col>9731</xdr:col>
          <xdr:colOff>0</xdr:colOff>
          <xdr:row>393272</xdr:row>
          <xdr:rowOff>0</xdr:rowOff>
        </xdr:to>
        <xdr:sp macro="" textlink="">
          <xdr:nvSpPr>
            <xdr:cNvPr id="61091" name="Button 675" hidden="1">
              <a:extLst>
                <a:ext uri="{63B3BB69-23CF-44E3-9099-C40C66FF867C}">
                  <a14:compatExt spid="_x0000_s61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458808</xdr:row>
          <xdr:rowOff>0</xdr:rowOff>
        </xdr:from>
        <xdr:to>
          <xdr:col>9731</xdr:col>
          <xdr:colOff>0</xdr:colOff>
          <xdr:row>458808</xdr:row>
          <xdr:rowOff>0</xdr:rowOff>
        </xdr:to>
        <xdr:sp macro="" textlink="">
          <xdr:nvSpPr>
            <xdr:cNvPr id="61092" name="Button 676" hidden="1">
              <a:extLst>
                <a:ext uri="{63B3BB69-23CF-44E3-9099-C40C66FF867C}">
                  <a14:compatExt spid="_x0000_s61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524344</xdr:row>
          <xdr:rowOff>0</xdr:rowOff>
        </xdr:from>
        <xdr:to>
          <xdr:col>9731</xdr:col>
          <xdr:colOff>0</xdr:colOff>
          <xdr:row>524344</xdr:row>
          <xdr:rowOff>0</xdr:rowOff>
        </xdr:to>
        <xdr:sp macro="" textlink="">
          <xdr:nvSpPr>
            <xdr:cNvPr id="61093" name="Button 677" hidden="1">
              <a:extLst>
                <a:ext uri="{63B3BB69-23CF-44E3-9099-C40C66FF867C}">
                  <a14:compatExt spid="_x0000_s61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589880</xdr:row>
          <xdr:rowOff>0</xdr:rowOff>
        </xdr:from>
        <xdr:to>
          <xdr:col>9731</xdr:col>
          <xdr:colOff>0</xdr:colOff>
          <xdr:row>589880</xdr:row>
          <xdr:rowOff>0</xdr:rowOff>
        </xdr:to>
        <xdr:sp macro="" textlink="">
          <xdr:nvSpPr>
            <xdr:cNvPr id="61094" name="Button 678" hidden="1">
              <a:extLst>
                <a:ext uri="{63B3BB69-23CF-44E3-9099-C40C66FF867C}">
                  <a14:compatExt spid="_x0000_s61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655416</xdr:row>
          <xdr:rowOff>0</xdr:rowOff>
        </xdr:from>
        <xdr:to>
          <xdr:col>9731</xdr:col>
          <xdr:colOff>0</xdr:colOff>
          <xdr:row>655416</xdr:row>
          <xdr:rowOff>0</xdr:rowOff>
        </xdr:to>
        <xdr:sp macro="" textlink="">
          <xdr:nvSpPr>
            <xdr:cNvPr id="61095" name="Button 679" hidden="1">
              <a:extLst>
                <a:ext uri="{63B3BB69-23CF-44E3-9099-C40C66FF867C}">
                  <a14:compatExt spid="_x0000_s61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720952</xdr:row>
          <xdr:rowOff>0</xdr:rowOff>
        </xdr:from>
        <xdr:to>
          <xdr:col>9731</xdr:col>
          <xdr:colOff>0</xdr:colOff>
          <xdr:row>720952</xdr:row>
          <xdr:rowOff>0</xdr:rowOff>
        </xdr:to>
        <xdr:sp macro="" textlink="">
          <xdr:nvSpPr>
            <xdr:cNvPr id="61096" name="Button 680" hidden="1">
              <a:extLst>
                <a:ext uri="{63B3BB69-23CF-44E3-9099-C40C66FF867C}">
                  <a14:compatExt spid="_x0000_s61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786488</xdr:row>
          <xdr:rowOff>0</xdr:rowOff>
        </xdr:from>
        <xdr:to>
          <xdr:col>9731</xdr:col>
          <xdr:colOff>0</xdr:colOff>
          <xdr:row>786488</xdr:row>
          <xdr:rowOff>0</xdr:rowOff>
        </xdr:to>
        <xdr:sp macro="" textlink="">
          <xdr:nvSpPr>
            <xdr:cNvPr id="61097" name="Button 681" hidden="1">
              <a:extLst>
                <a:ext uri="{63B3BB69-23CF-44E3-9099-C40C66FF867C}">
                  <a14:compatExt spid="_x0000_s61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852024</xdr:row>
          <xdr:rowOff>0</xdr:rowOff>
        </xdr:from>
        <xdr:to>
          <xdr:col>9731</xdr:col>
          <xdr:colOff>0</xdr:colOff>
          <xdr:row>852024</xdr:row>
          <xdr:rowOff>0</xdr:rowOff>
        </xdr:to>
        <xdr:sp macro="" textlink="">
          <xdr:nvSpPr>
            <xdr:cNvPr id="61098" name="Button 682" hidden="1">
              <a:extLst>
                <a:ext uri="{63B3BB69-23CF-44E3-9099-C40C66FF867C}">
                  <a14:compatExt spid="_x0000_s61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917560</xdr:row>
          <xdr:rowOff>0</xdr:rowOff>
        </xdr:from>
        <xdr:to>
          <xdr:col>9731</xdr:col>
          <xdr:colOff>0</xdr:colOff>
          <xdr:row>917560</xdr:row>
          <xdr:rowOff>0</xdr:rowOff>
        </xdr:to>
        <xdr:sp macro="" textlink="">
          <xdr:nvSpPr>
            <xdr:cNvPr id="61099" name="Button 683" hidden="1">
              <a:extLst>
                <a:ext uri="{63B3BB69-23CF-44E3-9099-C40C66FF867C}">
                  <a14:compatExt spid="_x0000_s61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983096</xdr:row>
          <xdr:rowOff>0</xdr:rowOff>
        </xdr:from>
        <xdr:to>
          <xdr:col>9731</xdr:col>
          <xdr:colOff>0</xdr:colOff>
          <xdr:row>983096</xdr:row>
          <xdr:rowOff>0</xdr:rowOff>
        </xdr:to>
        <xdr:sp macro="" textlink="">
          <xdr:nvSpPr>
            <xdr:cNvPr id="61100" name="Button 684" hidden="1">
              <a:extLst>
                <a:ext uri="{63B3BB69-23CF-44E3-9099-C40C66FF867C}">
                  <a14:compatExt spid="_x0000_s61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56</xdr:row>
          <xdr:rowOff>0</xdr:rowOff>
        </xdr:from>
        <xdr:to>
          <xdr:col>9987</xdr:col>
          <xdr:colOff>0</xdr:colOff>
          <xdr:row>56</xdr:row>
          <xdr:rowOff>0</xdr:rowOff>
        </xdr:to>
        <xdr:sp macro="" textlink="">
          <xdr:nvSpPr>
            <xdr:cNvPr id="61101" name="Button 685" hidden="1">
              <a:extLst>
                <a:ext uri="{63B3BB69-23CF-44E3-9099-C40C66FF867C}">
                  <a14:compatExt spid="_x0000_s61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65592</xdr:row>
          <xdr:rowOff>0</xdr:rowOff>
        </xdr:from>
        <xdr:to>
          <xdr:col>9987</xdr:col>
          <xdr:colOff>0</xdr:colOff>
          <xdr:row>65592</xdr:row>
          <xdr:rowOff>0</xdr:rowOff>
        </xdr:to>
        <xdr:sp macro="" textlink="">
          <xdr:nvSpPr>
            <xdr:cNvPr id="61102" name="Button 686" hidden="1">
              <a:extLst>
                <a:ext uri="{63B3BB69-23CF-44E3-9099-C40C66FF867C}">
                  <a14:compatExt spid="_x0000_s61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131128</xdr:row>
          <xdr:rowOff>0</xdr:rowOff>
        </xdr:from>
        <xdr:to>
          <xdr:col>9987</xdr:col>
          <xdr:colOff>0</xdr:colOff>
          <xdr:row>131128</xdr:row>
          <xdr:rowOff>0</xdr:rowOff>
        </xdr:to>
        <xdr:sp macro="" textlink="">
          <xdr:nvSpPr>
            <xdr:cNvPr id="61103" name="Button 687" hidden="1">
              <a:extLst>
                <a:ext uri="{63B3BB69-23CF-44E3-9099-C40C66FF867C}">
                  <a14:compatExt spid="_x0000_s61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196664</xdr:row>
          <xdr:rowOff>0</xdr:rowOff>
        </xdr:from>
        <xdr:to>
          <xdr:col>9987</xdr:col>
          <xdr:colOff>0</xdr:colOff>
          <xdr:row>196664</xdr:row>
          <xdr:rowOff>0</xdr:rowOff>
        </xdr:to>
        <xdr:sp macro="" textlink="">
          <xdr:nvSpPr>
            <xdr:cNvPr id="61104" name="Button 688" hidden="1">
              <a:extLst>
                <a:ext uri="{63B3BB69-23CF-44E3-9099-C40C66FF867C}">
                  <a14:compatExt spid="_x0000_s61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262200</xdr:row>
          <xdr:rowOff>0</xdr:rowOff>
        </xdr:from>
        <xdr:to>
          <xdr:col>9987</xdr:col>
          <xdr:colOff>0</xdr:colOff>
          <xdr:row>262200</xdr:row>
          <xdr:rowOff>0</xdr:rowOff>
        </xdr:to>
        <xdr:sp macro="" textlink="">
          <xdr:nvSpPr>
            <xdr:cNvPr id="61105" name="Button 689" hidden="1">
              <a:extLst>
                <a:ext uri="{63B3BB69-23CF-44E3-9099-C40C66FF867C}">
                  <a14:compatExt spid="_x0000_s61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327736</xdr:row>
          <xdr:rowOff>0</xdr:rowOff>
        </xdr:from>
        <xdr:to>
          <xdr:col>9987</xdr:col>
          <xdr:colOff>0</xdr:colOff>
          <xdr:row>327736</xdr:row>
          <xdr:rowOff>0</xdr:rowOff>
        </xdr:to>
        <xdr:sp macro="" textlink="">
          <xdr:nvSpPr>
            <xdr:cNvPr id="61106" name="Button 690" hidden="1">
              <a:extLst>
                <a:ext uri="{63B3BB69-23CF-44E3-9099-C40C66FF867C}">
                  <a14:compatExt spid="_x0000_s61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393272</xdr:row>
          <xdr:rowOff>0</xdr:rowOff>
        </xdr:from>
        <xdr:to>
          <xdr:col>9987</xdr:col>
          <xdr:colOff>0</xdr:colOff>
          <xdr:row>393272</xdr:row>
          <xdr:rowOff>0</xdr:rowOff>
        </xdr:to>
        <xdr:sp macro="" textlink="">
          <xdr:nvSpPr>
            <xdr:cNvPr id="61107" name="Button 691" hidden="1">
              <a:extLst>
                <a:ext uri="{63B3BB69-23CF-44E3-9099-C40C66FF867C}">
                  <a14:compatExt spid="_x0000_s61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458808</xdr:row>
          <xdr:rowOff>0</xdr:rowOff>
        </xdr:from>
        <xdr:to>
          <xdr:col>9987</xdr:col>
          <xdr:colOff>0</xdr:colOff>
          <xdr:row>458808</xdr:row>
          <xdr:rowOff>0</xdr:rowOff>
        </xdr:to>
        <xdr:sp macro="" textlink="">
          <xdr:nvSpPr>
            <xdr:cNvPr id="61108" name="Button 692" hidden="1">
              <a:extLst>
                <a:ext uri="{63B3BB69-23CF-44E3-9099-C40C66FF867C}">
                  <a14:compatExt spid="_x0000_s61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524344</xdr:row>
          <xdr:rowOff>0</xdr:rowOff>
        </xdr:from>
        <xdr:to>
          <xdr:col>9987</xdr:col>
          <xdr:colOff>0</xdr:colOff>
          <xdr:row>524344</xdr:row>
          <xdr:rowOff>0</xdr:rowOff>
        </xdr:to>
        <xdr:sp macro="" textlink="">
          <xdr:nvSpPr>
            <xdr:cNvPr id="61109" name="Button 693" hidden="1">
              <a:extLst>
                <a:ext uri="{63B3BB69-23CF-44E3-9099-C40C66FF867C}">
                  <a14:compatExt spid="_x0000_s61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589880</xdr:row>
          <xdr:rowOff>0</xdr:rowOff>
        </xdr:from>
        <xdr:to>
          <xdr:col>9987</xdr:col>
          <xdr:colOff>0</xdr:colOff>
          <xdr:row>589880</xdr:row>
          <xdr:rowOff>0</xdr:rowOff>
        </xdr:to>
        <xdr:sp macro="" textlink="">
          <xdr:nvSpPr>
            <xdr:cNvPr id="61110" name="Button 694" hidden="1">
              <a:extLst>
                <a:ext uri="{63B3BB69-23CF-44E3-9099-C40C66FF867C}">
                  <a14:compatExt spid="_x0000_s61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655416</xdr:row>
          <xdr:rowOff>0</xdr:rowOff>
        </xdr:from>
        <xdr:to>
          <xdr:col>9987</xdr:col>
          <xdr:colOff>0</xdr:colOff>
          <xdr:row>655416</xdr:row>
          <xdr:rowOff>0</xdr:rowOff>
        </xdr:to>
        <xdr:sp macro="" textlink="">
          <xdr:nvSpPr>
            <xdr:cNvPr id="61111" name="Button 695" hidden="1">
              <a:extLst>
                <a:ext uri="{63B3BB69-23CF-44E3-9099-C40C66FF867C}">
                  <a14:compatExt spid="_x0000_s61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720952</xdr:row>
          <xdr:rowOff>0</xdr:rowOff>
        </xdr:from>
        <xdr:to>
          <xdr:col>9987</xdr:col>
          <xdr:colOff>0</xdr:colOff>
          <xdr:row>720952</xdr:row>
          <xdr:rowOff>0</xdr:rowOff>
        </xdr:to>
        <xdr:sp macro="" textlink="">
          <xdr:nvSpPr>
            <xdr:cNvPr id="61112" name="Button 696" hidden="1">
              <a:extLst>
                <a:ext uri="{63B3BB69-23CF-44E3-9099-C40C66FF867C}">
                  <a14:compatExt spid="_x0000_s61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786488</xdr:row>
          <xdr:rowOff>0</xdr:rowOff>
        </xdr:from>
        <xdr:to>
          <xdr:col>9987</xdr:col>
          <xdr:colOff>0</xdr:colOff>
          <xdr:row>786488</xdr:row>
          <xdr:rowOff>0</xdr:rowOff>
        </xdr:to>
        <xdr:sp macro="" textlink="">
          <xdr:nvSpPr>
            <xdr:cNvPr id="61113" name="Button 697" hidden="1">
              <a:extLst>
                <a:ext uri="{63B3BB69-23CF-44E3-9099-C40C66FF867C}">
                  <a14:compatExt spid="_x0000_s61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852024</xdr:row>
          <xdr:rowOff>0</xdr:rowOff>
        </xdr:from>
        <xdr:to>
          <xdr:col>9987</xdr:col>
          <xdr:colOff>0</xdr:colOff>
          <xdr:row>852024</xdr:row>
          <xdr:rowOff>0</xdr:rowOff>
        </xdr:to>
        <xdr:sp macro="" textlink="">
          <xdr:nvSpPr>
            <xdr:cNvPr id="61114" name="Button 698" hidden="1">
              <a:extLst>
                <a:ext uri="{63B3BB69-23CF-44E3-9099-C40C66FF867C}">
                  <a14:compatExt spid="_x0000_s61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917560</xdr:row>
          <xdr:rowOff>0</xdr:rowOff>
        </xdr:from>
        <xdr:to>
          <xdr:col>9987</xdr:col>
          <xdr:colOff>0</xdr:colOff>
          <xdr:row>917560</xdr:row>
          <xdr:rowOff>0</xdr:rowOff>
        </xdr:to>
        <xdr:sp macro="" textlink="">
          <xdr:nvSpPr>
            <xdr:cNvPr id="61115" name="Button 699" hidden="1">
              <a:extLst>
                <a:ext uri="{63B3BB69-23CF-44E3-9099-C40C66FF867C}">
                  <a14:compatExt spid="_x0000_s61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983096</xdr:row>
          <xdr:rowOff>0</xdr:rowOff>
        </xdr:from>
        <xdr:to>
          <xdr:col>9987</xdr:col>
          <xdr:colOff>0</xdr:colOff>
          <xdr:row>983096</xdr:row>
          <xdr:rowOff>0</xdr:rowOff>
        </xdr:to>
        <xdr:sp macro="" textlink="">
          <xdr:nvSpPr>
            <xdr:cNvPr id="61116" name="Button 700" hidden="1">
              <a:extLst>
                <a:ext uri="{63B3BB69-23CF-44E3-9099-C40C66FF867C}">
                  <a14:compatExt spid="_x0000_s61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56</xdr:row>
          <xdr:rowOff>0</xdr:rowOff>
        </xdr:from>
        <xdr:to>
          <xdr:col>10243</xdr:col>
          <xdr:colOff>0</xdr:colOff>
          <xdr:row>56</xdr:row>
          <xdr:rowOff>0</xdr:rowOff>
        </xdr:to>
        <xdr:sp macro="" textlink="">
          <xdr:nvSpPr>
            <xdr:cNvPr id="61117" name="Button 701" hidden="1">
              <a:extLst>
                <a:ext uri="{63B3BB69-23CF-44E3-9099-C40C66FF867C}">
                  <a14:compatExt spid="_x0000_s61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65592</xdr:row>
          <xdr:rowOff>0</xdr:rowOff>
        </xdr:from>
        <xdr:to>
          <xdr:col>10243</xdr:col>
          <xdr:colOff>0</xdr:colOff>
          <xdr:row>65592</xdr:row>
          <xdr:rowOff>0</xdr:rowOff>
        </xdr:to>
        <xdr:sp macro="" textlink="">
          <xdr:nvSpPr>
            <xdr:cNvPr id="61118" name="Button 702" hidden="1">
              <a:extLst>
                <a:ext uri="{63B3BB69-23CF-44E3-9099-C40C66FF867C}">
                  <a14:compatExt spid="_x0000_s61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131128</xdr:row>
          <xdr:rowOff>0</xdr:rowOff>
        </xdr:from>
        <xdr:to>
          <xdr:col>10243</xdr:col>
          <xdr:colOff>0</xdr:colOff>
          <xdr:row>131128</xdr:row>
          <xdr:rowOff>0</xdr:rowOff>
        </xdr:to>
        <xdr:sp macro="" textlink="">
          <xdr:nvSpPr>
            <xdr:cNvPr id="61119" name="Button 703" hidden="1">
              <a:extLst>
                <a:ext uri="{63B3BB69-23CF-44E3-9099-C40C66FF867C}">
                  <a14:compatExt spid="_x0000_s61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196664</xdr:row>
          <xdr:rowOff>0</xdr:rowOff>
        </xdr:from>
        <xdr:to>
          <xdr:col>10243</xdr:col>
          <xdr:colOff>0</xdr:colOff>
          <xdr:row>196664</xdr:row>
          <xdr:rowOff>0</xdr:rowOff>
        </xdr:to>
        <xdr:sp macro="" textlink="">
          <xdr:nvSpPr>
            <xdr:cNvPr id="61120" name="Button 704" hidden="1">
              <a:extLst>
                <a:ext uri="{63B3BB69-23CF-44E3-9099-C40C66FF867C}">
                  <a14:compatExt spid="_x0000_s61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262200</xdr:row>
          <xdr:rowOff>0</xdr:rowOff>
        </xdr:from>
        <xdr:to>
          <xdr:col>10243</xdr:col>
          <xdr:colOff>0</xdr:colOff>
          <xdr:row>262200</xdr:row>
          <xdr:rowOff>0</xdr:rowOff>
        </xdr:to>
        <xdr:sp macro="" textlink="">
          <xdr:nvSpPr>
            <xdr:cNvPr id="61121" name="Button 705" hidden="1">
              <a:extLst>
                <a:ext uri="{63B3BB69-23CF-44E3-9099-C40C66FF867C}">
                  <a14:compatExt spid="_x0000_s61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327736</xdr:row>
          <xdr:rowOff>0</xdr:rowOff>
        </xdr:from>
        <xdr:to>
          <xdr:col>10243</xdr:col>
          <xdr:colOff>0</xdr:colOff>
          <xdr:row>327736</xdr:row>
          <xdr:rowOff>0</xdr:rowOff>
        </xdr:to>
        <xdr:sp macro="" textlink="">
          <xdr:nvSpPr>
            <xdr:cNvPr id="61122" name="Button 706" hidden="1">
              <a:extLst>
                <a:ext uri="{63B3BB69-23CF-44E3-9099-C40C66FF867C}">
                  <a14:compatExt spid="_x0000_s61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393272</xdr:row>
          <xdr:rowOff>0</xdr:rowOff>
        </xdr:from>
        <xdr:to>
          <xdr:col>10243</xdr:col>
          <xdr:colOff>0</xdr:colOff>
          <xdr:row>393272</xdr:row>
          <xdr:rowOff>0</xdr:rowOff>
        </xdr:to>
        <xdr:sp macro="" textlink="">
          <xdr:nvSpPr>
            <xdr:cNvPr id="61123" name="Button 707" hidden="1">
              <a:extLst>
                <a:ext uri="{63B3BB69-23CF-44E3-9099-C40C66FF867C}">
                  <a14:compatExt spid="_x0000_s61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458808</xdr:row>
          <xdr:rowOff>0</xdr:rowOff>
        </xdr:from>
        <xdr:to>
          <xdr:col>10243</xdr:col>
          <xdr:colOff>0</xdr:colOff>
          <xdr:row>458808</xdr:row>
          <xdr:rowOff>0</xdr:rowOff>
        </xdr:to>
        <xdr:sp macro="" textlink="">
          <xdr:nvSpPr>
            <xdr:cNvPr id="61124" name="Button 708" hidden="1">
              <a:extLst>
                <a:ext uri="{63B3BB69-23CF-44E3-9099-C40C66FF867C}">
                  <a14:compatExt spid="_x0000_s61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524344</xdr:row>
          <xdr:rowOff>0</xdr:rowOff>
        </xdr:from>
        <xdr:to>
          <xdr:col>10243</xdr:col>
          <xdr:colOff>0</xdr:colOff>
          <xdr:row>524344</xdr:row>
          <xdr:rowOff>0</xdr:rowOff>
        </xdr:to>
        <xdr:sp macro="" textlink="">
          <xdr:nvSpPr>
            <xdr:cNvPr id="61125" name="Button 709" hidden="1">
              <a:extLst>
                <a:ext uri="{63B3BB69-23CF-44E3-9099-C40C66FF867C}">
                  <a14:compatExt spid="_x0000_s61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589880</xdr:row>
          <xdr:rowOff>0</xdr:rowOff>
        </xdr:from>
        <xdr:to>
          <xdr:col>10243</xdr:col>
          <xdr:colOff>0</xdr:colOff>
          <xdr:row>589880</xdr:row>
          <xdr:rowOff>0</xdr:rowOff>
        </xdr:to>
        <xdr:sp macro="" textlink="">
          <xdr:nvSpPr>
            <xdr:cNvPr id="61126" name="Button 710" hidden="1">
              <a:extLst>
                <a:ext uri="{63B3BB69-23CF-44E3-9099-C40C66FF867C}">
                  <a14:compatExt spid="_x0000_s61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655416</xdr:row>
          <xdr:rowOff>0</xdr:rowOff>
        </xdr:from>
        <xdr:to>
          <xdr:col>10243</xdr:col>
          <xdr:colOff>0</xdr:colOff>
          <xdr:row>655416</xdr:row>
          <xdr:rowOff>0</xdr:rowOff>
        </xdr:to>
        <xdr:sp macro="" textlink="">
          <xdr:nvSpPr>
            <xdr:cNvPr id="61127" name="Button 711" hidden="1">
              <a:extLst>
                <a:ext uri="{63B3BB69-23CF-44E3-9099-C40C66FF867C}">
                  <a14:compatExt spid="_x0000_s61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720952</xdr:row>
          <xdr:rowOff>0</xdr:rowOff>
        </xdr:from>
        <xdr:to>
          <xdr:col>10243</xdr:col>
          <xdr:colOff>0</xdr:colOff>
          <xdr:row>720952</xdr:row>
          <xdr:rowOff>0</xdr:rowOff>
        </xdr:to>
        <xdr:sp macro="" textlink="">
          <xdr:nvSpPr>
            <xdr:cNvPr id="61128" name="Button 712" hidden="1">
              <a:extLst>
                <a:ext uri="{63B3BB69-23CF-44E3-9099-C40C66FF867C}">
                  <a14:compatExt spid="_x0000_s61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786488</xdr:row>
          <xdr:rowOff>0</xdr:rowOff>
        </xdr:from>
        <xdr:to>
          <xdr:col>10243</xdr:col>
          <xdr:colOff>0</xdr:colOff>
          <xdr:row>786488</xdr:row>
          <xdr:rowOff>0</xdr:rowOff>
        </xdr:to>
        <xdr:sp macro="" textlink="">
          <xdr:nvSpPr>
            <xdr:cNvPr id="61129" name="Button 713" hidden="1">
              <a:extLst>
                <a:ext uri="{63B3BB69-23CF-44E3-9099-C40C66FF867C}">
                  <a14:compatExt spid="_x0000_s61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852024</xdr:row>
          <xdr:rowOff>0</xdr:rowOff>
        </xdr:from>
        <xdr:to>
          <xdr:col>10243</xdr:col>
          <xdr:colOff>0</xdr:colOff>
          <xdr:row>852024</xdr:row>
          <xdr:rowOff>0</xdr:rowOff>
        </xdr:to>
        <xdr:sp macro="" textlink="">
          <xdr:nvSpPr>
            <xdr:cNvPr id="61130" name="Button 714" hidden="1">
              <a:extLst>
                <a:ext uri="{63B3BB69-23CF-44E3-9099-C40C66FF867C}">
                  <a14:compatExt spid="_x0000_s61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917560</xdr:row>
          <xdr:rowOff>0</xdr:rowOff>
        </xdr:from>
        <xdr:to>
          <xdr:col>10243</xdr:col>
          <xdr:colOff>0</xdr:colOff>
          <xdr:row>917560</xdr:row>
          <xdr:rowOff>0</xdr:rowOff>
        </xdr:to>
        <xdr:sp macro="" textlink="">
          <xdr:nvSpPr>
            <xdr:cNvPr id="61131" name="Button 715" hidden="1">
              <a:extLst>
                <a:ext uri="{63B3BB69-23CF-44E3-9099-C40C66FF867C}">
                  <a14:compatExt spid="_x0000_s61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983096</xdr:row>
          <xdr:rowOff>0</xdr:rowOff>
        </xdr:from>
        <xdr:to>
          <xdr:col>10243</xdr:col>
          <xdr:colOff>0</xdr:colOff>
          <xdr:row>983096</xdr:row>
          <xdr:rowOff>0</xdr:rowOff>
        </xdr:to>
        <xdr:sp macro="" textlink="">
          <xdr:nvSpPr>
            <xdr:cNvPr id="61132" name="Button 716" hidden="1">
              <a:extLst>
                <a:ext uri="{63B3BB69-23CF-44E3-9099-C40C66FF867C}">
                  <a14:compatExt spid="_x0000_s61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56</xdr:row>
          <xdr:rowOff>0</xdr:rowOff>
        </xdr:from>
        <xdr:to>
          <xdr:col>10499</xdr:col>
          <xdr:colOff>0</xdr:colOff>
          <xdr:row>56</xdr:row>
          <xdr:rowOff>0</xdr:rowOff>
        </xdr:to>
        <xdr:sp macro="" textlink="">
          <xdr:nvSpPr>
            <xdr:cNvPr id="61133" name="Button 717" hidden="1">
              <a:extLst>
                <a:ext uri="{63B3BB69-23CF-44E3-9099-C40C66FF867C}">
                  <a14:compatExt spid="_x0000_s61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65592</xdr:row>
          <xdr:rowOff>0</xdr:rowOff>
        </xdr:from>
        <xdr:to>
          <xdr:col>10499</xdr:col>
          <xdr:colOff>0</xdr:colOff>
          <xdr:row>65592</xdr:row>
          <xdr:rowOff>0</xdr:rowOff>
        </xdr:to>
        <xdr:sp macro="" textlink="">
          <xdr:nvSpPr>
            <xdr:cNvPr id="61134" name="Button 718" hidden="1">
              <a:extLst>
                <a:ext uri="{63B3BB69-23CF-44E3-9099-C40C66FF867C}">
                  <a14:compatExt spid="_x0000_s61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131128</xdr:row>
          <xdr:rowOff>0</xdr:rowOff>
        </xdr:from>
        <xdr:to>
          <xdr:col>10499</xdr:col>
          <xdr:colOff>0</xdr:colOff>
          <xdr:row>131128</xdr:row>
          <xdr:rowOff>0</xdr:rowOff>
        </xdr:to>
        <xdr:sp macro="" textlink="">
          <xdr:nvSpPr>
            <xdr:cNvPr id="61135" name="Button 719" hidden="1">
              <a:extLst>
                <a:ext uri="{63B3BB69-23CF-44E3-9099-C40C66FF867C}">
                  <a14:compatExt spid="_x0000_s61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196664</xdr:row>
          <xdr:rowOff>0</xdr:rowOff>
        </xdr:from>
        <xdr:to>
          <xdr:col>10499</xdr:col>
          <xdr:colOff>0</xdr:colOff>
          <xdr:row>196664</xdr:row>
          <xdr:rowOff>0</xdr:rowOff>
        </xdr:to>
        <xdr:sp macro="" textlink="">
          <xdr:nvSpPr>
            <xdr:cNvPr id="61136" name="Button 720" hidden="1">
              <a:extLst>
                <a:ext uri="{63B3BB69-23CF-44E3-9099-C40C66FF867C}">
                  <a14:compatExt spid="_x0000_s61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262200</xdr:row>
          <xdr:rowOff>0</xdr:rowOff>
        </xdr:from>
        <xdr:to>
          <xdr:col>10499</xdr:col>
          <xdr:colOff>0</xdr:colOff>
          <xdr:row>262200</xdr:row>
          <xdr:rowOff>0</xdr:rowOff>
        </xdr:to>
        <xdr:sp macro="" textlink="">
          <xdr:nvSpPr>
            <xdr:cNvPr id="61137" name="Button 721" hidden="1">
              <a:extLst>
                <a:ext uri="{63B3BB69-23CF-44E3-9099-C40C66FF867C}">
                  <a14:compatExt spid="_x0000_s61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327736</xdr:row>
          <xdr:rowOff>0</xdr:rowOff>
        </xdr:from>
        <xdr:to>
          <xdr:col>10499</xdr:col>
          <xdr:colOff>0</xdr:colOff>
          <xdr:row>327736</xdr:row>
          <xdr:rowOff>0</xdr:rowOff>
        </xdr:to>
        <xdr:sp macro="" textlink="">
          <xdr:nvSpPr>
            <xdr:cNvPr id="61138" name="Button 722" hidden="1">
              <a:extLst>
                <a:ext uri="{63B3BB69-23CF-44E3-9099-C40C66FF867C}">
                  <a14:compatExt spid="_x0000_s61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393272</xdr:row>
          <xdr:rowOff>0</xdr:rowOff>
        </xdr:from>
        <xdr:to>
          <xdr:col>10499</xdr:col>
          <xdr:colOff>0</xdr:colOff>
          <xdr:row>393272</xdr:row>
          <xdr:rowOff>0</xdr:rowOff>
        </xdr:to>
        <xdr:sp macro="" textlink="">
          <xdr:nvSpPr>
            <xdr:cNvPr id="61139" name="Button 723" hidden="1">
              <a:extLst>
                <a:ext uri="{63B3BB69-23CF-44E3-9099-C40C66FF867C}">
                  <a14:compatExt spid="_x0000_s61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458808</xdr:row>
          <xdr:rowOff>0</xdr:rowOff>
        </xdr:from>
        <xdr:to>
          <xdr:col>10499</xdr:col>
          <xdr:colOff>0</xdr:colOff>
          <xdr:row>458808</xdr:row>
          <xdr:rowOff>0</xdr:rowOff>
        </xdr:to>
        <xdr:sp macro="" textlink="">
          <xdr:nvSpPr>
            <xdr:cNvPr id="61140" name="Button 724" hidden="1">
              <a:extLst>
                <a:ext uri="{63B3BB69-23CF-44E3-9099-C40C66FF867C}">
                  <a14:compatExt spid="_x0000_s61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524344</xdr:row>
          <xdr:rowOff>0</xdr:rowOff>
        </xdr:from>
        <xdr:to>
          <xdr:col>10499</xdr:col>
          <xdr:colOff>0</xdr:colOff>
          <xdr:row>524344</xdr:row>
          <xdr:rowOff>0</xdr:rowOff>
        </xdr:to>
        <xdr:sp macro="" textlink="">
          <xdr:nvSpPr>
            <xdr:cNvPr id="61141" name="Button 725" hidden="1">
              <a:extLst>
                <a:ext uri="{63B3BB69-23CF-44E3-9099-C40C66FF867C}">
                  <a14:compatExt spid="_x0000_s61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589880</xdr:row>
          <xdr:rowOff>0</xdr:rowOff>
        </xdr:from>
        <xdr:to>
          <xdr:col>10499</xdr:col>
          <xdr:colOff>0</xdr:colOff>
          <xdr:row>589880</xdr:row>
          <xdr:rowOff>0</xdr:rowOff>
        </xdr:to>
        <xdr:sp macro="" textlink="">
          <xdr:nvSpPr>
            <xdr:cNvPr id="61142" name="Button 726" hidden="1">
              <a:extLst>
                <a:ext uri="{63B3BB69-23CF-44E3-9099-C40C66FF867C}">
                  <a14:compatExt spid="_x0000_s61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655416</xdr:row>
          <xdr:rowOff>0</xdr:rowOff>
        </xdr:from>
        <xdr:to>
          <xdr:col>10499</xdr:col>
          <xdr:colOff>0</xdr:colOff>
          <xdr:row>655416</xdr:row>
          <xdr:rowOff>0</xdr:rowOff>
        </xdr:to>
        <xdr:sp macro="" textlink="">
          <xdr:nvSpPr>
            <xdr:cNvPr id="61143" name="Button 727" hidden="1">
              <a:extLst>
                <a:ext uri="{63B3BB69-23CF-44E3-9099-C40C66FF867C}">
                  <a14:compatExt spid="_x0000_s61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720952</xdr:row>
          <xdr:rowOff>0</xdr:rowOff>
        </xdr:from>
        <xdr:to>
          <xdr:col>10499</xdr:col>
          <xdr:colOff>0</xdr:colOff>
          <xdr:row>720952</xdr:row>
          <xdr:rowOff>0</xdr:rowOff>
        </xdr:to>
        <xdr:sp macro="" textlink="">
          <xdr:nvSpPr>
            <xdr:cNvPr id="61144" name="Button 728" hidden="1">
              <a:extLst>
                <a:ext uri="{63B3BB69-23CF-44E3-9099-C40C66FF867C}">
                  <a14:compatExt spid="_x0000_s61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786488</xdr:row>
          <xdr:rowOff>0</xdr:rowOff>
        </xdr:from>
        <xdr:to>
          <xdr:col>10499</xdr:col>
          <xdr:colOff>0</xdr:colOff>
          <xdr:row>786488</xdr:row>
          <xdr:rowOff>0</xdr:rowOff>
        </xdr:to>
        <xdr:sp macro="" textlink="">
          <xdr:nvSpPr>
            <xdr:cNvPr id="61145" name="Button 729" hidden="1">
              <a:extLst>
                <a:ext uri="{63B3BB69-23CF-44E3-9099-C40C66FF867C}">
                  <a14:compatExt spid="_x0000_s61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852024</xdr:row>
          <xdr:rowOff>0</xdr:rowOff>
        </xdr:from>
        <xdr:to>
          <xdr:col>10499</xdr:col>
          <xdr:colOff>0</xdr:colOff>
          <xdr:row>852024</xdr:row>
          <xdr:rowOff>0</xdr:rowOff>
        </xdr:to>
        <xdr:sp macro="" textlink="">
          <xdr:nvSpPr>
            <xdr:cNvPr id="61146" name="Button 730" hidden="1">
              <a:extLst>
                <a:ext uri="{63B3BB69-23CF-44E3-9099-C40C66FF867C}">
                  <a14:compatExt spid="_x0000_s61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917560</xdr:row>
          <xdr:rowOff>0</xdr:rowOff>
        </xdr:from>
        <xdr:to>
          <xdr:col>10499</xdr:col>
          <xdr:colOff>0</xdr:colOff>
          <xdr:row>917560</xdr:row>
          <xdr:rowOff>0</xdr:rowOff>
        </xdr:to>
        <xdr:sp macro="" textlink="">
          <xdr:nvSpPr>
            <xdr:cNvPr id="61147" name="Button 731" hidden="1">
              <a:extLst>
                <a:ext uri="{63B3BB69-23CF-44E3-9099-C40C66FF867C}">
                  <a14:compatExt spid="_x0000_s61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983096</xdr:row>
          <xdr:rowOff>0</xdr:rowOff>
        </xdr:from>
        <xdr:to>
          <xdr:col>10499</xdr:col>
          <xdr:colOff>0</xdr:colOff>
          <xdr:row>983096</xdr:row>
          <xdr:rowOff>0</xdr:rowOff>
        </xdr:to>
        <xdr:sp macro="" textlink="">
          <xdr:nvSpPr>
            <xdr:cNvPr id="61148" name="Button 732" hidden="1">
              <a:extLst>
                <a:ext uri="{63B3BB69-23CF-44E3-9099-C40C66FF867C}">
                  <a14:compatExt spid="_x0000_s61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56</xdr:row>
          <xdr:rowOff>0</xdr:rowOff>
        </xdr:from>
        <xdr:to>
          <xdr:col>10755</xdr:col>
          <xdr:colOff>0</xdr:colOff>
          <xdr:row>56</xdr:row>
          <xdr:rowOff>0</xdr:rowOff>
        </xdr:to>
        <xdr:sp macro="" textlink="">
          <xdr:nvSpPr>
            <xdr:cNvPr id="61149" name="Button 733" hidden="1">
              <a:extLst>
                <a:ext uri="{63B3BB69-23CF-44E3-9099-C40C66FF867C}">
                  <a14:compatExt spid="_x0000_s61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65592</xdr:row>
          <xdr:rowOff>0</xdr:rowOff>
        </xdr:from>
        <xdr:to>
          <xdr:col>10755</xdr:col>
          <xdr:colOff>0</xdr:colOff>
          <xdr:row>65592</xdr:row>
          <xdr:rowOff>0</xdr:rowOff>
        </xdr:to>
        <xdr:sp macro="" textlink="">
          <xdr:nvSpPr>
            <xdr:cNvPr id="61150" name="Button 734" hidden="1">
              <a:extLst>
                <a:ext uri="{63B3BB69-23CF-44E3-9099-C40C66FF867C}">
                  <a14:compatExt spid="_x0000_s61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131128</xdr:row>
          <xdr:rowOff>0</xdr:rowOff>
        </xdr:from>
        <xdr:to>
          <xdr:col>10755</xdr:col>
          <xdr:colOff>0</xdr:colOff>
          <xdr:row>131128</xdr:row>
          <xdr:rowOff>0</xdr:rowOff>
        </xdr:to>
        <xdr:sp macro="" textlink="">
          <xdr:nvSpPr>
            <xdr:cNvPr id="61151" name="Button 735" hidden="1">
              <a:extLst>
                <a:ext uri="{63B3BB69-23CF-44E3-9099-C40C66FF867C}">
                  <a14:compatExt spid="_x0000_s61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196664</xdr:row>
          <xdr:rowOff>0</xdr:rowOff>
        </xdr:from>
        <xdr:to>
          <xdr:col>10755</xdr:col>
          <xdr:colOff>0</xdr:colOff>
          <xdr:row>196664</xdr:row>
          <xdr:rowOff>0</xdr:rowOff>
        </xdr:to>
        <xdr:sp macro="" textlink="">
          <xdr:nvSpPr>
            <xdr:cNvPr id="61152" name="Button 736" hidden="1">
              <a:extLst>
                <a:ext uri="{63B3BB69-23CF-44E3-9099-C40C66FF867C}">
                  <a14:compatExt spid="_x0000_s61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262200</xdr:row>
          <xdr:rowOff>0</xdr:rowOff>
        </xdr:from>
        <xdr:to>
          <xdr:col>10755</xdr:col>
          <xdr:colOff>0</xdr:colOff>
          <xdr:row>262200</xdr:row>
          <xdr:rowOff>0</xdr:rowOff>
        </xdr:to>
        <xdr:sp macro="" textlink="">
          <xdr:nvSpPr>
            <xdr:cNvPr id="61153" name="Button 737" hidden="1">
              <a:extLst>
                <a:ext uri="{63B3BB69-23CF-44E3-9099-C40C66FF867C}">
                  <a14:compatExt spid="_x0000_s61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327736</xdr:row>
          <xdr:rowOff>0</xdr:rowOff>
        </xdr:from>
        <xdr:to>
          <xdr:col>10755</xdr:col>
          <xdr:colOff>0</xdr:colOff>
          <xdr:row>327736</xdr:row>
          <xdr:rowOff>0</xdr:rowOff>
        </xdr:to>
        <xdr:sp macro="" textlink="">
          <xdr:nvSpPr>
            <xdr:cNvPr id="61154" name="Button 738" hidden="1">
              <a:extLst>
                <a:ext uri="{63B3BB69-23CF-44E3-9099-C40C66FF867C}">
                  <a14:compatExt spid="_x0000_s61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393272</xdr:row>
          <xdr:rowOff>0</xdr:rowOff>
        </xdr:from>
        <xdr:to>
          <xdr:col>10755</xdr:col>
          <xdr:colOff>0</xdr:colOff>
          <xdr:row>393272</xdr:row>
          <xdr:rowOff>0</xdr:rowOff>
        </xdr:to>
        <xdr:sp macro="" textlink="">
          <xdr:nvSpPr>
            <xdr:cNvPr id="61155" name="Button 739" hidden="1">
              <a:extLst>
                <a:ext uri="{63B3BB69-23CF-44E3-9099-C40C66FF867C}">
                  <a14:compatExt spid="_x0000_s61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458808</xdr:row>
          <xdr:rowOff>0</xdr:rowOff>
        </xdr:from>
        <xdr:to>
          <xdr:col>10755</xdr:col>
          <xdr:colOff>0</xdr:colOff>
          <xdr:row>458808</xdr:row>
          <xdr:rowOff>0</xdr:rowOff>
        </xdr:to>
        <xdr:sp macro="" textlink="">
          <xdr:nvSpPr>
            <xdr:cNvPr id="61156" name="Button 740" hidden="1">
              <a:extLst>
                <a:ext uri="{63B3BB69-23CF-44E3-9099-C40C66FF867C}">
                  <a14:compatExt spid="_x0000_s61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524344</xdr:row>
          <xdr:rowOff>0</xdr:rowOff>
        </xdr:from>
        <xdr:to>
          <xdr:col>10755</xdr:col>
          <xdr:colOff>0</xdr:colOff>
          <xdr:row>524344</xdr:row>
          <xdr:rowOff>0</xdr:rowOff>
        </xdr:to>
        <xdr:sp macro="" textlink="">
          <xdr:nvSpPr>
            <xdr:cNvPr id="61157" name="Button 741" hidden="1">
              <a:extLst>
                <a:ext uri="{63B3BB69-23CF-44E3-9099-C40C66FF867C}">
                  <a14:compatExt spid="_x0000_s61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589880</xdr:row>
          <xdr:rowOff>0</xdr:rowOff>
        </xdr:from>
        <xdr:to>
          <xdr:col>10755</xdr:col>
          <xdr:colOff>0</xdr:colOff>
          <xdr:row>589880</xdr:row>
          <xdr:rowOff>0</xdr:rowOff>
        </xdr:to>
        <xdr:sp macro="" textlink="">
          <xdr:nvSpPr>
            <xdr:cNvPr id="61158" name="Button 742" hidden="1">
              <a:extLst>
                <a:ext uri="{63B3BB69-23CF-44E3-9099-C40C66FF867C}">
                  <a14:compatExt spid="_x0000_s61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655416</xdr:row>
          <xdr:rowOff>0</xdr:rowOff>
        </xdr:from>
        <xdr:to>
          <xdr:col>10755</xdr:col>
          <xdr:colOff>0</xdr:colOff>
          <xdr:row>655416</xdr:row>
          <xdr:rowOff>0</xdr:rowOff>
        </xdr:to>
        <xdr:sp macro="" textlink="">
          <xdr:nvSpPr>
            <xdr:cNvPr id="61159" name="Button 743" hidden="1">
              <a:extLst>
                <a:ext uri="{63B3BB69-23CF-44E3-9099-C40C66FF867C}">
                  <a14:compatExt spid="_x0000_s61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720952</xdr:row>
          <xdr:rowOff>0</xdr:rowOff>
        </xdr:from>
        <xdr:to>
          <xdr:col>10755</xdr:col>
          <xdr:colOff>0</xdr:colOff>
          <xdr:row>720952</xdr:row>
          <xdr:rowOff>0</xdr:rowOff>
        </xdr:to>
        <xdr:sp macro="" textlink="">
          <xdr:nvSpPr>
            <xdr:cNvPr id="61160" name="Button 744" hidden="1">
              <a:extLst>
                <a:ext uri="{63B3BB69-23CF-44E3-9099-C40C66FF867C}">
                  <a14:compatExt spid="_x0000_s61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786488</xdr:row>
          <xdr:rowOff>0</xdr:rowOff>
        </xdr:from>
        <xdr:to>
          <xdr:col>10755</xdr:col>
          <xdr:colOff>0</xdr:colOff>
          <xdr:row>786488</xdr:row>
          <xdr:rowOff>0</xdr:rowOff>
        </xdr:to>
        <xdr:sp macro="" textlink="">
          <xdr:nvSpPr>
            <xdr:cNvPr id="61161" name="Button 745" hidden="1">
              <a:extLst>
                <a:ext uri="{63B3BB69-23CF-44E3-9099-C40C66FF867C}">
                  <a14:compatExt spid="_x0000_s61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852024</xdr:row>
          <xdr:rowOff>0</xdr:rowOff>
        </xdr:from>
        <xdr:to>
          <xdr:col>10755</xdr:col>
          <xdr:colOff>0</xdr:colOff>
          <xdr:row>852024</xdr:row>
          <xdr:rowOff>0</xdr:rowOff>
        </xdr:to>
        <xdr:sp macro="" textlink="">
          <xdr:nvSpPr>
            <xdr:cNvPr id="61162" name="Button 746" hidden="1">
              <a:extLst>
                <a:ext uri="{63B3BB69-23CF-44E3-9099-C40C66FF867C}">
                  <a14:compatExt spid="_x0000_s61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917560</xdr:row>
          <xdr:rowOff>0</xdr:rowOff>
        </xdr:from>
        <xdr:to>
          <xdr:col>10755</xdr:col>
          <xdr:colOff>0</xdr:colOff>
          <xdr:row>917560</xdr:row>
          <xdr:rowOff>0</xdr:rowOff>
        </xdr:to>
        <xdr:sp macro="" textlink="">
          <xdr:nvSpPr>
            <xdr:cNvPr id="61163" name="Button 747" hidden="1">
              <a:extLst>
                <a:ext uri="{63B3BB69-23CF-44E3-9099-C40C66FF867C}">
                  <a14:compatExt spid="_x0000_s61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983096</xdr:row>
          <xdr:rowOff>0</xdr:rowOff>
        </xdr:from>
        <xdr:to>
          <xdr:col>10755</xdr:col>
          <xdr:colOff>0</xdr:colOff>
          <xdr:row>983096</xdr:row>
          <xdr:rowOff>0</xdr:rowOff>
        </xdr:to>
        <xdr:sp macro="" textlink="">
          <xdr:nvSpPr>
            <xdr:cNvPr id="61164" name="Button 748" hidden="1">
              <a:extLst>
                <a:ext uri="{63B3BB69-23CF-44E3-9099-C40C66FF867C}">
                  <a14:compatExt spid="_x0000_s61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56</xdr:row>
          <xdr:rowOff>0</xdr:rowOff>
        </xdr:from>
        <xdr:to>
          <xdr:col>11011</xdr:col>
          <xdr:colOff>0</xdr:colOff>
          <xdr:row>56</xdr:row>
          <xdr:rowOff>0</xdr:rowOff>
        </xdr:to>
        <xdr:sp macro="" textlink="">
          <xdr:nvSpPr>
            <xdr:cNvPr id="61165" name="Button 749" hidden="1">
              <a:extLst>
                <a:ext uri="{63B3BB69-23CF-44E3-9099-C40C66FF867C}">
                  <a14:compatExt spid="_x0000_s61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65592</xdr:row>
          <xdr:rowOff>0</xdr:rowOff>
        </xdr:from>
        <xdr:to>
          <xdr:col>11011</xdr:col>
          <xdr:colOff>0</xdr:colOff>
          <xdr:row>65592</xdr:row>
          <xdr:rowOff>0</xdr:rowOff>
        </xdr:to>
        <xdr:sp macro="" textlink="">
          <xdr:nvSpPr>
            <xdr:cNvPr id="61166" name="Button 750" hidden="1">
              <a:extLst>
                <a:ext uri="{63B3BB69-23CF-44E3-9099-C40C66FF867C}">
                  <a14:compatExt spid="_x0000_s61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131128</xdr:row>
          <xdr:rowOff>0</xdr:rowOff>
        </xdr:from>
        <xdr:to>
          <xdr:col>11011</xdr:col>
          <xdr:colOff>0</xdr:colOff>
          <xdr:row>131128</xdr:row>
          <xdr:rowOff>0</xdr:rowOff>
        </xdr:to>
        <xdr:sp macro="" textlink="">
          <xdr:nvSpPr>
            <xdr:cNvPr id="61167" name="Button 751" hidden="1">
              <a:extLst>
                <a:ext uri="{63B3BB69-23CF-44E3-9099-C40C66FF867C}">
                  <a14:compatExt spid="_x0000_s61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196664</xdr:row>
          <xdr:rowOff>0</xdr:rowOff>
        </xdr:from>
        <xdr:to>
          <xdr:col>11011</xdr:col>
          <xdr:colOff>0</xdr:colOff>
          <xdr:row>196664</xdr:row>
          <xdr:rowOff>0</xdr:rowOff>
        </xdr:to>
        <xdr:sp macro="" textlink="">
          <xdr:nvSpPr>
            <xdr:cNvPr id="61168" name="Button 752" hidden="1">
              <a:extLst>
                <a:ext uri="{63B3BB69-23CF-44E3-9099-C40C66FF867C}">
                  <a14:compatExt spid="_x0000_s61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262200</xdr:row>
          <xdr:rowOff>0</xdr:rowOff>
        </xdr:from>
        <xdr:to>
          <xdr:col>11011</xdr:col>
          <xdr:colOff>0</xdr:colOff>
          <xdr:row>262200</xdr:row>
          <xdr:rowOff>0</xdr:rowOff>
        </xdr:to>
        <xdr:sp macro="" textlink="">
          <xdr:nvSpPr>
            <xdr:cNvPr id="61169" name="Button 753" hidden="1">
              <a:extLst>
                <a:ext uri="{63B3BB69-23CF-44E3-9099-C40C66FF867C}">
                  <a14:compatExt spid="_x0000_s61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327736</xdr:row>
          <xdr:rowOff>0</xdr:rowOff>
        </xdr:from>
        <xdr:to>
          <xdr:col>11011</xdr:col>
          <xdr:colOff>0</xdr:colOff>
          <xdr:row>327736</xdr:row>
          <xdr:rowOff>0</xdr:rowOff>
        </xdr:to>
        <xdr:sp macro="" textlink="">
          <xdr:nvSpPr>
            <xdr:cNvPr id="61170" name="Button 754" hidden="1">
              <a:extLst>
                <a:ext uri="{63B3BB69-23CF-44E3-9099-C40C66FF867C}">
                  <a14:compatExt spid="_x0000_s61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393272</xdr:row>
          <xdr:rowOff>0</xdr:rowOff>
        </xdr:from>
        <xdr:to>
          <xdr:col>11011</xdr:col>
          <xdr:colOff>0</xdr:colOff>
          <xdr:row>393272</xdr:row>
          <xdr:rowOff>0</xdr:rowOff>
        </xdr:to>
        <xdr:sp macro="" textlink="">
          <xdr:nvSpPr>
            <xdr:cNvPr id="61171" name="Button 755" hidden="1">
              <a:extLst>
                <a:ext uri="{63B3BB69-23CF-44E3-9099-C40C66FF867C}">
                  <a14:compatExt spid="_x0000_s61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458808</xdr:row>
          <xdr:rowOff>0</xdr:rowOff>
        </xdr:from>
        <xdr:to>
          <xdr:col>11011</xdr:col>
          <xdr:colOff>0</xdr:colOff>
          <xdr:row>458808</xdr:row>
          <xdr:rowOff>0</xdr:rowOff>
        </xdr:to>
        <xdr:sp macro="" textlink="">
          <xdr:nvSpPr>
            <xdr:cNvPr id="61172" name="Button 756" hidden="1">
              <a:extLst>
                <a:ext uri="{63B3BB69-23CF-44E3-9099-C40C66FF867C}">
                  <a14:compatExt spid="_x0000_s61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524344</xdr:row>
          <xdr:rowOff>0</xdr:rowOff>
        </xdr:from>
        <xdr:to>
          <xdr:col>11011</xdr:col>
          <xdr:colOff>0</xdr:colOff>
          <xdr:row>524344</xdr:row>
          <xdr:rowOff>0</xdr:rowOff>
        </xdr:to>
        <xdr:sp macro="" textlink="">
          <xdr:nvSpPr>
            <xdr:cNvPr id="61173" name="Button 757" hidden="1">
              <a:extLst>
                <a:ext uri="{63B3BB69-23CF-44E3-9099-C40C66FF867C}">
                  <a14:compatExt spid="_x0000_s61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589880</xdr:row>
          <xdr:rowOff>0</xdr:rowOff>
        </xdr:from>
        <xdr:to>
          <xdr:col>11011</xdr:col>
          <xdr:colOff>0</xdr:colOff>
          <xdr:row>589880</xdr:row>
          <xdr:rowOff>0</xdr:rowOff>
        </xdr:to>
        <xdr:sp macro="" textlink="">
          <xdr:nvSpPr>
            <xdr:cNvPr id="61174" name="Button 758" hidden="1">
              <a:extLst>
                <a:ext uri="{63B3BB69-23CF-44E3-9099-C40C66FF867C}">
                  <a14:compatExt spid="_x0000_s61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655416</xdr:row>
          <xdr:rowOff>0</xdr:rowOff>
        </xdr:from>
        <xdr:to>
          <xdr:col>11011</xdr:col>
          <xdr:colOff>0</xdr:colOff>
          <xdr:row>655416</xdr:row>
          <xdr:rowOff>0</xdr:rowOff>
        </xdr:to>
        <xdr:sp macro="" textlink="">
          <xdr:nvSpPr>
            <xdr:cNvPr id="61175" name="Button 759" hidden="1">
              <a:extLst>
                <a:ext uri="{63B3BB69-23CF-44E3-9099-C40C66FF867C}">
                  <a14:compatExt spid="_x0000_s61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720952</xdr:row>
          <xdr:rowOff>0</xdr:rowOff>
        </xdr:from>
        <xdr:to>
          <xdr:col>11011</xdr:col>
          <xdr:colOff>0</xdr:colOff>
          <xdr:row>720952</xdr:row>
          <xdr:rowOff>0</xdr:rowOff>
        </xdr:to>
        <xdr:sp macro="" textlink="">
          <xdr:nvSpPr>
            <xdr:cNvPr id="61176" name="Button 760" hidden="1">
              <a:extLst>
                <a:ext uri="{63B3BB69-23CF-44E3-9099-C40C66FF867C}">
                  <a14:compatExt spid="_x0000_s61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786488</xdr:row>
          <xdr:rowOff>0</xdr:rowOff>
        </xdr:from>
        <xdr:to>
          <xdr:col>11011</xdr:col>
          <xdr:colOff>0</xdr:colOff>
          <xdr:row>786488</xdr:row>
          <xdr:rowOff>0</xdr:rowOff>
        </xdr:to>
        <xdr:sp macro="" textlink="">
          <xdr:nvSpPr>
            <xdr:cNvPr id="61177" name="Button 761" hidden="1">
              <a:extLst>
                <a:ext uri="{63B3BB69-23CF-44E3-9099-C40C66FF867C}">
                  <a14:compatExt spid="_x0000_s61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852024</xdr:row>
          <xdr:rowOff>0</xdr:rowOff>
        </xdr:from>
        <xdr:to>
          <xdr:col>11011</xdr:col>
          <xdr:colOff>0</xdr:colOff>
          <xdr:row>852024</xdr:row>
          <xdr:rowOff>0</xdr:rowOff>
        </xdr:to>
        <xdr:sp macro="" textlink="">
          <xdr:nvSpPr>
            <xdr:cNvPr id="61178" name="Button 762" hidden="1">
              <a:extLst>
                <a:ext uri="{63B3BB69-23CF-44E3-9099-C40C66FF867C}">
                  <a14:compatExt spid="_x0000_s61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917560</xdr:row>
          <xdr:rowOff>0</xdr:rowOff>
        </xdr:from>
        <xdr:to>
          <xdr:col>11011</xdr:col>
          <xdr:colOff>0</xdr:colOff>
          <xdr:row>917560</xdr:row>
          <xdr:rowOff>0</xdr:rowOff>
        </xdr:to>
        <xdr:sp macro="" textlink="">
          <xdr:nvSpPr>
            <xdr:cNvPr id="61179" name="Button 763" hidden="1">
              <a:extLst>
                <a:ext uri="{63B3BB69-23CF-44E3-9099-C40C66FF867C}">
                  <a14:compatExt spid="_x0000_s61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983096</xdr:row>
          <xdr:rowOff>0</xdr:rowOff>
        </xdr:from>
        <xdr:to>
          <xdr:col>11011</xdr:col>
          <xdr:colOff>0</xdr:colOff>
          <xdr:row>983096</xdr:row>
          <xdr:rowOff>0</xdr:rowOff>
        </xdr:to>
        <xdr:sp macro="" textlink="">
          <xdr:nvSpPr>
            <xdr:cNvPr id="61180" name="Button 764" hidden="1">
              <a:extLst>
                <a:ext uri="{63B3BB69-23CF-44E3-9099-C40C66FF867C}">
                  <a14:compatExt spid="_x0000_s61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56</xdr:row>
          <xdr:rowOff>0</xdr:rowOff>
        </xdr:from>
        <xdr:to>
          <xdr:col>11267</xdr:col>
          <xdr:colOff>0</xdr:colOff>
          <xdr:row>56</xdr:row>
          <xdr:rowOff>0</xdr:rowOff>
        </xdr:to>
        <xdr:sp macro="" textlink="">
          <xdr:nvSpPr>
            <xdr:cNvPr id="61181" name="Button 765" hidden="1">
              <a:extLst>
                <a:ext uri="{63B3BB69-23CF-44E3-9099-C40C66FF867C}">
                  <a14:compatExt spid="_x0000_s61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65592</xdr:row>
          <xdr:rowOff>0</xdr:rowOff>
        </xdr:from>
        <xdr:to>
          <xdr:col>11267</xdr:col>
          <xdr:colOff>0</xdr:colOff>
          <xdr:row>65592</xdr:row>
          <xdr:rowOff>0</xdr:rowOff>
        </xdr:to>
        <xdr:sp macro="" textlink="">
          <xdr:nvSpPr>
            <xdr:cNvPr id="61182" name="Button 766" hidden="1">
              <a:extLst>
                <a:ext uri="{63B3BB69-23CF-44E3-9099-C40C66FF867C}">
                  <a14:compatExt spid="_x0000_s61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131128</xdr:row>
          <xdr:rowOff>0</xdr:rowOff>
        </xdr:from>
        <xdr:to>
          <xdr:col>11267</xdr:col>
          <xdr:colOff>0</xdr:colOff>
          <xdr:row>131128</xdr:row>
          <xdr:rowOff>0</xdr:rowOff>
        </xdr:to>
        <xdr:sp macro="" textlink="">
          <xdr:nvSpPr>
            <xdr:cNvPr id="61183" name="Button 767" hidden="1">
              <a:extLst>
                <a:ext uri="{63B3BB69-23CF-44E3-9099-C40C66FF867C}">
                  <a14:compatExt spid="_x0000_s61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196664</xdr:row>
          <xdr:rowOff>0</xdr:rowOff>
        </xdr:from>
        <xdr:to>
          <xdr:col>11267</xdr:col>
          <xdr:colOff>0</xdr:colOff>
          <xdr:row>196664</xdr:row>
          <xdr:rowOff>0</xdr:rowOff>
        </xdr:to>
        <xdr:sp macro="" textlink="">
          <xdr:nvSpPr>
            <xdr:cNvPr id="61184" name="Button 768" hidden="1">
              <a:extLst>
                <a:ext uri="{63B3BB69-23CF-44E3-9099-C40C66FF867C}">
                  <a14:compatExt spid="_x0000_s61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262200</xdr:row>
          <xdr:rowOff>0</xdr:rowOff>
        </xdr:from>
        <xdr:to>
          <xdr:col>11267</xdr:col>
          <xdr:colOff>0</xdr:colOff>
          <xdr:row>262200</xdr:row>
          <xdr:rowOff>0</xdr:rowOff>
        </xdr:to>
        <xdr:sp macro="" textlink="">
          <xdr:nvSpPr>
            <xdr:cNvPr id="61185" name="Button 769" hidden="1">
              <a:extLst>
                <a:ext uri="{63B3BB69-23CF-44E3-9099-C40C66FF867C}">
                  <a14:compatExt spid="_x0000_s61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327736</xdr:row>
          <xdr:rowOff>0</xdr:rowOff>
        </xdr:from>
        <xdr:to>
          <xdr:col>11267</xdr:col>
          <xdr:colOff>0</xdr:colOff>
          <xdr:row>327736</xdr:row>
          <xdr:rowOff>0</xdr:rowOff>
        </xdr:to>
        <xdr:sp macro="" textlink="">
          <xdr:nvSpPr>
            <xdr:cNvPr id="61186" name="Button 770" hidden="1">
              <a:extLst>
                <a:ext uri="{63B3BB69-23CF-44E3-9099-C40C66FF867C}">
                  <a14:compatExt spid="_x0000_s61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393272</xdr:row>
          <xdr:rowOff>0</xdr:rowOff>
        </xdr:from>
        <xdr:to>
          <xdr:col>11267</xdr:col>
          <xdr:colOff>0</xdr:colOff>
          <xdr:row>393272</xdr:row>
          <xdr:rowOff>0</xdr:rowOff>
        </xdr:to>
        <xdr:sp macro="" textlink="">
          <xdr:nvSpPr>
            <xdr:cNvPr id="61187" name="Button 771" hidden="1">
              <a:extLst>
                <a:ext uri="{63B3BB69-23CF-44E3-9099-C40C66FF867C}">
                  <a14:compatExt spid="_x0000_s61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458808</xdr:row>
          <xdr:rowOff>0</xdr:rowOff>
        </xdr:from>
        <xdr:to>
          <xdr:col>11267</xdr:col>
          <xdr:colOff>0</xdr:colOff>
          <xdr:row>458808</xdr:row>
          <xdr:rowOff>0</xdr:rowOff>
        </xdr:to>
        <xdr:sp macro="" textlink="">
          <xdr:nvSpPr>
            <xdr:cNvPr id="61188" name="Button 772" hidden="1">
              <a:extLst>
                <a:ext uri="{63B3BB69-23CF-44E3-9099-C40C66FF867C}">
                  <a14:compatExt spid="_x0000_s61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524344</xdr:row>
          <xdr:rowOff>0</xdr:rowOff>
        </xdr:from>
        <xdr:to>
          <xdr:col>11267</xdr:col>
          <xdr:colOff>0</xdr:colOff>
          <xdr:row>524344</xdr:row>
          <xdr:rowOff>0</xdr:rowOff>
        </xdr:to>
        <xdr:sp macro="" textlink="">
          <xdr:nvSpPr>
            <xdr:cNvPr id="61189" name="Button 773" hidden="1">
              <a:extLst>
                <a:ext uri="{63B3BB69-23CF-44E3-9099-C40C66FF867C}">
                  <a14:compatExt spid="_x0000_s61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589880</xdr:row>
          <xdr:rowOff>0</xdr:rowOff>
        </xdr:from>
        <xdr:to>
          <xdr:col>11267</xdr:col>
          <xdr:colOff>0</xdr:colOff>
          <xdr:row>589880</xdr:row>
          <xdr:rowOff>0</xdr:rowOff>
        </xdr:to>
        <xdr:sp macro="" textlink="">
          <xdr:nvSpPr>
            <xdr:cNvPr id="61190" name="Button 774" hidden="1">
              <a:extLst>
                <a:ext uri="{63B3BB69-23CF-44E3-9099-C40C66FF867C}">
                  <a14:compatExt spid="_x0000_s61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655416</xdr:row>
          <xdr:rowOff>0</xdr:rowOff>
        </xdr:from>
        <xdr:to>
          <xdr:col>11267</xdr:col>
          <xdr:colOff>0</xdr:colOff>
          <xdr:row>655416</xdr:row>
          <xdr:rowOff>0</xdr:rowOff>
        </xdr:to>
        <xdr:sp macro="" textlink="">
          <xdr:nvSpPr>
            <xdr:cNvPr id="61191" name="Button 775" hidden="1">
              <a:extLst>
                <a:ext uri="{63B3BB69-23CF-44E3-9099-C40C66FF867C}">
                  <a14:compatExt spid="_x0000_s61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720952</xdr:row>
          <xdr:rowOff>0</xdr:rowOff>
        </xdr:from>
        <xdr:to>
          <xdr:col>11267</xdr:col>
          <xdr:colOff>0</xdr:colOff>
          <xdr:row>720952</xdr:row>
          <xdr:rowOff>0</xdr:rowOff>
        </xdr:to>
        <xdr:sp macro="" textlink="">
          <xdr:nvSpPr>
            <xdr:cNvPr id="61192" name="Button 776" hidden="1">
              <a:extLst>
                <a:ext uri="{63B3BB69-23CF-44E3-9099-C40C66FF867C}">
                  <a14:compatExt spid="_x0000_s61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786488</xdr:row>
          <xdr:rowOff>0</xdr:rowOff>
        </xdr:from>
        <xdr:to>
          <xdr:col>11267</xdr:col>
          <xdr:colOff>0</xdr:colOff>
          <xdr:row>786488</xdr:row>
          <xdr:rowOff>0</xdr:rowOff>
        </xdr:to>
        <xdr:sp macro="" textlink="">
          <xdr:nvSpPr>
            <xdr:cNvPr id="61193" name="Button 777" hidden="1">
              <a:extLst>
                <a:ext uri="{63B3BB69-23CF-44E3-9099-C40C66FF867C}">
                  <a14:compatExt spid="_x0000_s61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852024</xdr:row>
          <xdr:rowOff>0</xdr:rowOff>
        </xdr:from>
        <xdr:to>
          <xdr:col>11267</xdr:col>
          <xdr:colOff>0</xdr:colOff>
          <xdr:row>852024</xdr:row>
          <xdr:rowOff>0</xdr:rowOff>
        </xdr:to>
        <xdr:sp macro="" textlink="">
          <xdr:nvSpPr>
            <xdr:cNvPr id="61194" name="Button 778" hidden="1">
              <a:extLst>
                <a:ext uri="{63B3BB69-23CF-44E3-9099-C40C66FF867C}">
                  <a14:compatExt spid="_x0000_s61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917560</xdr:row>
          <xdr:rowOff>0</xdr:rowOff>
        </xdr:from>
        <xdr:to>
          <xdr:col>11267</xdr:col>
          <xdr:colOff>0</xdr:colOff>
          <xdr:row>917560</xdr:row>
          <xdr:rowOff>0</xdr:rowOff>
        </xdr:to>
        <xdr:sp macro="" textlink="">
          <xdr:nvSpPr>
            <xdr:cNvPr id="61195" name="Button 779" hidden="1">
              <a:extLst>
                <a:ext uri="{63B3BB69-23CF-44E3-9099-C40C66FF867C}">
                  <a14:compatExt spid="_x0000_s61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983096</xdr:row>
          <xdr:rowOff>0</xdr:rowOff>
        </xdr:from>
        <xdr:to>
          <xdr:col>11267</xdr:col>
          <xdr:colOff>0</xdr:colOff>
          <xdr:row>983096</xdr:row>
          <xdr:rowOff>0</xdr:rowOff>
        </xdr:to>
        <xdr:sp macro="" textlink="">
          <xdr:nvSpPr>
            <xdr:cNvPr id="61196" name="Button 780" hidden="1">
              <a:extLst>
                <a:ext uri="{63B3BB69-23CF-44E3-9099-C40C66FF867C}">
                  <a14:compatExt spid="_x0000_s61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56</xdr:row>
          <xdr:rowOff>0</xdr:rowOff>
        </xdr:from>
        <xdr:to>
          <xdr:col>11523</xdr:col>
          <xdr:colOff>0</xdr:colOff>
          <xdr:row>56</xdr:row>
          <xdr:rowOff>0</xdr:rowOff>
        </xdr:to>
        <xdr:sp macro="" textlink="">
          <xdr:nvSpPr>
            <xdr:cNvPr id="61197" name="Button 781" hidden="1">
              <a:extLst>
                <a:ext uri="{63B3BB69-23CF-44E3-9099-C40C66FF867C}">
                  <a14:compatExt spid="_x0000_s61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65592</xdr:row>
          <xdr:rowOff>0</xdr:rowOff>
        </xdr:from>
        <xdr:to>
          <xdr:col>11523</xdr:col>
          <xdr:colOff>0</xdr:colOff>
          <xdr:row>65592</xdr:row>
          <xdr:rowOff>0</xdr:rowOff>
        </xdr:to>
        <xdr:sp macro="" textlink="">
          <xdr:nvSpPr>
            <xdr:cNvPr id="61198" name="Button 782" hidden="1">
              <a:extLst>
                <a:ext uri="{63B3BB69-23CF-44E3-9099-C40C66FF867C}">
                  <a14:compatExt spid="_x0000_s61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131128</xdr:row>
          <xdr:rowOff>0</xdr:rowOff>
        </xdr:from>
        <xdr:to>
          <xdr:col>11523</xdr:col>
          <xdr:colOff>0</xdr:colOff>
          <xdr:row>131128</xdr:row>
          <xdr:rowOff>0</xdr:rowOff>
        </xdr:to>
        <xdr:sp macro="" textlink="">
          <xdr:nvSpPr>
            <xdr:cNvPr id="61199" name="Button 783" hidden="1">
              <a:extLst>
                <a:ext uri="{63B3BB69-23CF-44E3-9099-C40C66FF867C}">
                  <a14:compatExt spid="_x0000_s61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196664</xdr:row>
          <xdr:rowOff>0</xdr:rowOff>
        </xdr:from>
        <xdr:to>
          <xdr:col>11523</xdr:col>
          <xdr:colOff>0</xdr:colOff>
          <xdr:row>196664</xdr:row>
          <xdr:rowOff>0</xdr:rowOff>
        </xdr:to>
        <xdr:sp macro="" textlink="">
          <xdr:nvSpPr>
            <xdr:cNvPr id="61200" name="Button 784" hidden="1">
              <a:extLst>
                <a:ext uri="{63B3BB69-23CF-44E3-9099-C40C66FF867C}">
                  <a14:compatExt spid="_x0000_s61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262200</xdr:row>
          <xdr:rowOff>0</xdr:rowOff>
        </xdr:from>
        <xdr:to>
          <xdr:col>11523</xdr:col>
          <xdr:colOff>0</xdr:colOff>
          <xdr:row>262200</xdr:row>
          <xdr:rowOff>0</xdr:rowOff>
        </xdr:to>
        <xdr:sp macro="" textlink="">
          <xdr:nvSpPr>
            <xdr:cNvPr id="61201" name="Button 785" hidden="1">
              <a:extLst>
                <a:ext uri="{63B3BB69-23CF-44E3-9099-C40C66FF867C}">
                  <a14:compatExt spid="_x0000_s61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327736</xdr:row>
          <xdr:rowOff>0</xdr:rowOff>
        </xdr:from>
        <xdr:to>
          <xdr:col>11523</xdr:col>
          <xdr:colOff>0</xdr:colOff>
          <xdr:row>327736</xdr:row>
          <xdr:rowOff>0</xdr:rowOff>
        </xdr:to>
        <xdr:sp macro="" textlink="">
          <xdr:nvSpPr>
            <xdr:cNvPr id="61202" name="Button 786" hidden="1">
              <a:extLst>
                <a:ext uri="{63B3BB69-23CF-44E3-9099-C40C66FF867C}">
                  <a14:compatExt spid="_x0000_s61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393272</xdr:row>
          <xdr:rowOff>0</xdr:rowOff>
        </xdr:from>
        <xdr:to>
          <xdr:col>11523</xdr:col>
          <xdr:colOff>0</xdr:colOff>
          <xdr:row>393272</xdr:row>
          <xdr:rowOff>0</xdr:rowOff>
        </xdr:to>
        <xdr:sp macro="" textlink="">
          <xdr:nvSpPr>
            <xdr:cNvPr id="61203" name="Button 787" hidden="1">
              <a:extLst>
                <a:ext uri="{63B3BB69-23CF-44E3-9099-C40C66FF867C}">
                  <a14:compatExt spid="_x0000_s61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458808</xdr:row>
          <xdr:rowOff>0</xdr:rowOff>
        </xdr:from>
        <xdr:to>
          <xdr:col>11523</xdr:col>
          <xdr:colOff>0</xdr:colOff>
          <xdr:row>458808</xdr:row>
          <xdr:rowOff>0</xdr:rowOff>
        </xdr:to>
        <xdr:sp macro="" textlink="">
          <xdr:nvSpPr>
            <xdr:cNvPr id="61204" name="Button 788" hidden="1">
              <a:extLst>
                <a:ext uri="{63B3BB69-23CF-44E3-9099-C40C66FF867C}">
                  <a14:compatExt spid="_x0000_s61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524344</xdr:row>
          <xdr:rowOff>0</xdr:rowOff>
        </xdr:from>
        <xdr:to>
          <xdr:col>11523</xdr:col>
          <xdr:colOff>0</xdr:colOff>
          <xdr:row>524344</xdr:row>
          <xdr:rowOff>0</xdr:rowOff>
        </xdr:to>
        <xdr:sp macro="" textlink="">
          <xdr:nvSpPr>
            <xdr:cNvPr id="61205" name="Button 789" hidden="1">
              <a:extLst>
                <a:ext uri="{63B3BB69-23CF-44E3-9099-C40C66FF867C}">
                  <a14:compatExt spid="_x0000_s61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589880</xdr:row>
          <xdr:rowOff>0</xdr:rowOff>
        </xdr:from>
        <xdr:to>
          <xdr:col>11523</xdr:col>
          <xdr:colOff>0</xdr:colOff>
          <xdr:row>589880</xdr:row>
          <xdr:rowOff>0</xdr:rowOff>
        </xdr:to>
        <xdr:sp macro="" textlink="">
          <xdr:nvSpPr>
            <xdr:cNvPr id="61206" name="Button 790" hidden="1">
              <a:extLst>
                <a:ext uri="{63B3BB69-23CF-44E3-9099-C40C66FF867C}">
                  <a14:compatExt spid="_x0000_s61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655416</xdr:row>
          <xdr:rowOff>0</xdr:rowOff>
        </xdr:from>
        <xdr:to>
          <xdr:col>11523</xdr:col>
          <xdr:colOff>0</xdr:colOff>
          <xdr:row>655416</xdr:row>
          <xdr:rowOff>0</xdr:rowOff>
        </xdr:to>
        <xdr:sp macro="" textlink="">
          <xdr:nvSpPr>
            <xdr:cNvPr id="61207" name="Button 791" hidden="1">
              <a:extLst>
                <a:ext uri="{63B3BB69-23CF-44E3-9099-C40C66FF867C}">
                  <a14:compatExt spid="_x0000_s61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720952</xdr:row>
          <xdr:rowOff>0</xdr:rowOff>
        </xdr:from>
        <xdr:to>
          <xdr:col>11523</xdr:col>
          <xdr:colOff>0</xdr:colOff>
          <xdr:row>720952</xdr:row>
          <xdr:rowOff>0</xdr:rowOff>
        </xdr:to>
        <xdr:sp macro="" textlink="">
          <xdr:nvSpPr>
            <xdr:cNvPr id="61208" name="Button 792" hidden="1">
              <a:extLst>
                <a:ext uri="{63B3BB69-23CF-44E3-9099-C40C66FF867C}">
                  <a14:compatExt spid="_x0000_s61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786488</xdr:row>
          <xdr:rowOff>0</xdr:rowOff>
        </xdr:from>
        <xdr:to>
          <xdr:col>11523</xdr:col>
          <xdr:colOff>0</xdr:colOff>
          <xdr:row>786488</xdr:row>
          <xdr:rowOff>0</xdr:rowOff>
        </xdr:to>
        <xdr:sp macro="" textlink="">
          <xdr:nvSpPr>
            <xdr:cNvPr id="61209" name="Button 793" hidden="1">
              <a:extLst>
                <a:ext uri="{63B3BB69-23CF-44E3-9099-C40C66FF867C}">
                  <a14:compatExt spid="_x0000_s61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852024</xdr:row>
          <xdr:rowOff>0</xdr:rowOff>
        </xdr:from>
        <xdr:to>
          <xdr:col>11523</xdr:col>
          <xdr:colOff>0</xdr:colOff>
          <xdr:row>852024</xdr:row>
          <xdr:rowOff>0</xdr:rowOff>
        </xdr:to>
        <xdr:sp macro="" textlink="">
          <xdr:nvSpPr>
            <xdr:cNvPr id="61210" name="Button 794" hidden="1">
              <a:extLst>
                <a:ext uri="{63B3BB69-23CF-44E3-9099-C40C66FF867C}">
                  <a14:compatExt spid="_x0000_s61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917560</xdr:row>
          <xdr:rowOff>0</xdr:rowOff>
        </xdr:from>
        <xdr:to>
          <xdr:col>11523</xdr:col>
          <xdr:colOff>0</xdr:colOff>
          <xdr:row>917560</xdr:row>
          <xdr:rowOff>0</xdr:rowOff>
        </xdr:to>
        <xdr:sp macro="" textlink="">
          <xdr:nvSpPr>
            <xdr:cNvPr id="61211" name="Button 795" hidden="1">
              <a:extLst>
                <a:ext uri="{63B3BB69-23CF-44E3-9099-C40C66FF867C}">
                  <a14:compatExt spid="_x0000_s61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983096</xdr:row>
          <xdr:rowOff>0</xdr:rowOff>
        </xdr:from>
        <xdr:to>
          <xdr:col>11523</xdr:col>
          <xdr:colOff>0</xdr:colOff>
          <xdr:row>983096</xdr:row>
          <xdr:rowOff>0</xdr:rowOff>
        </xdr:to>
        <xdr:sp macro="" textlink="">
          <xdr:nvSpPr>
            <xdr:cNvPr id="61212" name="Button 796" hidden="1">
              <a:extLst>
                <a:ext uri="{63B3BB69-23CF-44E3-9099-C40C66FF867C}">
                  <a14:compatExt spid="_x0000_s61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56</xdr:row>
          <xdr:rowOff>0</xdr:rowOff>
        </xdr:from>
        <xdr:to>
          <xdr:col>11779</xdr:col>
          <xdr:colOff>0</xdr:colOff>
          <xdr:row>56</xdr:row>
          <xdr:rowOff>0</xdr:rowOff>
        </xdr:to>
        <xdr:sp macro="" textlink="">
          <xdr:nvSpPr>
            <xdr:cNvPr id="61213" name="Button 797" hidden="1">
              <a:extLst>
                <a:ext uri="{63B3BB69-23CF-44E3-9099-C40C66FF867C}">
                  <a14:compatExt spid="_x0000_s61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65592</xdr:row>
          <xdr:rowOff>0</xdr:rowOff>
        </xdr:from>
        <xdr:to>
          <xdr:col>11779</xdr:col>
          <xdr:colOff>0</xdr:colOff>
          <xdr:row>65592</xdr:row>
          <xdr:rowOff>0</xdr:rowOff>
        </xdr:to>
        <xdr:sp macro="" textlink="">
          <xdr:nvSpPr>
            <xdr:cNvPr id="61214" name="Button 798" hidden="1">
              <a:extLst>
                <a:ext uri="{63B3BB69-23CF-44E3-9099-C40C66FF867C}">
                  <a14:compatExt spid="_x0000_s61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131128</xdr:row>
          <xdr:rowOff>0</xdr:rowOff>
        </xdr:from>
        <xdr:to>
          <xdr:col>11779</xdr:col>
          <xdr:colOff>0</xdr:colOff>
          <xdr:row>131128</xdr:row>
          <xdr:rowOff>0</xdr:rowOff>
        </xdr:to>
        <xdr:sp macro="" textlink="">
          <xdr:nvSpPr>
            <xdr:cNvPr id="61215" name="Button 799" hidden="1">
              <a:extLst>
                <a:ext uri="{63B3BB69-23CF-44E3-9099-C40C66FF867C}">
                  <a14:compatExt spid="_x0000_s61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196664</xdr:row>
          <xdr:rowOff>0</xdr:rowOff>
        </xdr:from>
        <xdr:to>
          <xdr:col>11779</xdr:col>
          <xdr:colOff>0</xdr:colOff>
          <xdr:row>196664</xdr:row>
          <xdr:rowOff>0</xdr:rowOff>
        </xdr:to>
        <xdr:sp macro="" textlink="">
          <xdr:nvSpPr>
            <xdr:cNvPr id="61216" name="Button 800" hidden="1">
              <a:extLst>
                <a:ext uri="{63B3BB69-23CF-44E3-9099-C40C66FF867C}">
                  <a14:compatExt spid="_x0000_s61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262200</xdr:row>
          <xdr:rowOff>0</xdr:rowOff>
        </xdr:from>
        <xdr:to>
          <xdr:col>11779</xdr:col>
          <xdr:colOff>0</xdr:colOff>
          <xdr:row>262200</xdr:row>
          <xdr:rowOff>0</xdr:rowOff>
        </xdr:to>
        <xdr:sp macro="" textlink="">
          <xdr:nvSpPr>
            <xdr:cNvPr id="61217" name="Button 801" hidden="1">
              <a:extLst>
                <a:ext uri="{63B3BB69-23CF-44E3-9099-C40C66FF867C}">
                  <a14:compatExt spid="_x0000_s61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327736</xdr:row>
          <xdr:rowOff>0</xdr:rowOff>
        </xdr:from>
        <xdr:to>
          <xdr:col>11779</xdr:col>
          <xdr:colOff>0</xdr:colOff>
          <xdr:row>327736</xdr:row>
          <xdr:rowOff>0</xdr:rowOff>
        </xdr:to>
        <xdr:sp macro="" textlink="">
          <xdr:nvSpPr>
            <xdr:cNvPr id="61218" name="Button 802" hidden="1">
              <a:extLst>
                <a:ext uri="{63B3BB69-23CF-44E3-9099-C40C66FF867C}">
                  <a14:compatExt spid="_x0000_s61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393272</xdr:row>
          <xdr:rowOff>0</xdr:rowOff>
        </xdr:from>
        <xdr:to>
          <xdr:col>11779</xdr:col>
          <xdr:colOff>0</xdr:colOff>
          <xdr:row>393272</xdr:row>
          <xdr:rowOff>0</xdr:rowOff>
        </xdr:to>
        <xdr:sp macro="" textlink="">
          <xdr:nvSpPr>
            <xdr:cNvPr id="61219" name="Button 803" hidden="1">
              <a:extLst>
                <a:ext uri="{63B3BB69-23CF-44E3-9099-C40C66FF867C}">
                  <a14:compatExt spid="_x0000_s61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458808</xdr:row>
          <xdr:rowOff>0</xdr:rowOff>
        </xdr:from>
        <xdr:to>
          <xdr:col>11779</xdr:col>
          <xdr:colOff>0</xdr:colOff>
          <xdr:row>458808</xdr:row>
          <xdr:rowOff>0</xdr:rowOff>
        </xdr:to>
        <xdr:sp macro="" textlink="">
          <xdr:nvSpPr>
            <xdr:cNvPr id="61220" name="Button 804" hidden="1">
              <a:extLst>
                <a:ext uri="{63B3BB69-23CF-44E3-9099-C40C66FF867C}">
                  <a14:compatExt spid="_x0000_s61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524344</xdr:row>
          <xdr:rowOff>0</xdr:rowOff>
        </xdr:from>
        <xdr:to>
          <xdr:col>11779</xdr:col>
          <xdr:colOff>0</xdr:colOff>
          <xdr:row>524344</xdr:row>
          <xdr:rowOff>0</xdr:rowOff>
        </xdr:to>
        <xdr:sp macro="" textlink="">
          <xdr:nvSpPr>
            <xdr:cNvPr id="61221" name="Button 805" hidden="1">
              <a:extLst>
                <a:ext uri="{63B3BB69-23CF-44E3-9099-C40C66FF867C}">
                  <a14:compatExt spid="_x0000_s61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589880</xdr:row>
          <xdr:rowOff>0</xdr:rowOff>
        </xdr:from>
        <xdr:to>
          <xdr:col>11779</xdr:col>
          <xdr:colOff>0</xdr:colOff>
          <xdr:row>589880</xdr:row>
          <xdr:rowOff>0</xdr:rowOff>
        </xdr:to>
        <xdr:sp macro="" textlink="">
          <xdr:nvSpPr>
            <xdr:cNvPr id="61222" name="Button 806" hidden="1">
              <a:extLst>
                <a:ext uri="{63B3BB69-23CF-44E3-9099-C40C66FF867C}">
                  <a14:compatExt spid="_x0000_s61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655416</xdr:row>
          <xdr:rowOff>0</xdr:rowOff>
        </xdr:from>
        <xdr:to>
          <xdr:col>11779</xdr:col>
          <xdr:colOff>0</xdr:colOff>
          <xdr:row>655416</xdr:row>
          <xdr:rowOff>0</xdr:rowOff>
        </xdr:to>
        <xdr:sp macro="" textlink="">
          <xdr:nvSpPr>
            <xdr:cNvPr id="61223" name="Button 807" hidden="1">
              <a:extLst>
                <a:ext uri="{63B3BB69-23CF-44E3-9099-C40C66FF867C}">
                  <a14:compatExt spid="_x0000_s61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720952</xdr:row>
          <xdr:rowOff>0</xdr:rowOff>
        </xdr:from>
        <xdr:to>
          <xdr:col>11779</xdr:col>
          <xdr:colOff>0</xdr:colOff>
          <xdr:row>720952</xdr:row>
          <xdr:rowOff>0</xdr:rowOff>
        </xdr:to>
        <xdr:sp macro="" textlink="">
          <xdr:nvSpPr>
            <xdr:cNvPr id="61224" name="Button 808" hidden="1">
              <a:extLst>
                <a:ext uri="{63B3BB69-23CF-44E3-9099-C40C66FF867C}">
                  <a14:compatExt spid="_x0000_s61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786488</xdr:row>
          <xdr:rowOff>0</xdr:rowOff>
        </xdr:from>
        <xdr:to>
          <xdr:col>11779</xdr:col>
          <xdr:colOff>0</xdr:colOff>
          <xdr:row>786488</xdr:row>
          <xdr:rowOff>0</xdr:rowOff>
        </xdr:to>
        <xdr:sp macro="" textlink="">
          <xdr:nvSpPr>
            <xdr:cNvPr id="61225" name="Button 809" hidden="1">
              <a:extLst>
                <a:ext uri="{63B3BB69-23CF-44E3-9099-C40C66FF867C}">
                  <a14:compatExt spid="_x0000_s61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852024</xdr:row>
          <xdr:rowOff>0</xdr:rowOff>
        </xdr:from>
        <xdr:to>
          <xdr:col>11779</xdr:col>
          <xdr:colOff>0</xdr:colOff>
          <xdr:row>852024</xdr:row>
          <xdr:rowOff>0</xdr:rowOff>
        </xdr:to>
        <xdr:sp macro="" textlink="">
          <xdr:nvSpPr>
            <xdr:cNvPr id="61226" name="Button 810" hidden="1">
              <a:extLst>
                <a:ext uri="{63B3BB69-23CF-44E3-9099-C40C66FF867C}">
                  <a14:compatExt spid="_x0000_s61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917560</xdr:row>
          <xdr:rowOff>0</xdr:rowOff>
        </xdr:from>
        <xdr:to>
          <xdr:col>11779</xdr:col>
          <xdr:colOff>0</xdr:colOff>
          <xdr:row>917560</xdr:row>
          <xdr:rowOff>0</xdr:rowOff>
        </xdr:to>
        <xdr:sp macro="" textlink="">
          <xdr:nvSpPr>
            <xdr:cNvPr id="61227" name="Button 811" hidden="1">
              <a:extLst>
                <a:ext uri="{63B3BB69-23CF-44E3-9099-C40C66FF867C}">
                  <a14:compatExt spid="_x0000_s61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983096</xdr:row>
          <xdr:rowOff>0</xdr:rowOff>
        </xdr:from>
        <xdr:to>
          <xdr:col>11779</xdr:col>
          <xdr:colOff>0</xdr:colOff>
          <xdr:row>983096</xdr:row>
          <xdr:rowOff>0</xdr:rowOff>
        </xdr:to>
        <xdr:sp macro="" textlink="">
          <xdr:nvSpPr>
            <xdr:cNvPr id="61228" name="Button 812" hidden="1">
              <a:extLst>
                <a:ext uri="{63B3BB69-23CF-44E3-9099-C40C66FF867C}">
                  <a14:compatExt spid="_x0000_s61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56</xdr:row>
          <xdr:rowOff>0</xdr:rowOff>
        </xdr:from>
        <xdr:to>
          <xdr:col>12035</xdr:col>
          <xdr:colOff>0</xdr:colOff>
          <xdr:row>56</xdr:row>
          <xdr:rowOff>0</xdr:rowOff>
        </xdr:to>
        <xdr:sp macro="" textlink="">
          <xdr:nvSpPr>
            <xdr:cNvPr id="61229" name="Button 813" hidden="1">
              <a:extLst>
                <a:ext uri="{63B3BB69-23CF-44E3-9099-C40C66FF867C}">
                  <a14:compatExt spid="_x0000_s61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65592</xdr:row>
          <xdr:rowOff>0</xdr:rowOff>
        </xdr:from>
        <xdr:to>
          <xdr:col>12035</xdr:col>
          <xdr:colOff>0</xdr:colOff>
          <xdr:row>65592</xdr:row>
          <xdr:rowOff>0</xdr:rowOff>
        </xdr:to>
        <xdr:sp macro="" textlink="">
          <xdr:nvSpPr>
            <xdr:cNvPr id="61230" name="Button 814" hidden="1">
              <a:extLst>
                <a:ext uri="{63B3BB69-23CF-44E3-9099-C40C66FF867C}">
                  <a14:compatExt spid="_x0000_s61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131128</xdr:row>
          <xdr:rowOff>0</xdr:rowOff>
        </xdr:from>
        <xdr:to>
          <xdr:col>12035</xdr:col>
          <xdr:colOff>0</xdr:colOff>
          <xdr:row>131128</xdr:row>
          <xdr:rowOff>0</xdr:rowOff>
        </xdr:to>
        <xdr:sp macro="" textlink="">
          <xdr:nvSpPr>
            <xdr:cNvPr id="61231" name="Button 815" hidden="1">
              <a:extLst>
                <a:ext uri="{63B3BB69-23CF-44E3-9099-C40C66FF867C}">
                  <a14:compatExt spid="_x0000_s61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196664</xdr:row>
          <xdr:rowOff>0</xdr:rowOff>
        </xdr:from>
        <xdr:to>
          <xdr:col>12035</xdr:col>
          <xdr:colOff>0</xdr:colOff>
          <xdr:row>196664</xdr:row>
          <xdr:rowOff>0</xdr:rowOff>
        </xdr:to>
        <xdr:sp macro="" textlink="">
          <xdr:nvSpPr>
            <xdr:cNvPr id="61232" name="Button 816" hidden="1">
              <a:extLst>
                <a:ext uri="{63B3BB69-23CF-44E3-9099-C40C66FF867C}">
                  <a14:compatExt spid="_x0000_s61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262200</xdr:row>
          <xdr:rowOff>0</xdr:rowOff>
        </xdr:from>
        <xdr:to>
          <xdr:col>12035</xdr:col>
          <xdr:colOff>0</xdr:colOff>
          <xdr:row>262200</xdr:row>
          <xdr:rowOff>0</xdr:rowOff>
        </xdr:to>
        <xdr:sp macro="" textlink="">
          <xdr:nvSpPr>
            <xdr:cNvPr id="61233" name="Button 817" hidden="1">
              <a:extLst>
                <a:ext uri="{63B3BB69-23CF-44E3-9099-C40C66FF867C}">
                  <a14:compatExt spid="_x0000_s61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327736</xdr:row>
          <xdr:rowOff>0</xdr:rowOff>
        </xdr:from>
        <xdr:to>
          <xdr:col>12035</xdr:col>
          <xdr:colOff>0</xdr:colOff>
          <xdr:row>327736</xdr:row>
          <xdr:rowOff>0</xdr:rowOff>
        </xdr:to>
        <xdr:sp macro="" textlink="">
          <xdr:nvSpPr>
            <xdr:cNvPr id="61234" name="Button 818" hidden="1">
              <a:extLst>
                <a:ext uri="{63B3BB69-23CF-44E3-9099-C40C66FF867C}">
                  <a14:compatExt spid="_x0000_s61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393272</xdr:row>
          <xdr:rowOff>0</xdr:rowOff>
        </xdr:from>
        <xdr:to>
          <xdr:col>12035</xdr:col>
          <xdr:colOff>0</xdr:colOff>
          <xdr:row>393272</xdr:row>
          <xdr:rowOff>0</xdr:rowOff>
        </xdr:to>
        <xdr:sp macro="" textlink="">
          <xdr:nvSpPr>
            <xdr:cNvPr id="61235" name="Button 819" hidden="1">
              <a:extLst>
                <a:ext uri="{63B3BB69-23CF-44E3-9099-C40C66FF867C}">
                  <a14:compatExt spid="_x0000_s61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458808</xdr:row>
          <xdr:rowOff>0</xdr:rowOff>
        </xdr:from>
        <xdr:to>
          <xdr:col>12035</xdr:col>
          <xdr:colOff>0</xdr:colOff>
          <xdr:row>458808</xdr:row>
          <xdr:rowOff>0</xdr:rowOff>
        </xdr:to>
        <xdr:sp macro="" textlink="">
          <xdr:nvSpPr>
            <xdr:cNvPr id="61236" name="Button 820" hidden="1">
              <a:extLst>
                <a:ext uri="{63B3BB69-23CF-44E3-9099-C40C66FF867C}">
                  <a14:compatExt spid="_x0000_s61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524344</xdr:row>
          <xdr:rowOff>0</xdr:rowOff>
        </xdr:from>
        <xdr:to>
          <xdr:col>12035</xdr:col>
          <xdr:colOff>0</xdr:colOff>
          <xdr:row>524344</xdr:row>
          <xdr:rowOff>0</xdr:rowOff>
        </xdr:to>
        <xdr:sp macro="" textlink="">
          <xdr:nvSpPr>
            <xdr:cNvPr id="61237" name="Button 821" hidden="1">
              <a:extLst>
                <a:ext uri="{63B3BB69-23CF-44E3-9099-C40C66FF867C}">
                  <a14:compatExt spid="_x0000_s61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589880</xdr:row>
          <xdr:rowOff>0</xdr:rowOff>
        </xdr:from>
        <xdr:to>
          <xdr:col>12035</xdr:col>
          <xdr:colOff>0</xdr:colOff>
          <xdr:row>589880</xdr:row>
          <xdr:rowOff>0</xdr:rowOff>
        </xdr:to>
        <xdr:sp macro="" textlink="">
          <xdr:nvSpPr>
            <xdr:cNvPr id="61238" name="Button 822" hidden="1">
              <a:extLst>
                <a:ext uri="{63B3BB69-23CF-44E3-9099-C40C66FF867C}">
                  <a14:compatExt spid="_x0000_s61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655416</xdr:row>
          <xdr:rowOff>0</xdr:rowOff>
        </xdr:from>
        <xdr:to>
          <xdr:col>12035</xdr:col>
          <xdr:colOff>0</xdr:colOff>
          <xdr:row>655416</xdr:row>
          <xdr:rowOff>0</xdr:rowOff>
        </xdr:to>
        <xdr:sp macro="" textlink="">
          <xdr:nvSpPr>
            <xdr:cNvPr id="61239" name="Button 823" hidden="1">
              <a:extLst>
                <a:ext uri="{63B3BB69-23CF-44E3-9099-C40C66FF867C}">
                  <a14:compatExt spid="_x0000_s61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720952</xdr:row>
          <xdr:rowOff>0</xdr:rowOff>
        </xdr:from>
        <xdr:to>
          <xdr:col>12035</xdr:col>
          <xdr:colOff>0</xdr:colOff>
          <xdr:row>720952</xdr:row>
          <xdr:rowOff>0</xdr:rowOff>
        </xdr:to>
        <xdr:sp macro="" textlink="">
          <xdr:nvSpPr>
            <xdr:cNvPr id="61240" name="Button 824" hidden="1">
              <a:extLst>
                <a:ext uri="{63B3BB69-23CF-44E3-9099-C40C66FF867C}">
                  <a14:compatExt spid="_x0000_s61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786488</xdr:row>
          <xdr:rowOff>0</xdr:rowOff>
        </xdr:from>
        <xdr:to>
          <xdr:col>12035</xdr:col>
          <xdr:colOff>0</xdr:colOff>
          <xdr:row>786488</xdr:row>
          <xdr:rowOff>0</xdr:rowOff>
        </xdr:to>
        <xdr:sp macro="" textlink="">
          <xdr:nvSpPr>
            <xdr:cNvPr id="61241" name="Button 825" hidden="1">
              <a:extLst>
                <a:ext uri="{63B3BB69-23CF-44E3-9099-C40C66FF867C}">
                  <a14:compatExt spid="_x0000_s61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852024</xdr:row>
          <xdr:rowOff>0</xdr:rowOff>
        </xdr:from>
        <xdr:to>
          <xdr:col>12035</xdr:col>
          <xdr:colOff>0</xdr:colOff>
          <xdr:row>852024</xdr:row>
          <xdr:rowOff>0</xdr:rowOff>
        </xdr:to>
        <xdr:sp macro="" textlink="">
          <xdr:nvSpPr>
            <xdr:cNvPr id="61242" name="Button 826" hidden="1">
              <a:extLst>
                <a:ext uri="{63B3BB69-23CF-44E3-9099-C40C66FF867C}">
                  <a14:compatExt spid="_x0000_s61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917560</xdr:row>
          <xdr:rowOff>0</xdr:rowOff>
        </xdr:from>
        <xdr:to>
          <xdr:col>12035</xdr:col>
          <xdr:colOff>0</xdr:colOff>
          <xdr:row>917560</xdr:row>
          <xdr:rowOff>0</xdr:rowOff>
        </xdr:to>
        <xdr:sp macro="" textlink="">
          <xdr:nvSpPr>
            <xdr:cNvPr id="61243" name="Button 827" hidden="1">
              <a:extLst>
                <a:ext uri="{63B3BB69-23CF-44E3-9099-C40C66FF867C}">
                  <a14:compatExt spid="_x0000_s61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983096</xdr:row>
          <xdr:rowOff>0</xdr:rowOff>
        </xdr:from>
        <xdr:to>
          <xdr:col>12035</xdr:col>
          <xdr:colOff>0</xdr:colOff>
          <xdr:row>983096</xdr:row>
          <xdr:rowOff>0</xdr:rowOff>
        </xdr:to>
        <xdr:sp macro="" textlink="">
          <xdr:nvSpPr>
            <xdr:cNvPr id="61244" name="Button 828" hidden="1">
              <a:extLst>
                <a:ext uri="{63B3BB69-23CF-44E3-9099-C40C66FF867C}">
                  <a14:compatExt spid="_x0000_s61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56</xdr:row>
          <xdr:rowOff>0</xdr:rowOff>
        </xdr:from>
        <xdr:to>
          <xdr:col>12291</xdr:col>
          <xdr:colOff>0</xdr:colOff>
          <xdr:row>56</xdr:row>
          <xdr:rowOff>0</xdr:rowOff>
        </xdr:to>
        <xdr:sp macro="" textlink="">
          <xdr:nvSpPr>
            <xdr:cNvPr id="61245" name="Button 829" hidden="1">
              <a:extLst>
                <a:ext uri="{63B3BB69-23CF-44E3-9099-C40C66FF867C}">
                  <a14:compatExt spid="_x0000_s61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65592</xdr:row>
          <xdr:rowOff>0</xdr:rowOff>
        </xdr:from>
        <xdr:to>
          <xdr:col>12291</xdr:col>
          <xdr:colOff>0</xdr:colOff>
          <xdr:row>65592</xdr:row>
          <xdr:rowOff>0</xdr:rowOff>
        </xdr:to>
        <xdr:sp macro="" textlink="">
          <xdr:nvSpPr>
            <xdr:cNvPr id="61246" name="Button 830" hidden="1">
              <a:extLst>
                <a:ext uri="{63B3BB69-23CF-44E3-9099-C40C66FF867C}">
                  <a14:compatExt spid="_x0000_s61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131128</xdr:row>
          <xdr:rowOff>0</xdr:rowOff>
        </xdr:from>
        <xdr:to>
          <xdr:col>12291</xdr:col>
          <xdr:colOff>0</xdr:colOff>
          <xdr:row>131128</xdr:row>
          <xdr:rowOff>0</xdr:rowOff>
        </xdr:to>
        <xdr:sp macro="" textlink="">
          <xdr:nvSpPr>
            <xdr:cNvPr id="61247" name="Button 831" hidden="1">
              <a:extLst>
                <a:ext uri="{63B3BB69-23CF-44E3-9099-C40C66FF867C}">
                  <a14:compatExt spid="_x0000_s61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196664</xdr:row>
          <xdr:rowOff>0</xdr:rowOff>
        </xdr:from>
        <xdr:to>
          <xdr:col>12291</xdr:col>
          <xdr:colOff>0</xdr:colOff>
          <xdr:row>196664</xdr:row>
          <xdr:rowOff>0</xdr:rowOff>
        </xdr:to>
        <xdr:sp macro="" textlink="">
          <xdr:nvSpPr>
            <xdr:cNvPr id="61248" name="Button 832" hidden="1">
              <a:extLst>
                <a:ext uri="{63B3BB69-23CF-44E3-9099-C40C66FF867C}">
                  <a14:compatExt spid="_x0000_s61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262200</xdr:row>
          <xdr:rowOff>0</xdr:rowOff>
        </xdr:from>
        <xdr:to>
          <xdr:col>12291</xdr:col>
          <xdr:colOff>0</xdr:colOff>
          <xdr:row>262200</xdr:row>
          <xdr:rowOff>0</xdr:rowOff>
        </xdr:to>
        <xdr:sp macro="" textlink="">
          <xdr:nvSpPr>
            <xdr:cNvPr id="61249" name="Button 833" hidden="1">
              <a:extLst>
                <a:ext uri="{63B3BB69-23CF-44E3-9099-C40C66FF867C}">
                  <a14:compatExt spid="_x0000_s61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327736</xdr:row>
          <xdr:rowOff>0</xdr:rowOff>
        </xdr:from>
        <xdr:to>
          <xdr:col>12291</xdr:col>
          <xdr:colOff>0</xdr:colOff>
          <xdr:row>327736</xdr:row>
          <xdr:rowOff>0</xdr:rowOff>
        </xdr:to>
        <xdr:sp macro="" textlink="">
          <xdr:nvSpPr>
            <xdr:cNvPr id="61250" name="Button 834" hidden="1">
              <a:extLst>
                <a:ext uri="{63B3BB69-23CF-44E3-9099-C40C66FF867C}">
                  <a14:compatExt spid="_x0000_s61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393272</xdr:row>
          <xdr:rowOff>0</xdr:rowOff>
        </xdr:from>
        <xdr:to>
          <xdr:col>12291</xdr:col>
          <xdr:colOff>0</xdr:colOff>
          <xdr:row>393272</xdr:row>
          <xdr:rowOff>0</xdr:rowOff>
        </xdr:to>
        <xdr:sp macro="" textlink="">
          <xdr:nvSpPr>
            <xdr:cNvPr id="61251" name="Button 835" hidden="1">
              <a:extLst>
                <a:ext uri="{63B3BB69-23CF-44E3-9099-C40C66FF867C}">
                  <a14:compatExt spid="_x0000_s6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458808</xdr:row>
          <xdr:rowOff>0</xdr:rowOff>
        </xdr:from>
        <xdr:to>
          <xdr:col>12291</xdr:col>
          <xdr:colOff>0</xdr:colOff>
          <xdr:row>458808</xdr:row>
          <xdr:rowOff>0</xdr:rowOff>
        </xdr:to>
        <xdr:sp macro="" textlink="">
          <xdr:nvSpPr>
            <xdr:cNvPr id="61252" name="Button 836" hidden="1">
              <a:extLst>
                <a:ext uri="{63B3BB69-23CF-44E3-9099-C40C66FF867C}">
                  <a14:compatExt spid="_x0000_s61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524344</xdr:row>
          <xdr:rowOff>0</xdr:rowOff>
        </xdr:from>
        <xdr:to>
          <xdr:col>12291</xdr:col>
          <xdr:colOff>0</xdr:colOff>
          <xdr:row>524344</xdr:row>
          <xdr:rowOff>0</xdr:rowOff>
        </xdr:to>
        <xdr:sp macro="" textlink="">
          <xdr:nvSpPr>
            <xdr:cNvPr id="61253" name="Button 837" hidden="1">
              <a:extLst>
                <a:ext uri="{63B3BB69-23CF-44E3-9099-C40C66FF867C}">
                  <a14:compatExt spid="_x0000_s61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589880</xdr:row>
          <xdr:rowOff>0</xdr:rowOff>
        </xdr:from>
        <xdr:to>
          <xdr:col>12291</xdr:col>
          <xdr:colOff>0</xdr:colOff>
          <xdr:row>589880</xdr:row>
          <xdr:rowOff>0</xdr:rowOff>
        </xdr:to>
        <xdr:sp macro="" textlink="">
          <xdr:nvSpPr>
            <xdr:cNvPr id="61254" name="Button 838" hidden="1">
              <a:extLst>
                <a:ext uri="{63B3BB69-23CF-44E3-9099-C40C66FF867C}">
                  <a14:compatExt spid="_x0000_s61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655416</xdr:row>
          <xdr:rowOff>0</xdr:rowOff>
        </xdr:from>
        <xdr:to>
          <xdr:col>12291</xdr:col>
          <xdr:colOff>0</xdr:colOff>
          <xdr:row>655416</xdr:row>
          <xdr:rowOff>0</xdr:rowOff>
        </xdr:to>
        <xdr:sp macro="" textlink="">
          <xdr:nvSpPr>
            <xdr:cNvPr id="61255" name="Button 839" hidden="1">
              <a:extLst>
                <a:ext uri="{63B3BB69-23CF-44E3-9099-C40C66FF867C}">
                  <a14:compatExt spid="_x0000_s61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720952</xdr:row>
          <xdr:rowOff>0</xdr:rowOff>
        </xdr:from>
        <xdr:to>
          <xdr:col>12291</xdr:col>
          <xdr:colOff>0</xdr:colOff>
          <xdr:row>720952</xdr:row>
          <xdr:rowOff>0</xdr:rowOff>
        </xdr:to>
        <xdr:sp macro="" textlink="">
          <xdr:nvSpPr>
            <xdr:cNvPr id="61256" name="Button 840" hidden="1">
              <a:extLst>
                <a:ext uri="{63B3BB69-23CF-44E3-9099-C40C66FF867C}">
                  <a14:compatExt spid="_x0000_s61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786488</xdr:row>
          <xdr:rowOff>0</xdr:rowOff>
        </xdr:from>
        <xdr:to>
          <xdr:col>12291</xdr:col>
          <xdr:colOff>0</xdr:colOff>
          <xdr:row>786488</xdr:row>
          <xdr:rowOff>0</xdr:rowOff>
        </xdr:to>
        <xdr:sp macro="" textlink="">
          <xdr:nvSpPr>
            <xdr:cNvPr id="61257" name="Button 841" hidden="1">
              <a:extLst>
                <a:ext uri="{63B3BB69-23CF-44E3-9099-C40C66FF867C}">
                  <a14:compatExt spid="_x0000_s61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852024</xdr:row>
          <xdr:rowOff>0</xdr:rowOff>
        </xdr:from>
        <xdr:to>
          <xdr:col>12291</xdr:col>
          <xdr:colOff>0</xdr:colOff>
          <xdr:row>852024</xdr:row>
          <xdr:rowOff>0</xdr:rowOff>
        </xdr:to>
        <xdr:sp macro="" textlink="">
          <xdr:nvSpPr>
            <xdr:cNvPr id="61258" name="Button 842" hidden="1">
              <a:extLst>
                <a:ext uri="{63B3BB69-23CF-44E3-9099-C40C66FF867C}">
                  <a14:compatExt spid="_x0000_s61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917560</xdr:row>
          <xdr:rowOff>0</xdr:rowOff>
        </xdr:from>
        <xdr:to>
          <xdr:col>12291</xdr:col>
          <xdr:colOff>0</xdr:colOff>
          <xdr:row>917560</xdr:row>
          <xdr:rowOff>0</xdr:rowOff>
        </xdr:to>
        <xdr:sp macro="" textlink="">
          <xdr:nvSpPr>
            <xdr:cNvPr id="61259" name="Button 843" hidden="1">
              <a:extLst>
                <a:ext uri="{63B3BB69-23CF-44E3-9099-C40C66FF867C}">
                  <a14:compatExt spid="_x0000_s61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983096</xdr:row>
          <xdr:rowOff>0</xdr:rowOff>
        </xdr:from>
        <xdr:to>
          <xdr:col>12291</xdr:col>
          <xdr:colOff>0</xdr:colOff>
          <xdr:row>983096</xdr:row>
          <xdr:rowOff>0</xdr:rowOff>
        </xdr:to>
        <xdr:sp macro="" textlink="">
          <xdr:nvSpPr>
            <xdr:cNvPr id="61260" name="Button 844" hidden="1">
              <a:extLst>
                <a:ext uri="{63B3BB69-23CF-44E3-9099-C40C66FF867C}">
                  <a14:compatExt spid="_x0000_s61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56</xdr:row>
          <xdr:rowOff>0</xdr:rowOff>
        </xdr:from>
        <xdr:to>
          <xdr:col>12547</xdr:col>
          <xdr:colOff>0</xdr:colOff>
          <xdr:row>56</xdr:row>
          <xdr:rowOff>0</xdr:rowOff>
        </xdr:to>
        <xdr:sp macro="" textlink="">
          <xdr:nvSpPr>
            <xdr:cNvPr id="61261" name="Button 845" hidden="1">
              <a:extLst>
                <a:ext uri="{63B3BB69-23CF-44E3-9099-C40C66FF867C}">
                  <a14:compatExt spid="_x0000_s61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65592</xdr:row>
          <xdr:rowOff>0</xdr:rowOff>
        </xdr:from>
        <xdr:to>
          <xdr:col>12547</xdr:col>
          <xdr:colOff>0</xdr:colOff>
          <xdr:row>65592</xdr:row>
          <xdr:rowOff>0</xdr:rowOff>
        </xdr:to>
        <xdr:sp macro="" textlink="">
          <xdr:nvSpPr>
            <xdr:cNvPr id="61262" name="Button 846" hidden="1">
              <a:extLst>
                <a:ext uri="{63B3BB69-23CF-44E3-9099-C40C66FF867C}">
                  <a14:compatExt spid="_x0000_s61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131128</xdr:row>
          <xdr:rowOff>0</xdr:rowOff>
        </xdr:from>
        <xdr:to>
          <xdr:col>12547</xdr:col>
          <xdr:colOff>0</xdr:colOff>
          <xdr:row>131128</xdr:row>
          <xdr:rowOff>0</xdr:rowOff>
        </xdr:to>
        <xdr:sp macro="" textlink="">
          <xdr:nvSpPr>
            <xdr:cNvPr id="61263" name="Button 847" hidden="1">
              <a:extLst>
                <a:ext uri="{63B3BB69-23CF-44E3-9099-C40C66FF867C}">
                  <a14:compatExt spid="_x0000_s61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196664</xdr:row>
          <xdr:rowOff>0</xdr:rowOff>
        </xdr:from>
        <xdr:to>
          <xdr:col>12547</xdr:col>
          <xdr:colOff>0</xdr:colOff>
          <xdr:row>196664</xdr:row>
          <xdr:rowOff>0</xdr:rowOff>
        </xdr:to>
        <xdr:sp macro="" textlink="">
          <xdr:nvSpPr>
            <xdr:cNvPr id="61264" name="Button 848" hidden="1">
              <a:extLst>
                <a:ext uri="{63B3BB69-23CF-44E3-9099-C40C66FF867C}">
                  <a14:compatExt spid="_x0000_s61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262200</xdr:row>
          <xdr:rowOff>0</xdr:rowOff>
        </xdr:from>
        <xdr:to>
          <xdr:col>12547</xdr:col>
          <xdr:colOff>0</xdr:colOff>
          <xdr:row>262200</xdr:row>
          <xdr:rowOff>0</xdr:rowOff>
        </xdr:to>
        <xdr:sp macro="" textlink="">
          <xdr:nvSpPr>
            <xdr:cNvPr id="61265" name="Button 849" hidden="1">
              <a:extLst>
                <a:ext uri="{63B3BB69-23CF-44E3-9099-C40C66FF867C}">
                  <a14:compatExt spid="_x0000_s61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327736</xdr:row>
          <xdr:rowOff>0</xdr:rowOff>
        </xdr:from>
        <xdr:to>
          <xdr:col>12547</xdr:col>
          <xdr:colOff>0</xdr:colOff>
          <xdr:row>327736</xdr:row>
          <xdr:rowOff>0</xdr:rowOff>
        </xdr:to>
        <xdr:sp macro="" textlink="">
          <xdr:nvSpPr>
            <xdr:cNvPr id="61266" name="Button 850" hidden="1">
              <a:extLst>
                <a:ext uri="{63B3BB69-23CF-44E3-9099-C40C66FF867C}">
                  <a14:compatExt spid="_x0000_s61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393272</xdr:row>
          <xdr:rowOff>0</xdr:rowOff>
        </xdr:from>
        <xdr:to>
          <xdr:col>12547</xdr:col>
          <xdr:colOff>0</xdr:colOff>
          <xdr:row>393272</xdr:row>
          <xdr:rowOff>0</xdr:rowOff>
        </xdr:to>
        <xdr:sp macro="" textlink="">
          <xdr:nvSpPr>
            <xdr:cNvPr id="61267" name="Button 851" hidden="1">
              <a:extLst>
                <a:ext uri="{63B3BB69-23CF-44E3-9099-C40C66FF867C}">
                  <a14:compatExt spid="_x0000_s61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458808</xdr:row>
          <xdr:rowOff>0</xdr:rowOff>
        </xdr:from>
        <xdr:to>
          <xdr:col>12547</xdr:col>
          <xdr:colOff>0</xdr:colOff>
          <xdr:row>458808</xdr:row>
          <xdr:rowOff>0</xdr:rowOff>
        </xdr:to>
        <xdr:sp macro="" textlink="">
          <xdr:nvSpPr>
            <xdr:cNvPr id="61268" name="Button 852" hidden="1">
              <a:extLst>
                <a:ext uri="{63B3BB69-23CF-44E3-9099-C40C66FF867C}">
                  <a14:compatExt spid="_x0000_s61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524344</xdr:row>
          <xdr:rowOff>0</xdr:rowOff>
        </xdr:from>
        <xdr:to>
          <xdr:col>12547</xdr:col>
          <xdr:colOff>0</xdr:colOff>
          <xdr:row>524344</xdr:row>
          <xdr:rowOff>0</xdr:rowOff>
        </xdr:to>
        <xdr:sp macro="" textlink="">
          <xdr:nvSpPr>
            <xdr:cNvPr id="61269" name="Button 853" hidden="1">
              <a:extLst>
                <a:ext uri="{63B3BB69-23CF-44E3-9099-C40C66FF867C}">
                  <a14:compatExt spid="_x0000_s61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589880</xdr:row>
          <xdr:rowOff>0</xdr:rowOff>
        </xdr:from>
        <xdr:to>
          <xdr:col>12547</xdr:col>
          <xdr:colOff>0</xdr:colOff>
          <xdr:row>589880</xdr:row>
          <xdr:rowOff>0</xdr:rowOff>
        </xdr:to>
        <xdr:sp macro="" textlink="">
          <xdr:nvSpPr>
            <xdr:cNvPr id="61270" name="Button 854" hidden="1">
              <a:extLst>
                <a:ext uri="{63B3BB69-23CF-44E3-9099-C40C66FF867C}">
                  <a14:compatExt spid="_x0000_s61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655416</xdr:row>
          <xdr:rowOff>0</xdr:rowOff>
        </xdr:from>
        <xdr:to>
          <xdr:col>12547</xdr:col>
          <xdr:colOff>0</xdr:colOff>
          <xdr:row>655416</xdr:row>
          <xdr:rowOff>0</xdr:rowOff>
        </xdr:to>
        <xdr:sp macro="" textlink="">
          <xdr:nvSpPr>
            <xdr:cNvPr id="61271" name="Button 855" hidden="1">
              <a:extLst>
                <a:ext uri="{63B3BB69-23CF-44E3-9099-C40C66FF867C}">
                  <a14:compatExt spid="_x0000_s61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720952</xdr:row>
          <xdr:rowOff>0</xdr:rowOff>
        </xdr:from>
        <xdr:to>
          <xdr:col>12547</xdr:col>
          <xdr:colOff>0</xdr:colOff>
          <xdr:row>720952</xdr:row>
          <xdr:rowOff>0</xdr:rowOff>
        </xdr:to>
        <xdr:sp macro="" textlink="">
          <xdr:nvSpPr>
            <xdr:cNvPr id="61272" name="Button 856" hidden="1">
              <a:extLst>
                <a:ext uri="{63B3BB69-23CF-44E3-9099-C40C66FF867C}">
                  <a14:compatExt spid="_x0000_s61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786488</xdr:row>
          <xdr:rowOff>0</xdr:rowOff>
        </xdr:from>
        <xdr:to>
          <xdr:col>12547</xdr:col>
          <xdr:colOff>0</xdr:colOff>
          <xdr:row>786488</xdr:row>
          <xdr:rowOff>0</xdr:rowOff>
        </xdr:to>
        <xdr:sp macro="" textlink="">
          <xdr:nvSpPr>
            <xdr:cNvPr id="61273" name="Button 857" hidden="1">
              <a:extLst>
                <a:ext uri="{63B3BB69-23CF-44E3-9099-C40C66FF867C}">
                  <a14:compatExt spid="_x0000_s61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852024</xdr:row>
          <xdr:rowOff>0</xdr:rowOff>
        </xdr:from>
        <xdr:to>
          <xdr:col>12547</xdr:col>
          <xdr:colOff>0</xdr:colOff>
          <xdr:row>852024</xdr:row>
          <xdr:rowOff>0</xdr:rowOff>
        </xdr:to>
        <xdr:sp macro="" textlink="">
          <xdr:nvSpPr>
            <xdr:cNvPr id="61274" name="Button 858" hidden="1">
              <a:extLst>
                <a:ext uri="{63B3BB69-23CF-44E3-9099-C40C66FF867C}">
                  <a14:compatExt spid="_x0000_s61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917560</xdr:row>
          <xdr:rowOff>0</xdr:rowOff>
        </xdr:from>
        <xdr:to>
          <xdr:col>12547</xdr:col>
          <xdr:colOff>0</xdr:colOff>
          <xdr:row>917560</xdr:row>
          <xdr:rowOff>0</xdr:rowOff>
        </xdr:to>
        <xdr:sp macro="" textlink="">
          <xdr:nvSpPr>
            <xdr:cNvPr id="61275" name="Button 859" hidden="1">
              <a:extLst>
                <a:ext uri="{63B3BB69-23CF-44E3-9099-C40C66FF867C}">
                  <a14:compatExt spid="_x0000_s61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983096</xdr:row>
          <xdr:rowOff>0</xdr:rowOff>
        </xdr:from>
        <xdr:to>
          <xdr:col>12547</xdr:col>
          <xdr:colOff>0</xdr:colOff>
          <xdr:row>983096</xdr:row>
          <xdr:rowOff>0</xdr:rowOff>
        </xdr:to>
        <xdr:sp macro="" textlink="">
          <xdr:nvSpPr>
            <xdr:cNvPr id="61276" name="Button 860" hidden="1">
              <a:extLst>
                <a:ext uri="{63B3BB69-23CF-44E3-9099-C40C66FF867C}">
                  <a14:compatExt spid="_x0000_s61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56</xdr:row>
          <xdr:rowOff>0</xdr:rowOff>
        </xdr:from>
        <xdr:to>
          <xdr:col>12803</xdr:col>
          <xdr:colOff>0</xdr:colOff>
          <xdr:row>56</xdr:row>
          <xdr:rowOff>0</xdr:rowOff>
        </xdr:to>
        <xdr:sp macro="" textlink="">
          <xdr:nvSpPr>
            <xdr:cNvPr id="61277" name="Button 861" hidden="1">
              <a:extLst>
                <a:ext uri="{63B3BB69-23CF-44E3-9099-C40C66FF867C}">
                  <a14:compatExt spid="_x0000_s61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65592</xdr:row>
          <xdr:rowOff>0</xdr:rowOff>
        </xdr:from>
        <xdr:to>
          <xdr:col>12803</xdr:col>
          <xdr:colOff>0</xdr:colOff>
          <xdr:row>65592</xdr:row>
          <xdr:rowOff>0</xdr:rowOff>
        </xdr:to>
        <xdr:sp macro="" textlink="">
          <xdr:nvSpPr>
            <xdr:cNvPr id="61278" name="Button 862" hidden="1">
              <a:extLst>
                <a:ext uri="{63B3BB69-23CF-44E3-9099-C40C66FF867C}">
                  <a14:compatExt spid="_x0000_s61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131128</xdr:row>
          <xdr:rowOff>0</xdr:rowOff>
        </xdr:from>
        <xdr:to>
          <xdr:col>12803</xdr:col>
          <xdr:colOff>0</xdr:colOff>
          <xdr:row>131128</xdr:row>
          <xdr:rowOff>0</xdr:rowOff>
        </xdr:to>
        <xdr:sp macro="" textlink="">
          <xdr:nvSpPr>
            <xdr:cNvPr id="61279" name="Button 863" hidden="1">
              <a:extLst>
                <a:ext uri="{63B3BB69-23CF-44E3-9099-C40C66FF867C}">
                  <a14:compatExt spid="_x0000_s61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196664</xdr:row>
          <xdr:rowOff>0</xdr:rowOff>
        </xdr:from>
        <xdr:to>
          <xdr:col>12803</xdr:col>
          <xdr:colOff>0</xdr:colOff>
          <xdr:row>196664</xdr:row>
          <xdr:rowOff>0</xdr:rowOff>
        </xdr:to>
        <xdr:sp macro="" textlink="">
          <xdr:nvSpPr>
            <xdr:cNvPr id="61280" name="Button 864" hidden="1">
              <a:extLst>
                <a:ext uri="{63B3BB69-23CF-44E3-9099-C40C66FF867C}">
                  <a14:compatExt spid="_x0000_s61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262200</xdr:row>
          <xdr:rowOff>0</xdr:rowOff>
        </xdr:from>
        <xdr:to>
          <xdr:col>12803</xdr:col>
          <xdr:colOff>0</xdr:colOff>
          <xdr:row>262200</xdr:row>
          <xdr:rowOff>0</xdr:rowOff>
        </xdr:to>
        <xdr:sp macro="" textlink="">
          <xdr:nvSpPr>
            <xdr:cNvPr id="61281" name="Button 865" hidden="1">
              <a:extLst>
                <a:ext uri="{63B3BB69-23CF-44E3-9099-C40C66FF867C}">
                  <a14:compatExt spid="_x0000_s61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327736</xdr:row>
          <xdr:rowOff>0</xdr:rowOff>
        </xdr:from>
        <xdr:to>
          <xdr:col>12803</xdr:col>
          <xdr:colOff>0</xdr:colOff>
          <xdr:row>327736</xdr:row>
          <xdr:rowOff>0</xdr:rowOff>
        </xdr:to>
        <xdr:sp macro="" textlink="">
          <xdr:nvSpPr>
            <xdr:cNvPr id="61282" name="Button 866" hidden="1">
              <a:extLst>
                <a:ext uri="{63B3BB69-23CF-44E3-9099-C40C66FF867C}">
                  <a14:compatExt spid="_x0000_s61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393272</xdr:row>
          <xdr:rowOff>0</xdr:rowOff>
        </xdr:from>
        <xdr:to>
          <xdr:col>12803</xdr:col>
          <xdr:colOff>0</xdr:colOff>
          <xdr:row>393272</xdr:row>
          <xdr:rowOff>0</xdr:rowOff>
        </xdr:to>
        <xdr:sp macro="" textlink="">
          <xdr:nvSpPr>
            <xdr:cNvPr id="61283" name="Button 867" hidden="1">
              <a:extLst>
                <a:ext uri="{63B3BB69-23CF-44E3-9099-C40C66FF867C}">
                  <a14:compatExt spid="_x0000_s61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458808</xdr:row>
          <xdr:rowOff>0</xdr:rowOff>
        </xdr:from>
        <xdr:to>
          <xdr:col>12803</xdr:col>
          <xdr:colOff>0</xdr:colOff>
          <xdr:row>458808</xdr:row>
          <xdr:rowOff>0</xdr:rowOff>
        </xdr:to>
        <xdr:sp macro="" textlink="">
          <xdr:nvSpPr>
            <xdr:cNvPr id="61284" name="Button 868" hidden="1">
              <a:extLst>
                <a:ext uri="{63B3BB69-23CF-44E3-9099-C40C66FF867C}">
                  <a14:compatExt spid="_x0000_s61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524344</xdr:row>
          <xdr:rowOff>0</xdr:rowOff>
        </xdr:from>
        <xdr:to>
          <xdr:col>12803</xdr:col>
          <xdr:colOff>0</xdr:colOff>
          <xdr:row>524344</xdr:row>
          <xdr:rowOff>0</xdr:rowOff>
        </xdr:to>
        <xdr:sp macro="" textlink="">
          <xdr:nvSpPr>
            <xdr:cNvPr id="61285" name="Button 869" hidden="1">
              <a:extLst>
                <a:ext uri="{63B3BB69-23CF-44E3-9099-C40C66FF867C}">
                  <a14:compatExt spid="_x0000_s61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589880</xdr:row>
          <xdr:rowOff>0</xdr:rowOff>
        </xdr:from>
        <xdr:to>
          <xdr:col>12803</xdr:col>
          <xdr:colOff>0</xdr:colOff>
          <xdr:row>589880</xdr:row>
          <xdr:rowOff>0</xdr:rowOff>
        </xdr:to>
        <xdr:sp macro="" textlink="">
          <xdr:nvSpPr>
            <xdr:cNvPr id="61286" name="Button 870" hidden="1">
              <a:extLst>
                <a:ext uri="{63B3BB69-23CF-44E3-9099-C40C66FF867C}">
                  <a14:compatExt spid="_x0000_s61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655416</xdr:row>
          <xdr:rowOff>0</xdr:rowOff>
        </xdr:from>
        <xdr:to>
          <xdr:col>12803</xdr:col>
          <xdr:colOff>0</xdr:colOff>
          <xdr:row>655416</xdr:row>
          <xdr:rowOff>0</xdr:rowOff>
        </xdr:to>
        <xdr:sp macro="" textlink="">
          <xdr:nvSpPr>
            <xdr:cNvPr id="61287" name="Button 871" hidden="1">
              <a:extLst>
                <a:ext uri="{63B3BB69-23CF-44E3-9099-C40C66FF867C}">
                  <a14:compatExt spid="_x0000_s61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720952</xdr:row>
          <xdr:rowOff>0</xdr:rowOff>
        </xdr:from>
        <xdr:to>
          <xdr:col>12803</xdr:col>
          <xdr:colOff>0</xdr:colOff>
          <xdr:row>720952</xdr:row>
          <xdr:rowOff>0</xdr:rowOff>
        </xdr:to>
        <xdr:sp macro="" textlink="">
          <xdr:nvSpPr>
            <xdr:cNvPr id="61288" name="Button 872" hidden="1">
              <a:extLst>
                <a:ext uri="{63B3BB69-23CF-44E3-9099-C40C66FF867C}">
                  <a14:compatExt spid="_x0000_s61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786488</xdr:row>
          <xdr:rowOff>0</xdr:rowOff>
        </xdr:from>
        <xdr:to>
          <xdr:col>12803</xdr:col>
          <xdr:colOff>0</xdr:colOff>
          <xdr:row>786488</xdr:row>
          <xdr:rowOff>0</xdr:rowOff>
        </xdr:to>
        <xdr:sp macro="" textlink="">
          <xdr:nvSpPr>
            <xdr:cNvPr id="61289" name="Button 873" hidden="1">
              <a:extLst>
                <a:ext uri="{63B3BB69-23CF-44E3-9099-C40C66FF867C}">
                  <a14:compatExt spid="_x0000_s61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852024</xdr:row>
          <xdr:rowOff>0</xdr:rowOff>
        </xdr:from>
        <xdr:to>
          <xdr:col>12803</xdr:col>
          <xdr:colOff>0</xdr:colOff>
          <xdr:row>852024</xdr:row>
          <xdr:rowOff>0</xdr:rowOff>
        </xdr:to>
        <xdr:sp macro="" textlink="">
          <xdr:nvSpPr>
            <xdr:cNvPr id="61290" name="Button 874" hidden="1">
              <a:extLst>
                <a:ext uri="{63B3BB69-23CF-44E3-9099-C40C66FF867C}">
                  <a14:compatExt spid="_x0000_s61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917560</xdr:row>
          <xdr:rowOff>0</xdr:rowOff>
        </xdr:from>
        <xdr:to>
          <xdr:col>12803</xdr:col>
          <xdr:colOff>0</xdr:colOff>
          <xdr:row>917560</xdr:row>
          <xdr:rowOff>0</xdr:rowOff>
        </xdr:to>
        <xdr:sp macro="" textlink="">
          <xdr:nvSpPr>
            <xdr:cNvPr id="61291" name="Button 875" hidden="1">
              <a:extLst>
                <a:ext uri="{63B3BB69-23CF-44E3-9099-C40C66FF867C}">
                  <a14:compatExt spid="_x0000_s61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983096</xdr:row>
          <xdr:rowOff>0</xdr:rowOff>
        </xdr:from>
        <xdr:to>
          <xdr:col>12803</xdr:col>
          <xdr:colOff>0</xdr:colOff>
          <xdr:row>983096</xdr:row>
          <xdr:rowOff>0</xdr:rowOff>
        </xdr:to>
        <xdr:sp macro="" textlink="">
          <xdr:nvSpPr>
            <xdr:cNvPr id="61292" name="Button 876" hidden="1">
              <a:extLst>
                <a:ext uri="{63B3BB69-23CF-44E3-9099-C40C66FF867C}">
                  <a14:compatExt spid="_x0000_s61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56</xdr:row>
          <xdr:rowOff>0</xdr:rowOff>
        </xdr:from>
        <xdr:to>
          <xdr:col>13059</xdr:col>
          <xdr:colOff>0</xdr:colOff>
          <xdr:row>56</xdr:row>
          <xdr:rowOff>0</xdr:rowOff>
        </xdr:to>
        <xdr:sp macro="" textlink="">
          <xdr:nvSpPr>
            <xdr:cNvPr id="61293" name="Button 877" hidden="1">
              <a:extLst>
                <a:ext uri="{63B3BB69-23CF-44E3-9099-C40C66FF867C}">
                  <a14:compatExt spid="_x0000_s61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65592</xdr:row>
          <xdr:rowOff>0</xdr:rowOff>
        </xdr:from>
        <xdr:to>
          <xdr:col>13059</xdr:col>
          <xdr:colOff>0</xdr:colOff>
          <xdr:row>65592</xdr:row>
          <xdr:rowOff>0</xdr:rowOff>
        </xdr:to>
        <xdr:sp macro="" textlink="">
          <xdr:nvSpPr>
            <xdr:cNvPr id="61294" name="Button 878" hidden="1">
              <a:extLst>
                <a:ext uri="{63B3BB69-23CF-44E3-9099-C40C66FF867C}">
                  <a14:compatExt spid="_x0000_s61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131128</xdr:row>
          <xdr:rowOff>0</xdr:rowOff>
        </xdr:from>
        <xdr:to>
          <xdr:col>13059</xdr:col>
          <xdr:colOff>0</xdr:colOff>
          <xdr:row>131128</xdr:row>
          <xdr:rowOff>0</xdr:rowOff>
        </xdr:to>
        <xdr:sp macro="" textlink="">
          <xdr:nvSpPr>
            <xdr:cNvPr id="61295" name="Button 879" hidden="1">
              <a:extLst>
                <a:ext uri="{63B3BB69-23CF-44E3-9099-C40C66FF867C}">
                  <a14:compatExt spid="_x0000_s61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196664</xdr:row>
          <xdr:rowOff>0</xdr:rowOff>
        </xdr:from>
        <xdr:to>
          <xdr:col>13059</xdr:col>
          <xdr:colOff>0</xdr:colOff>
          <xdr:row>196664</xdr:row>
          <xdr:rowOff>0</xdr:rowOff>
        </xdr:to>
        <xdr:sp macro="" textlink="">
          <xdr:nvSpPr>
            <xdr:cNvPr id="61296" name="Button 880" hidden="1">
              <a:extLst>
                <a:ext uri="{63B3BB69-23CF-44E3-9099-C40C66FF867C}">
                  <a14:compatExt spid="_x0000_s61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262200</xdr:row>
          <xdr:rowOff>0</xdr:rowOff>
        </xdr:from>
        <xdr:to>
          <xdr:col>13059</xdr:col>
          <xdr:colOff>0</xdr:colOff>
          <xdr:row>262200</xdr:row>
          <xdr:rowOff>0</xdr:rowOff>
        </xdr:to>
        <xdr:sp macro="" textlink="">
          <xdr:nvSpPr>
            <xdr:cNvPr id="61297" name="Button 881" hidden="1">
              <a:extLst>
                <a:ext uri="{63B3BB69-23CF-44E3-9099-C40C66FF867C}">
                  <a14:compatExt spid="_x0000_s61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327736</xdr:row>
          <xdr:rowOff>0</xdr:rowOff>
        </xdr:from>
        <xdr:to>
          <xdr:col>13059</xdr:col>
          <xdr:colOff>0</xdr:colOff>
          <xdr:row>327736</xdr:row>
          <xdr:rowOff>0</xdr:rowOff>
        </xdr:to>
        <xdr:sp macro="" textlink="">
          <xdr:nvSpPr>
            <xdr:cNvPr id="61298" name="Button 882" hidden="1">
              <a:extLst>
                <a:ext uri="{63B3BB69-23CF-44E3-9099-C40C66FF867C}">
                  <a14:compatExt spid="_x0000_s61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393272</xdr:row>
          <xdr:rowOff>0</xdr:rowOff>
        </xdr:from>
        <xdr:to>
          <xdr:col>13059</xdr:col>
          <xdr:colOff>0</xdr:colOff>
          <xdr:row>393272</xdr:row>
          <xdr:rowOff>0</xdr:rowOff>
        </xdr:to>
        <xdr:sp macro="" textlink="">
          <xdr:nvSpPr>
            <xdr:cNvPr id="61299" name="Button 883" hidden="1">
              <a:extLst>
                <a:ext uri="{63B3BB69-23CF-44E3-9099-C40C66FF867C}">
                  <a14:compatExt spid="_x0000_s61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458808</xdr:row>
          <xdr:rowOff>0</xdr:rowOff>
        </xdr:from>
        <xdr:to>
          <xdr:col>13059</xdr:col>
          <xdr:colOff>0</xdr:colOff>
          <xdr:row>458808</xdr:row>
          <xdr:rowOff>0</xdr:rowOff>
        </xdr:to>
        <xdr:sp macro="" textlink="">
          <xdr:nvSpPr>
            <xdr:cNvPr id="61300" name="Button 884" hidden="1">
              <a:extLst>
                <a:ext uri="{63B3BB69-23CF-44E3-9099-C40C66FF867C}">
                  <a14:compatExt spid="_x0000_s61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524344</xdr:row>
          <xdr:rowOff>0</xdr:rowOff>
        </xdr:from>
        <xdr:to>
          <xdr:col>13059</xdr:col>
          <xdr:colOff>0</xdr:colOff>
          <xdr:row>524344</xdr:row>
          <xdr:rowOff>0</xdr:rowOff>
        </xdr:to>
        <xdr:sp macro="" textlink="">
          <xdr:nvSpPr>
            <xdr:cNvPr id="61301" name="Button 885" hidden="1">
              <a:extLst>
                <a:ext uri="{63B3BB69-23CF-44E3-9099-C40C66FF867C}">
                  <a14:compatExt spid="_x0000_s61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589880</xdr:row>
          <xdr:rowOff>0</xdr:rowOff>
        </xdr:from>
        <xdr:to>
          <xdr:col>13059</xdr:col>
          <xdr:colOff>0</xdr:colOff>
          <xdr:row>589880</xdr:row>
          <xdr:rowOff>0</xdr:rowOff>
        </xdr:to>
        <xdr:sp macro="" textlink="">
          <xdr:nvSpPr>
            <xdr:cNvPr id="61302" name="Button 886" hidden="1">
              <a:extLst>
                <a:ext uri="{63B3BB69-23CF-44E3-9099-C40C66FF867C}">
                  <a14:compatExt spid="_x0000_s61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655416</xdr:row>
          <xdr:rowOff>0</xdr:rowOff>
        </xdr:from>
        <xdr:to>
          <xdr:col>13059</xdr:col>
          <xdr:colOff>0</xdr:colOff>
          <xdr:row>655416</xdr:row>
          <xdr:rowOff>0</xdr:rowOff>
        </xdr:to>
        <xdr:sp macro="" textlink="">
          <xdr:nvSpPr>
            <xdr:cNvPr id="61303" name="Button 887" hidden="1">
              <a:extLst>
                <a:ext uri="{63B3BB69-23CF-44E3-9099-C40C66FF867C}">
                  <a14:compatExt spid="_x0000_s61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720952</xdr:row>
          <xdr:rowOff>0</xdr:rowOff>
        </xdr:from>
        <xdr:to>
          <xdr:col>13059</xdr:col>
          <xdr:colOff>0</xdr:colOff>
          <xdr:row>720952</xdr:row>
          <xdr:rowOff>0</xdr:rowOff>
        </xdr:to>
        <xdr:sp macro="" textlink="">
          <xdr:nvSpPr>
            <xdr:cNvPr id="61304" name="Button 888" hidden="1">
              <a:extLst>
                <a:ext uri="{63B3BB69-23CF-44E3-9099-C40C66FF867C}">
                  <a14:compatExt spid="_x0000_s61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786488</xdr:row>
          <xdr:rowOff>0</xdr:rowOff>
        </xdr:from>
        <xdr:to>
          <xdr:col>13059</xdr:col>
          <xdr:colOff>0</xdr:colOff>
          <xdr:row>786488</xdr:row>
          <xdr:rowOff>0</xdr:rowOff>
        </xdr:to>
        <xdr:sp macro="" textlink="">
          <xdr:nvSpPr>
            <xdr:cNvPr id="61305" name="Button 889" hidden="1">
              <a:extLst>
                <a:ext uri="{63B3BB69-23CF-44E3-9099-C40C66FF867C}">
                  <a14:compatExt spid="_x0000_s61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852024</xdr:row>
          <xdr:rowOff>0</xdr:rowOff>
        </xdr:from>
        <xdr:to>
          <xdr:col>13059</xdr:col>
          <xdr:colOff>0</xdr:colOff>
          <xdr:row>852024</xdr:row>
          <xdr:rowOff>0</xdr:rowOff>
        </xdr:to>
        <xdr:sp macro="" textlink="">
          <xdr:nvSpPr>
            <xdr:cNvPr id="61306" name="Button 890" hidden="1">
              <a:extLst>
                <a:ext uri="{63B3BB69-23CF-44E3-9099-C40C66FF867C}">
                  <a14:compatExt spid="_x0000_s61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917560</xdr:row>
          <xdr:rowOff>0</xdr:rowOff>
        </xdr:from>
        <xdr:to>
          <xdr:col>13059</xdr:col>
          <xdr:colOff>0</xdr:colOff>
          <xdr:row>917560</xdr:row>
          <xdr:rowOff>0</xdr:rowOff>
        </xdr:to>
        <xdr:sp macro="" textlink="">
          <xdr:nvSpPr>
            <xdr:cNvPr id="61307" name="Button 891" hidden="1">
              <a:extLst>
                <a:ext uri="{63B3BB69-23CF-44E3-9099-C40C66FF867C}">
                  <a14:compatExt spid="_x0000_s61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983096</xdr:row>
          <xdr:rowOff>0</xdr:rowOff>
        </xdr:from>
        <xdr:to>
          <xdr:col>13059</xdr:col>
          <xdr:colOff>0</xdr:colOff>
          <xdr:row>983096</xdr:row>
          <xdr:rowOff>0</xdr:rowOff>
        </xdr:to>
        <xdr:sp macro="" textlink="">
          <xdr:nvSpPr>
            <xdr:cNvPr id="61308" name="Button 892" hidden="1">
              <a:extLst>
                <a:ext uri="{63B3BB69-23CF-44E3-9099-C40C66FF867C}">
                  <a14:compatExt spid="_x0000_s61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56</xdr:row>
          <xdr:rowOff>0</xdr:rowOff>
        </xdr:from>
        <xdr:to>
          <xdr:col>13315</xdr:col>
          <xdr:colOff>0</xdr:colOff>
          <xdr:row>56</xdr:row>
          <xdr:rowOff>0</xdr:rowOff>
        </xdr:to>
        <xdr:sp macro="" textlink="">
          <xdr:nvSpPr>
            <xdr:cNvPr id="61309" name="Button 893" hidden="1">
              <a:extLst>
                <a:ext uri="{63B3BB69-23CF-44E3-9099-C40C66FF867C}">
                  <a14:compatExt spid="_x0000_s61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65592</xdr:row>
          <xdr:rowOff>0</xdr:rowOff>
        </xdr:from>
        <xdr:to>
          <xdr:col>13315</xdr:col>
          <xdr:colOff>0</xdr:colOff>
          <xdr:row>65592</xdr:row>
          <xdr:rowOff>0</xdr:rowOff>
        </xdr:to>
        <xdr:sp macro="" textlink="">
          <xdr:nvSpPr>
            <xdr:cNvPr id="61310" name="Button 894" hidden="1">
              <a:extLst>
                <a:ext uri="{63B3BB69-23CF-44E3-9099-C40C66FF867C}">
                  <a14:compatExt spid="_x0000_s61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131128</xdr:row>
          <xdr:rowOff>0</xdr:rowOff>
        </xdr:from>
        <xdr:to>
          <xdr:col>13315</xdr:col>
          <xdr:colOff>0</xdr:colOff>
          <xdr:row>131128</xdr:row>
          <xdr:rowOff>0</xdr:rowOff>
        </xdr:to>
        <xdr:sp macro="" textlink="">
          <xdr:nvSpPr>
            <xdr:cNvPr id="61311" name="Button 895" hidden="1">
              <a:extLst>
                <a:ext uri="{63B3BB69-23CF-44E3-9099-C40C66FF867C}">
                  <a14:compatExt spid="_x0000_s61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196664</xdr:row>
          <xdr:rowOff>0</xdr:rowOff>
        </xdr:from>
        <xdr:to>
          <xdr:col>13315</xdr:col>
          <xdr:colOff>0</xdr:colOff>
          <xdr:row>196664</xdr:row>
          <xdr:rowOff>0</xdr:rowOff>
        </xdr:to>
        <xdr:sp macro="" textlink="">
          <xdr:nvSpPr>
            <xdr:cNvPr id="61312" name="Button 896" hidden="1">
              <a:extLst>
                <a:ext uri="{63B3BB69-23CF-44E3-9099-C40C66FF867C}">
                  <a14:compatExt spid="_x0000_s61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262200</xdr:row>
          <xdr:rowOff>0</xdr:rowOff>
        </xdr:from>
        <xdr:to>
          <xdr:col>13315</xdr:col>
          <xdr:colOff>0</xdr:colOff>
          <xdr:row>262200</xdr:row>
          <xdr:rowOff>0</xdr:rowOff>
        </xdr:to>
        <xdr:sp macro="" textlink="">
          <xdr:nvSpPr>
            <xdr:cNvPr id="61313" name="Button 897" hidden="1">
              <a:extLst>
                <a:ext uri="{63B3BB69-23CF-44E3-9099-C40C66FF867C}">
                  <a14:compatExt spid="_x0000_s61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327736</xdr:row>
          <xdr:rowOff>0</xdr:rowOff>
        </xdr:from>
        <xdr:to>
          <xdr:col>13315</xdr:col>
          <xdr:colOff>0</xdr:colOff>
          <xdr:row>327736</xdr:row>
          <xdr:rowOff>0</xdr:rowOff>
        </xdr:to>
        <xdr:sp macro="" textlink="">
          <xdr:nvSpPr>
            <xdr:cNvPr id="61314" name="Button 898" hidden="1">
              <a:extLst>
                <a:ext uri="{63B3BB69-23CF-44E3-9099-C40C66FF867C}">
                  <a14:compatExt spid="_x0000_s61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393272</xdr:row>
          <xdr:rowOff>0</xdr:rowOff>
        </xdr:from>
        <xdr:to>
          <xdr:col>13315</xdr:col>
          <xdr:colOff>0</xdr:colOff>
          <xdr:row>393272</xdr:row>
          <xdr:rowOff>0</xdr:rowOff>
        </xdr:to>
        <xdr:sp macro="" textlink="">
          <xdr:nvSpPr>
            <xdr:cNvPr id="61315" name="Button 899" hidden="1">
              <a:extLst>
                <a:ext uri="{63B3BB69-23CF-44E3-9099-C40C66FF867C}">
                  <a14:compatExt spid="_x0000_s61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458808</xdr:row>
          <xdr:rowOff>0</xdr:rowOff>
        </xdr:from>
        <xdr:to>
          <xdr:col>13315</xdr:col>
          <xdr:colOff>0</xdr:colOff>
          <xdr:row>458808</xdr:row>
          <xdr:rowOff>0</xdr:rowOff>
        </xdr:to>
        <xdr:sp macro="" textlink="">
          <xdr:nvSpPr>
            <xdr:cNvPr id="61316" name="Button 900" hidden="1">
              <a:extLst>
                <a:ext uri="{63B3BB69-23CF-44E3-9099-C40C66FF867C}">
                  <a14:compatExt spid="_x0000_s61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524344</xdr:row>
          <xdr:rowOff>0</xdr:rowOff>
        </xdr:from>
        <xdr:to>
          <xdr:col>13315</xdr:col>
          <xdr:colOff>0</xdr:colOff>
          <xdr:row>524344</xdr:row>
          <xdr:rowOff>0</xdr:rowOff>
        </xdr:to>
        <xdr:sp macro="" textlink="">
          <xdr:nvSpPr>
            <xdr:cNvPr id="61317" name="Button 901" hidden="1">
              <a:extLst>
                <a:ext uri="{63B3BB69-23CF-44E3-9099-C40C66FF867C}">
                  <a14:compatExt spid="_x0000_s61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589880</xdr:row>
          <xdr:rowOff>0</xdr:rowOff>
        </xdr:from>
        <xdr:to>
          <xdr:col>13315</xdr:col>
          <xdr:colOff>0</xdr:colOff>
          <xdr:row>589880</xdr:row>
          <xdr:rowOff>0</xdr:rowOff>
        </xdr:to>
        <xdr:sp macro="" textlink="">
          <xdr:nvSpPr>
            <xdr:cNvPr id="61318" name="Button 902" hidden="1">
              <a:extLst>
                <a:ext uri="{63B3BB69-23CF-44E3-9099-C40C66FF867C}">
                  <a14:compatExt spid="_x0000_s61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655416</xdr:row>
          <xdr:rowOff>0</xdr:rowOff>
        </xdr:from>
        <xdr:to>
          <xdr:col>13315</xdr:col>
          <xdr:colOff>0</xdr:colOff>
          <xdr:row>655416</xdr:row>
          <xdr:rowOff>0</xdr:rowOff>
        </xdr:to>
        <xdr:sp macro="" textlink="">
          <xdr:nvSpPr>
            <xdr:cNvPr id="61319" name="Button 903" hidden="1">
              <a:extLst>
                <a:ext uri="{63B3BB69-23CF-44E3-9099-C40C66FF867C}">
                  <a14:compatExt spid="_x0000_s61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720952</xdr:row>
          <xdr:rowOff>0</xdr:rowOff>
        </xdr:from>
        <xdr:to>
          <xdr:col>13315</xdr:col>
          <xdr:colOff>0</xdr:colOff>
          <xdr:row>720952</xdr:row>
          <xdr:rowOff>0</xdr:rowOff>
        </xdr:to>
        <xdr:sp macro="" textlink="">
          <xdr:nvSpPr>
            <xdr:cNvPr id="61320" name="Button 904" hidden="1">
              <a:extLst>
                <a:ext uri="{63B3BB69-23CF-44E3-9099-C40C66FF867C}">
                  <a14:compatExt spid="_x0000_s61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786488</xdr:row>
          <xdr:rowOff>0</xdr:rowOff>
        </xdr:from>
        <xdr:to>
          <xdr:col>13315</xdr:col>
          <xdr:colOff>0</xdr:colOff>
          <xdr:row>786488</xdr:row>
          <xdr:rowOff>0</xdr:rowOff>
        </xdr:to>
        <xdr:sp macro="" textlink="">
          <xdr:nvSpPr>
            <xdr:cNvPr id="61321" name="Button 905" hidden="1">
              <a:extLst>
                <a:ext uri="{63B3BB69-23CF-44E3-9099-C40C66FF867C}">
                  <a14:compatExt spid="_x0000_s61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852024</xdr:row>
          <xdr:rowOff>0</xdr:rowOff>
        </xdr:from>
        <xdr:to>
          <xdr:col>13315</xdr:col>
          <xdr:colOff>0</xdr:colOff>
          <xdr:row>852024</xdr:row>
          <xdr:rowOff>0</xdr:rowOff>
        </xdr:to>
        <xdr:sp macro="" textlink="">
          <xdr:nvSpPr>
            <xdr:cNvPr id="61322" name="Button 906" hidden="1">
              <a:extLst>
                <a:ext uri="{63B3BB69-23CF-44E3-9099-C40C66FF867C}">
                  <a14:compatExt spid="_x0000_s61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917560</xdr:row>
          <xdr:rowOff>0</xdr:rowOff>
        </xdr:from>
        <xdr:to>
          <xdr:col>13315</xdr:col>
          <xdr:colOff>0</xdr:colOff>
          <xdr:row>917560</xdr:row>
          <xdr:rowOff>0</xdr:rowOff>
        </xdr:to>
        <xdr:sp macro="" textlink="">
          <xdr:nvSpPr>
            <xdr:cNvPr id="61323" name="Button 907" hidden="1">
              <a:extLst>
                <a:ext uri="{63B3BB69-23CF-44E3-9099-C40C66FF867C}">
                  <a14:compatExt spid="_x0000_s61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983096</xdr:row>
          <xdr:rowOff>0</xdr:rowOff>
        </xdr:from>
        <xdr:to>
          <xdr:col>13315</xdr:col>
          <xdr:colOff>0</xdr:colOff>
          <xdr:row>983096</xdr:row>
          <xdr:rowOff>0</xdr:rowOff>
        </xdr:to>
        <xdr:sp macro="" textlink="">
          <xdr:nvSpPr>
            <xdr:cNvPr id="61324" name="Button 908" hidden="1">
              <a:extLst>
                <a:ext uri="{63B3BB69-23CF-44E3-9099-C40C66FF867C}">
                  <a14:compatExt spid="_x0000_s61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56</xdr:row>
          <xdr:rowOff>0</xdr:rowOff>
        </xdr:from>
        <xdr:to>
          <xdr:col>13571</xdr:col>
          <xdr:colOff>0</xdr:colOff>
          <xdr:row>56</xdr:row>
          <xdr:rowOff>0</xdr:rowOff>
        </xdr:to>
        <xdr:sp macro="" textlink="">
          <xdr:nvSpPr>
            <xdr:cNvPr id="61325" name="Button 909" hidden="1">
              <a:extLst>
                <a:ext uri="{63B3BB69-23CF-44E3-9099-C40C66FF867C}">
                  <a14:compatExt spid="_x0000_s61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65592</xdr:row>
          <xdr:rowOff>0</xdr:rowOff>
        </xdr:from>
        <xdr:to>
          <xdr:col>13571</xdr:col>
          <xdr:colOff>0</xdr:colOff>
          <xdr:row>65592</xdr:row>
          <xdr:rowOff>0</xdr:rowOff>
        </xdr:to>
        <xdr:sp macro="" textlink="">
          <xdr:nvSpPr>
            <xdr:cNvPr id="61326" name="Button 910" hidden="1">
              <a:extLst>
                <a:ext uri="{63B3BB69-23CF-44E3-9099-C40C66FF867C}">
                  <a14:compatExt spid="_x0000_s61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131128</xdr:row>
          <xdr:rowOff>0</xdr:rowOff>
        </xdr:from>
        <xdr:to>
          <xdr:col>13571</xdr:col>
          <xdr:colOff>0</xdr:colOff>
          <xdr:row>131128</xdr:row>
          <xdr:rowOff>0</xdr:rowOff>
        </xdr:to>
        <xdr:sp macro="" textlink="">
          <xdr:nvSpPr>
            <xdr:cNvPr id="61327" name="Button 911" hidden="1">
              <a:extLst>
                <a:ext uri="{63B3BB69-23CF-44E3-9099-C40C66FF867C}">
                  <a14:compatExt spid="_x0000_s61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196664</xdr:row>
          <xdr:rowOff>0</xdr:rowOff>
        </xdr:from>
        <xdr:to>
          <xdr:col>13571</xdr:col>
          <xdr:colOff>0</xdr:colOff>
          <xdr:row>196664</xdr:row>
          <xdr:rowOff>0</xdr:rowOff>
        </xdr:to>
        <xdr:sp macro="" textlink="">
          <xdr:nvSpPr>
            <xdr:cNvPr id="61328" name="Button 912" hidden="1">
              <a:extLst>
                <a:ext uri="{63B3BB69-23CF-44E3-9099-C40C66FF867C}">
                  <a14:compatExt spid="_x0000_s61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262200</xdr:row>
          <xdr:rowOff>0</xdr:rowOff>
        </xdr:from>
        <xdr:to>
          <xdr:col>13571</xdr:col>
          <xdr:colOff>0</xdr:colOff>
          <xdr:row>262200</xdr:row>
          <xdr:rowOff>0</xdr:rowOff>
        </xdr:to>
        <xdr:sp macro="" textlink="">
          <xdr:nvSpPr>
            <xdr:cNvPr id="61329" name="Button 913" hidden="1">
              <a:extLst>
                <a:ext uri="{63B3BB69-23CF-44E3-9099-C40C66FF867C}">
                  <a14:compatExt spid="_x0000_s61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327736</xdr:row>
          <xdr:rowOff>0</xdr:rowOff>
        </xdr:from>
        <xdr:to>
          <xdr:col>13571</xdr:col>
          <xdr:colOff>0</xdr:colOff>
          <xdr:row>327736</xdr:row>
          <xdr:rowOff>0</xdr:rowOff>
        </xdr:to>
        <xdr:sp macro="" textlink="">
          <xdr:nvSpPr>
            <xdr:cNvPr id="61330" name="Button 914" hidden="1">
              <a:extLst>
                <a:ext uri="{63B3BB69-23CF-44E3-9099-C40C66FF867C}">
                  <a14:compatExt spid="_x0000_s61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393272</xdr:row>
          <xdr:rowOff>0</xdr:rowOff>
        </xdr:from>
        <xdr:to>
          <xdr:col>13571</xdr:col>
          <xdr:colOff>0</xdr:colOff>
          <xdr:row>393272</xdr:row>
          <xdr:rowOff>0</xdr:rowOff>
        </xdr:to>
        <xdr:sp macro="" textlink="">
          <xdr:nvSpPr>
            <xdr:cNvPr id="61331" name="Button 915" hidden="1">
              <a:extLst>
                <a:ext uri="{63B3BB69-23CF-44E3-9099-C40C66FF867C}">
                  <a14:compatExt spid="_x0000_s61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458808</xdr:row>
          <xdr:rowOff>0</xdr:rowOff>
        </xdr:from>
        <xdr:to>
          <xdr:col>13571</xdr:col>
          <xdr:colOff>0</xdr:colOff>
          <xdr:row>458808</xdr:row>
          <xdr:rowOff>0</xdr:rowOff>
        </xdr:to>
        <xdr:sp macro="" textlink="">
          <xdr:nvSpPr>
            <xdr:cNvPr id="61332" name="Button 916" hidden="1">
              <a:extLst>
                <a:ext uri="{63B3BB69-23CF-44E3-9099-C40C66FF867C}">
                  <a14:compatExt spid="_x0000_s61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524344</xdr:row>
          <xdr:rowOff>0</xdr:rowOff>
        </xdr:from>
        <xdr:to>
          <xdr:col>13571</xdr:col>
          <xdr:colOff>0</xdr:colOff>
          <xdr:row>524344</xdr:row>
          <xdr:rowOff>0</xdr:rowOff>
        </xdr:to>
        <xdr:sp macro="" textlink="">
          <xdr:nvSpPr>
            <xdr:cNvPr id="61333" name="Button 917" hidden="1">
              <a:extLst>
                <a:ext uri="{63B3BB69-23CF-44E3-9099-C40C66FF867C}">
                  <a14:compatExt spid="_x0000_s61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589880</xdr:row>
          <xdr:rowOff>0</xdr:rowOff>
        </xdr:from>
        <xdr:to>
          <xdr:col>13571</xdr:col>
          <xdr:colOff>0</xdr:colOff>
          <xdr:row>589880</xdr:row>
          <xdr:rowOff>0</xdr:rowOff>
        </xdr:to>
        <xdr:sp macro="" textlink="">
          <xdr:nvSpPr>
            <xdr:cNvPr id="61334" name="Button 918" hidden="1">
              <a:extLst>
                <a:ext uri="{63B3BB69-23CF-44E3-9099-C40C66FF867C}">
                  <a14:compatExt spid="_x0000_s61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655416</xdr:row>
          <xdr:rowOff>0</xdr:rowOff>
        </xdr:from>
        <xdr:to>
          <xdr:col>13571</xdr:col>
          <xdr:colOff>0</xdr:colOff>
          <xdr:row>655416</xdr:row>
          <xdr:rowOff>0</xdr:rowOff>
        </xdr:to>
        <xdr:sp macro="" textlink="">
          <xdr:nvSpPr>
            <xdr:cNvPr id="61335" name="Button 919" hidden="1">
              <a:extLst>
                <a:ext uri="{63B3BB69-23CF-44E3-9099-C40C66FF867C}">
                  <a14:compatExt spid="_x0000_s61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720952</xdr:row>
          <xdr:rowOff>0</xdr:rowOff>
        </xdr:from>
        <xdr:to>
          <xdr:col>13571</xdr:col>
          <xdr:colOff>0</xdr:colOff>
          <xdr:row>720952</xdr:row>
          <xdr:rowOff>0</xdr:rowOff>
        </xdr:to>
        <xdr:sp macro="" textlink="">
          <xdr:nvSpPr>
            <xdr:cNvPr id="61336" name="Button 920" hidden="1">
              <a:extLst>
                <a:ext uri="{63B3BB69-23CF-44E3-9099-C40C66FF867C}">
                  <a14:compatExt spid="_x0000_s61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786488</xdr:row>
          <xdr:rowOff>0</xdr:rowOff>
        </xdr:from>
        <xdr:to>
          <xdr:col>13571</xdr:col>
          <xdr:colOff>0</xdr:colOff>
          <xdr:row>786488</xdr:row>
          <xdr:rowOff>0</xdr:rowOff>
        </xdr:to>
        <xdr:sp macro="" textlink="">
          <xdr:nvSpPr>
            <xdr:cNvPr id="61337" name="Button 921" hidden="1">
              <a:extLst>
                <a:ext uri="{63B3BB69-23CF-44E3-9099-C40C66FF867C}">
                  <a14:compatExt spid="_x0000_s61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852024</xdr:row>
          <xdr:rowOff>0</xdr:rowOff>
        </xdr:from>
        <xdr:to>
          <xdr:col>13571</xdr:col>
          <xdr:colOff>0</xdr:colOff>
          <xdr:row>852024</xdr:row>
          <xdr:rowOff>0</xdr:rowOff>
        </xdr:to>
        <xdr:sp macro="" textlink="">
          <xdr:nvSpPr>
            <xdr:cNvPr id="61338" name="Button 922" hidden="1">
              <a:extLst>
                <a:ext uri="{63B3BB69-23CF-44E3-9099-C40C66FF867C}">
                  <a14:compatExt spid="_x0000_s61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917560</xdr:row>
          <xdr:rowOff>0</xdr:rowOff>
        </xdr:from>
        <xdr:to>
          <xdr:col>13571</xdr:col>
          <xdr:colOff>0</xdr:colOff>
          <xdr:row>917560</xdr:row>
          <xdr:rowOff>0</xdr:rowOff>
        </xdr:to>
        <xdr:sp macro="" textlink="">
          <xdr:nvSpPr>
            <xdr:cNvPr id="61339" name="Button 923" hidden="1">
              <a:extLst>
                <a:ext uri="{63B3BB69-23CF-44E3-9099-C40C66FF867C}">
                  <a14:compatExt spid="_x0000_s61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983096</xdr:row>
          <xdr:rowOff>0</xdr:rowOff>
        </xdr:from>
        <xdr:to>
          <xdr:col>13571</xdr:col>
          <xdr:colOff>0</xdr:colOff>
          <xdr:row>983096</xdr:row>
          <xdr:rowOff>0</xdr:rowOff>
        </xdr:to>
        <xdr:sp macro="" textlink="">
          <xdr:nvSpPr>
            <xdr:cNvPr id="61340" name="Button 924" hidden="1">
              <a:extLst>
                <a:ext uri="{63B3BB69-23CF-44E3-9099-C40C66FF867C}">
                  <a14:compatExt spid="_x0000_s61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56</xdr:row>
          <xdr:rowOff>0</xdr:rowOff>
        </xdr:from>
        <xdr:to>
          <xdr:col>13827</xdr:col>
          <xdr:colOff>0</xdr:colOff>
          <xdr:row>56</xdr:row>
          <xdr:rowOff>0</xdr:rowOff>
        </xdr:to>
        <xdr:sp macro="" textlink="">
          <xdr:nvSpPr>
            <xdr:cNvPr id="61341" name="Button 925" hidden="1">
              <a:extLst>
                <a:ext uri="{63B3BB69-23CF-44E3-9099-C40C66FF867C}">
                  <a14:compatExt spid="_x0000_s61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65592</xdr:row>
          <xdr:rowOff>0</xdr:rowOff>
        </xdr:from>
        <xdr:to>
          <xdr:col>13827</xdr:col>
          <xdr:colOff>0</xdr:colOff>
          <xdr:row>65592</xdr:row>
          <xdr:rowOff>0</xdr:rowOff>
        </xdr:to>
        <xdr:sp macro="" textlink="">
          <xdr:nvSpPr>
            <xdr:cNvPr id="61342" name="Button 926" hidden="1">
              <a:extLst>
                <a:ext uri="{63B3BB69-23CF-44E3-9099-C40C66FF867C}">
                  <a14:compatExt spid="_x0000_s61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131128</xdr:row>
          <xdr:rowOff>0</xdr:rowOff>
        </xdr:from>
        <xdr:to>
          <xdr:col>13827</xdr:col>
          <xdr:colOff>0</xdr:colOff>
          <xdr:row>131128</xdr:row>
          <xdr:rowOff>0</xdr:rowOff>
        </xdr:to>
        <xdr:sp macro="" textlink="">
          <xdr:nvSpPr>
            <xdr:cNvPr id="61343" name="Button 927" hidden="1">
              <a:extLst>
                <a:ext uri="{63B3BB69-23CF-44E3-9099-C40C66FF867C}">
                  <a14:compatExt spid="_x0000_s61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196664</xdr:row>
          <xdr:rowOff>0</xdr:rowOff>
        </xdr:from>
        <xdr:to>
          <xdr:col>13827</xdr:col>
          <xdr:colOff>0</xdr:colOff>
          <xdr:row>196664</xdr:row>
          <xdr:rowOff>0</xdr:rowOff>
        </xdr:to>
        <xdr:sp macro="" textlink="">
          <xdr:nvSpPr>
            <xdr:cNvPr id="61344" name="Button 928" hidden="1">
              <a:extLst>
                <a:ext uri="{63B3BB69-23CF-44E3-9099-C40C66FF867C}">
                  <a14:compatExt spid="_x0000_s61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262200</xdr:row>
          <xdr:rowOff>0</xdr:rowOff>
        </xdr:from>
        <xdr:to>
          <xdr:col>13827</xdr:col>
          <xdr:colOff>0</xdr:colOff>
          <xdr:row>262200</xdr:row>
          <xdr:rowOff>0</xdr:rowOff>
        </xdr:to>
        <xdr:sp macro="" textlink="">
          <xdr:nvSpPr>
            <xdr:cNvPr id="61345" name="Button 929" hidden="1">
              <a:extLst>
                <a:ext uri="{63B3BB69-23CF-44E3-9099-C40C66FF867C}">
                  <a14:compatExt spid="_x0000_s61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327736</xdr:row>
          <xdr:rowOff>0</xdr:rowOff>
        </xdr:from>
        <xdr:to>
          <xdr:col>13827</xdr:col>
          <xdr:colOff>0</xdr:colOff>
          <xdr:row>327736</xdr:row>
          <xdr:rowOff>0</xdr:rowOff>
        </xdr:to>
        <xdr:sp macro="" textlink="">
          <xdr:nvSpPr>
            <xdr:cNvPr id="61346" name="Button 930" hidden="1">
              <a:extLst>
                <a:ext uri="{63B3BB69-23CF-44E3-9099-C40C66FF867C}">
                  <a14:compatExt spid="_x0000_s61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393272</xdr:row>
          <xdr:rowOff>0</xdr:rowOff>
        </xdr:from>
        <xdr:to>
          <xdr:col>13827</xdr:col>
          <xdr:colOff>0</xdr:colOff>
          <xdr:row>393272</xdr:row>
          <xdr:rowOff>0</xdr:rowOff>
        </xdr:to>
        <xdr:sp macro="" textlink="">
          <xdr:nvSpPr>
            <xdr:cNvPr id="61347" name="Button 931" hidden="1">
              <a:extLst>
                <a:ext uri="{63B3BB69-23CF-44E3-9099-C40C66FF867C}">
                  <a14:compatExt spid="_x0000_s61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458808</xdr:row>
          <xdr:rowOff>0</xdr:rowOff>
        </xdr:from>
        <xdr:to>
          <xdr:col>13827</xdr:col>
          <xdr:colOff>0</xdr:colOff>
          <xdr:row>458808</xdr:row>
          <xdr:rowOff>0</xdr:rowOff>
        </xdr:to>
        <xdr:sp macro="" textlink="">
          <xdr:nvSpPr>
            <xdr:cNvPr id="61348" name="Button 932" hidden="1">
              <a:extLst>
                <a:ext uri="{63B3BB69-23CF-44E3-9099-C40C66FF867C}">
                  <a14:compatExt spid="_x0000_s61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524344</xdr:row>
          <xdr:rowOff>0</xdr:rowOff>
        </xdr:from>
        <xdr:to>
          <xdr:col>13827</xdr:col>
          <xdr:colOff>0</xdr:colOff>
          <xdr:row>524344</xdr:row>
          <xdr:rowOff>0</xdr:rowOff>
        </xdr:to>
        <xdr:sp macro="" textlink="">
          <xdr:nvSpPr>
            <xdr:cNvPr id="61349" name="Button 933" hidden="1">
              <a:extLst>
                <a:ext uri="{63B3BB69-23CF-44E3-9099-C40C66FF867C}">
                  <a14:compatExt spid="_x0000_s61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589880</xdr:row>
          <xdr:rowOff>0</xdr:rowOff>
        </xdr:from>
        <xdr:to>
          <xdr:col>13827</xdr:col>
          <xdr:colOff>0</xdr:colOff>
          <xdr:row>589880</xdr:row>
          <xdr:rowOff>0</xdr:rowOff>
        </xdr:to>
        <xdr:sp macro="" textlink="">
          <xdr:nvSpPr>
            <xdr:cNvPr id="61350" name="Button 934" hidden="1">
              <a:extLst>
                <a:ext uri="{63B3BB69-23CF-44E3-9099-C40C66FF867C}">
                  <a14:compatExt spid="_x0000_s61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655416</xdr:row>
          <xdr:rowOff>0</xdr:rowOff>
        </xdr:from>
        <xdr:to>
          <xdr:col>13827</xdr:col>
          <xdr:colOff>0</xdr:colOff>
          <xdr:row>655416</xdr:row>
          <xdr:rowOff>0</xdr:rowOff>
        </xdr:to>
        <xdr:sp macro="" textlink="">
          <xdr:nvSpPr>
            <xdr:cNvPr id="61351" name="Button 935" hidden="1">
              <a:extLst>
                <a:ext uri="{63B3BB69-23CF-44E3-9099-C40C66FF867C}">
                  <a14:compatExt spid="_x0000_s61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720952</xdr:row>
          <xdr:rowOff>0</xdr:rowOff>
        </xdr:from>
        <xdr:to>
          <xdr:col>13827</xdr:col>
          <xdr:colOff>0</xdr:colOff>
          <xdr:row>720952</xdr:row>
          <xdr:rowOff>0</xdr:rowOff>
        </xdr:to>
        <xdr:sp macro="" textlink="">
          <xdr:nvSpPr>
            <xdr:cNvPr id="61352" name="Button 936" hidden="1">
              <a:extLst>
                <a:ext uri="{63B3BB69-23CF-44E3-9099-C40C66FF867C}">
                  <a14:compatExt spid="_x0000_s61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786488</xdr:row>
          <xdr:rowOff>0</xdr:rowOff>
        </xdr:from>
        <xdr:to>
          <xdr:col>13827</xdr:col>
          <xdr:colOff>0</xdr:colOff>
          <xdr:row>786488</xdr:row>
          <xdr:rowOff>0</xdr:rowOff>
        </xdr:to>
        <xdr:sp macro="" textlink="">
          <xdr:nvSpPr>
            <xdr:cNvPr id="61353" name="Button 937" hidden="1">
              <a:extLst>
                <a:ext uri="{63B3BB69-23CF-44E3-9099-C40C66FF867C}">
                  <a14:compatExt spid="_x0000_s61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852024</xdr:row>
          <xdr:rowOff>0</xdr:rowOff>
        </xdr:from>
        <xdr:to>
          <xdr:col>13827</xdr:col>
          <xdr:colOff>0</xdr:colOff>
          <xdr:row>852024</xdr:row>
          <xdr:rowOff>0</xdr:rowOff>
        </xdr:to>
        <xdr:sp macro="" textlink="">
          <xdr:nvSpPr>
            <xdr:cNvPr id="61354" name="Button 938" hidden="1">
              <a:extLst>
                <a:ext uri="{63B3BB69-23CF-44E3-9099-C40C66FF867C}">
                  <a14:compatExt spid="_x0000_s61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917560</xdr:row>
          <xdr:rowOff>0</xdr:rowOff>
        </xdr:from>
        <xdr:to>
          <xdr:col>13827</xdr:col>
          <xdr:colOff>0</xdr:colOff>
          <xdr:row>917560</xdr:row>
          <xdr:rowOff>0</xdr:rowOff>
        </xdr:to>
        <xdr:sp macro="" textlink="">
          <xdr:nvSpPr>
            <xdr:cNvPr id="61355" name="Button 939" hidden="1">
              <a:extLst>
                <a:ext uri="{63B3BB69-23CF-44E3-9099-C40C66FF867C}">
                  <a14:compatExt spid="_x0000_s61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983096</xdr:row>
          <xdr:rowOff>0</xdr:rowOff>
        </xdr:from>
        <xdr:to>
          <xdr:col>13827</xdr:col>
          <xdr:colOff>0</xdr:colOff>
          <xdr:row>983096</xdr:row>
          <xdr:rowOff>0</xdr:rowOff>
        </xdr:to>
        <xdr:sp macro="" textlink="">
          <xdr:nvSpPr>
            <xdr:cNvPr id="61356" name="Button 940" hidden="1">
              <a:extLst>
                <a:ext uri="{63B3BB69-23CF-44E3-9099-C40C66FF867C}">
                  <a14:compatExt spid="_x0000_s61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56</xdr:row>
          <xdr:rowOff>0</xdr:rowOff>
        </xdr:from>
        <xdr:to>
          <xdr:col>14083</xdr:col>
          <xdr:colOff>0</xdr:colOff>
          <xdr:row>56</xdr:row>
          <xdr:rowOff>0</xdr:rowOff>
        </xdr:to>
        <xdr:sp macro="" textlink="">
          <xdr:nvSpPr>
            <xdr:cNvPr id="61357" name="Button 941" hidden="1">
              <a:extLst>
                <a:ext uri="{63B3BB69-23CF-44E3-9099-C40C66FF867C}">
                  <a14:compatExt spid="_x0000_s61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65592</xdr:row>
          <xdr:rowOff>0</xdr:rowOff>
        </xdr:from>
        <xdr:to>
          <xdr:col>14083</xdr:col>
          <xdr:colOff>0</xdr:colOff>
          <xdr:row>65592</xdr:row>
          <xdr:rowOff>0</xdr:rowOff>
        </xdr:to>
        <xdr:sp macro="" textlink="">
          <xdr:nvSpPr>
            <xdr:cNvPr id="61358" name="Button 942" hidden="1">
              <a:extLst>
                <a:ext uri="{63B3BB69-23CF-44E3-9099-C40C66FF867C}">
                  <a14:compatExt spid="_x0000_s61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131128</xdr:row>
          <xdr:rowOff>0</xdr:rowOff>
        </xdr:from>
        <xdr:to>
          <xdr:col>14083</xdr:col>
          <xdr:colOff>0</xdr:colOff>
          <xdr:row>131128</xdr:row>
          <xdr:rowOff>0</xdr:rowOff>
        </xdr:to>
        <xdr:sp macro="" textlink="">
          <xdr:nvSpPr>
            <xdr:cNvPr id="61359" name="Button 943" hidden="1">
              <a:extLst>
                <a:ext uri="{63B3BB69-23CF-44E3-9099-C40C66FF867C}">
                  <a14:compatExt spid="_x0000_s61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196664</xdr:row>
          <xdr:rowOff>0</xdr:rowOff>
        </xdr:from>
        <xdr:to>
          <xdr:col>14083</xdr:col>
          <xdr:colOff>0</xdr:colOff>
          <xdr:row>196664</xdr:row>
          <xdr:rowOff>0</xdr:rowOff>
        </xdr:to>
        <xdr:sp macro="" textlink="">
          <xdr:nvSpPr>
            <xdr:cNvPr id="61360" name="Button 944" hidden="1">
              <a:extLst>
                <a:ext uri="{63B3BB69-23CF-44E3-9099-C40C66FF867C}">
                  <a14:compatExt spid="_x0000_s61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262200</xdr:row>
          <xdr:rowOff>0</xdr:rowOff>
        </xdr:from>
        <xdr:to>
          <xdr:col>14083</xdr:col>
          <xdr:colOff>0</xdr:colOff>
          <xdr:row>262200</xdr:row>
          <xdr:rowOff>0</xdr:rowOff>
        </xdr:to>
        <xdr:sp macro="" textlink="">
          <xdr:nvSpPr>
            <xdr:cNvPr id="61361" name="Button 945" hidden="1">
              <a:extLst>
                <a:ext uri="{63B3BB69-23CF-44E3-9099-C40C66FF867C}">
                  <a14:compatExt spid="_x0000_s61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327736</xdr:row>
          <xdr:rowOff>0</xdr:rowOff>
        </xdr:from>
        <xdr:to>
          <xdr:col>14083</xdr:col>
          <xdr:colOff>0</xdr:colOff>
          <xdr:row>327736</xdr:row>
          <xdr:rowOff>0</xdr:rowOff>
        </xdr:to>
        <xdr:sp macro="" textlink="">
          <xdr:nvSpPr>
            <xdr:cNvPr id="61362" name="Button 946" hidden="1">
              <a:extLst>
                <a:ext uri="{63B3BB69-23CF-44E3-9099-C40C66FF867C}">
                  <a14:compatExt spid="_x0000_s61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393272</xdr:row>
          <xdr:rowOff>0</xdr:rowOff>
        </xdr:from>
        <xdr:to>
          <xdr:col>14083</xdr:col>
          <xdr:colOff>0</xdr:colOff>
          <xdr:row>393272</xdr:row>
          <xdr:rowOff>0</xdr:rowOff>
        </xdr:to>
        <xdr:sp macro="" textlink="">
          <xdr:nvSpPr>
            <xdr:cNvPr id="61363" name="Button 947" hidden="1">
              <a:extLst>
                <a:ext uri="{63B3BB69-23CF-44E3-9099-C40C66FF867C}">
                  <a14:compatExt spid="_x0000_s61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458808</xdr:row>
          <xdr:rowOff>0</xdr:rowOff>
        </xdr:from>
        <xdr:to>
          <xdr:col>14083</xdr:col>
          <xdr:colOff>0</xdr:colOff>
          <xdr:row>458808</xdr:row>
          <xdr:rowOff>0</xdr:rowOff>
        </xdr:to>
        <xdr:sp macro="" textlink="">
          <xdr:nvSpPr>
            <xdr:cNvPr id="61364" name="Button 948" hidden="1">
              <a:extLst>
                <a:ext uri="{63B3BB69-23CF-44E3-9099-C40C66FF867C}">
                  <a14:compatExt spid="_x0000_s61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524344</xdr:row>
          <xdr:rowOff>0</xdr:rowOff>
        </xdr:from>
        <xdr:to>
          <xdr:col>14083</xdr:col>
          <xdr:colOff>0</xdr:colOff>
          <xdr:row>524344</xdr:row>
          <xdr:rowOff>0</xdr:rowOff>
        </xdr:to>
        <xdr:sp macro="" textlink="">
          <xdr:nvSpPr>
            <xdr:cNvPr id="61365" name="Button 949" hidden="1">
              <a:extLst>
                <a:ext uri="{63B3BB69-23CF-44E3-9099-C40C66FF867C}">
                  <a14:compatExt spid="_x0000_s61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589880</xdr:row>
          <xdr:rowOff>0</xdr:rowOff>
        </xdr:from>
        <xdr:to>
          <xdr:col>14083</xdr:col>
          <xdr:colOff>0</xdr:colOff>
          <xdr:row>589880</xdr:row>
          <xdr:rowOff>0</xdr:rowOff>
        </xdr:to>
        <xdr:sp macro="" textlink="">
          <xdr:nvSpPr>
            <xdr:cNvPr id="61366" name="Button 950" hidden="1">
              <a:extLst>
                <a:ext uri="{63B3BB69-23CF-44E3-9099-C40C66FF867C}">
                  <a14:compatExt spid="_x0000_s61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655416</xdr:row>
          <xdr:rowOff>0</xdr:rowOff>
        </xdr:from>
        <xdr:to>
          <xdr:col>14083</xdr:col>
          <xdr:colOff>0</xdr:colOff>
          <xdr:row>655416</xdr:row>
          <xdr:rowOff>0</xdr:rowOff>
        </xdr:to>
        <xdr:sp macro="" textlink="">
          <xdr:nvSpPr>
            <xdr:cNvPr id="61367" name="Button 951" hidden="1">
              <a:extLst>
                <a:ext uri="{63B3BB69-23CF-44E3-9099-C40C66FF867C}">
                  <a14:compatExt spid="_x0000_s61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720952</xdr:row>
          <xdr:rowOff>0</xdr:rowOff>
        </xdr:from>
        <xdr:to>
          <xdr:col>14083</xdr:col>
          <xdr:colOff>0</xdr:colOff>
          <xdr:row>720952</xdr:row>
          <xdr:rowOff>0</xdr:rowOff>
        </xdr:to>
        <xdr:sp macro="" textlink="">
          <xdr:nvSpPr>
            <xdr:cNvPr id="61368" name="Button 952" hidden="1">
              <a:extLst>
                <a:ext uri="{63B3BB69-23CF-44E3-9099-C40C66FF867C}">
                  <a14:compatExt spid="_x0000_s61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786488</xdr:row>
          <xdr:rowOff>0</xdr:rowOff>
        </xdr:from>
        <xdr:to>
          <xdr:col>14083</xdr:col>
          <xdr:colOff>0</xdr:colOff>
          <xdr:row>786488</xdr:row>
          <xdr:rowOff>0</xdr:rowOff>
        </xdr:to>
        <xdr:sp macro="" textlink="">
          <xdr:nvSpPr>
            <xdr:cNvPr id="61369" name="Button 953" hidden="1">
              <a:extLst>
                <a:ext uri="{63B3BB69-23CF-44E3-9099-C40C66FF867C}">
                  <a14:compatExt spid="_x0000_s61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852024</xdr:row>
          <xdr:rowOff>0</xdr:rowOff>
        </xdr:from>
        <xdr:to>
          <xdr:col>14083</xdr:col>
          <xdr:colOff>0</xdr:colOff>
          <xdr:row>852024</xdr:row>
          <xdr:rowOff>0</xdr:rowOff>
        </xdr:to>
        <xdr:sp macro="" textlink="">
          <xdr:nvSpPr>
            <xdr:cNvPr id="61370" name="Button 954" hidden="1">
              <a:extLst>
                <a:ext uri="{63B3BB69-23CF-44E3-9099-C40C66FF867C}">
                  <a14:compatExt spid="_x0000_s61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917560</xdr:row>
          <xdr:rowOff>0</xdr:rowOff>
        </xdr:from>
        <xdr:to>
          <xdr:col>14083</xdr:col>
          <xdr:colOff>0</xdr:colOff>
          <xdr:row>917560</xdr:row>
          <xdr:rowOff>0</xdr:rowOff>
        </xdr:to>
        <xdr:sp macro="" textlink="">
          <xdr:nvSpPr>
            <xdr:cNvPr id="61371" name="Button 955" hidden="1">
              <a:extLst>
                <a:ext uri="{63B3BB69-23CF-44E3-9099-C40C66FF867C}">
                  <a14:compatExt spid="_x0000_s61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983096</xdr:row>
          <xdr:rowOff>0</xdr:rowOff>
        </xdr:from>
        <xdr:to>
          <xdr:col>14083</xdr:col>
          <xdr:colOff>0</xdr:colOff>
          <xdr:row>983096</xdr:row>
          <xdr:rowOff>0</xdr:rowOff>
        </xdr:to>
        <xdr:sp macro="" textlink="">
          <xdr:nvSpPr>
            <xdr:cNvPr id="61372" name="Button 956" hidden="1">
              <a:extLst>
                <a:ext uri="{63B3BB69-23CF-44E3-9099-C40C66FF867C}">
                  <a14:compatExt spid="_x0000_s61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56</xdr:row>
          <xdr:rowOff>0</xdr:rowOff>
        </xdr:from>
        <xdr:to>
          <xdr:col>14339</xdr:col>
          <xdr:colOff>0</xdr:colOff>
          <xdr:row>56</xdr:row>
          <xdr:rowOff>0</xdr:rowOff>
        </xdr:to>
        <xdr:sp macro="" textlink="">
          <xdr:nvSpPr>
            <xdr:cNvPr id="61373" name="Button 957" hidden="1">
              <a:extLst>
                <a:ext uri="{63B3BB69-23CF-44E3-9099-C40C66FF867C}">
                  <a14:compatExt spid="_x0000_s61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65592</xdr:row>
          <xdr:rowOff>0</xdr:rowOff>
        </xdr:from>
        <xdr:to>
          <xdr:col>14339</xdr:col>
          <xdr:colOff>0</xdr:colOff>
          <xdr:row>65592</xdr:row>
          <xdr:rowOff>0</xdr:rowOff>
        </xdr:to>
        <xdr:sp macro="" textlink="">
          <xdr:nvSpPr>
            <xdr:cNvPr id="61374" name="Button 958" hidden="1">
              <a:extLst>
                <a:ext uri="{63B3BB69-23CF-44E3-9099-C40C66FF867C}">
                  <a14:compatExt spid="_x0000_s61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131128</xdr:row>
          <xdr:rowOff>0</xdr:rowOff>
        </xdr:from>
        <xdr:to>
          <xdr:col>14339</xdr:col>
          <xdr:colOff>0</xdr:colOff>
          <xdr:row>131128</xdr:row>
          <xdr:rowOff>0</xdr:rowOff>
        </xdr:to>
        <xdr:sp macro="" textlink="">
          <xdr:nvSpPr>
            <xdr:cNvPr id="61375" name="Button 959" hidden="1">
              <a:extLst>
                <a:ext uri="{63B3BB69-23CF-44E3-9099-C40C66FF867C}">
                  <a14:compatExt spid="_x0000_s61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196664</xdr:row>
          <xdr:rowOff>0</xdr:rowOff>
        </xdr:from>
        <xdr:to>
          <xdr:col>14339</xdr:col>
          <xdr:colOff>0</xdr:colOff>
          <xdr:row>196664</xdr:row>
          <xdr:rowOff>0</xdr:rowOff>
        </xdr:to>
        <xdr:sp macro="" textlink="">
          <xdr:nvSpPr>
            <xdr:cNvPr id="61376" name="Button 960" hidden="1">
              <a:extLst>
                <a:ext uri="{63B3BB69-23CF-44E3-9099-C40C66FF867C}">
                  <a14:compatExt spid="_x0000_s61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262200</xdr:row>
          <xdr:rowOff>0</xdr:rowOff>
        </xdr:from>
        <xdr:to>
          <xdr:col>14339</xdr:col>
          <xdr:colOff>0</xdr:colOff>
          <xdr:row>262200</xdr:row>
          <xdr:rowOff>0</xdr:rowOff>
        </xdr:to>
        <xdr:sp macro="" textlink="">
          <xdr:nvSpPr>
            <xdr:cNvPr id="61377" name="Button 961" hidden="1">
              <a:extLst>
                <a:ext uri="{63B3BB69-23CF-44E3-9099-C40C66FF867C}">
                  <a14:compatExt spid="_x0000_s61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327736</xdr:row>
          <xdr:rowOff>0</xdr:rowOff>
        </xdr:from>
        <xdr:to>
          <xdr:col>14339</xdr:col>
          <xdr:colOff>0</xdr:colOff>
          <xdr:row>327736</xdr:row>
          <xdr:rowOff>0</xdr:rowOff>
        </xdr:to>
        <xdr:sp macro="" textlink="">
          <xdr:nvSpPr>
            <xdr:cNvPr id="61378" name="Button 962" hidden="1">
              <a:extLst>
                <a:ext uri="{63B3BB69-23CF-44E3-9099-C40C66FF867C}">
                  <a14:compatExt spid="_x0000_s61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393272</xdr:row>
          <xdr:rowOff>0</xdr:rowOff>
        </xdr:from>
        <xdr:to>
          <xdr:col>14339</xdr:col>
          <xdr:colOff>0</xdr:colOff>
          <xdr:row>393272</xdr:row>
          <xdr:rowOff>0</xdr:rowOff>
        </xdr:to>
        <xdr:sp macro="" textlink="">
          <xdr:nvSpPr>
            <xdr:cNvPr id="61379" name="Button 963" hidden="1">
              <a:extLst>
                <a:ext uri="{63B3BB69-23CF-44E3-9099-C40C66FF867C}">
                  <a14:compatExt spid="_x0000_s61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458808</xdr:row>
          <xdr:rowOff>0</xdr:rowOff>
        </xdr:from>
        <xdr:to>
          <xdr:col>14339</xdr:col>
          <xdr:colOff>0</xdr:colOff>
          <xdr:row>458808</xdr:row>
          <xdr:rowOff>0</xdr:rowOff>
        </xdr:to>
        <xdr:sp macro="" textlink="">
          <xdr:nvSpPr>
            <xdr:cNvPr id="61380" name="Button 964" hidden="1">
              <a:extLst>
                <a:ext uri="{63B3BB69-23CF-44E3-9099-C40C66FF867C}">
                  <a14:compatExt spid="_x0000_s61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524344</xdr:row>
          <xdr:rowOff>0</xdr:rowOff>
        </xdr:from>
        <xdr:to>
          <xdr:col>14339</xdr:col>
          <xdr:colOff>0</xdr:colOff>
          <xdr:row>524344</xdr:row>
          <xdr:rowOff>0</xdr:rowOff>
        </xdr:to>
        <xdr:sp macro="" textlink="">
          <xdr:nvSpPr>
            <xdr:cNvPr id="61381" name="Button 965" hidden="1">
              <a:extLst>
                <a:ext uri="{63B3BB69-23CF-44E3-9099-C40C66FF867C}">
                  <a14:compatExt spid="_x0000_s61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589880</xdr:row>
          <xdr:rowOff>0</xdr:rowOff>
        </xdr:from>
        <xdr:to>
          <xdr:col>14339</xdr:col>
          <xdr:colOff>0</xdr:colOff>
          <xdr:row>589880</xdr:row>
          <xdr:rowOff>0</xdr:rowOff>
        </xdr:to>
        <xdr:sp macro="" textlink="">
          <xdr:nvSpPr>
            <xdr:cNvPr id="61382" name="Button 966" hidden="1">
              <a:extLst>
                <a:ext uri="{63B3BB69-23CF-44E3-9099-C40C66FF867C}">
                  <a14:compatExt spid="_x0000_s61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655416</xdr:row>
          <xdr:rowOff>0</xdr:rowOff>
        </xdr:from>
        <xdr:to>
          <xdr:col>14339</xdr:col>
          <xdr:colOff>0</xdr:colOff>
          <xdr:row>655416</xdr:row>
          <xdr:rowOff>0</xdr:rowOff>
        </xdr:to>
        <xdr:sp macro="" textlink="">
          <xdr:nvSpPr>
            <xdr:cNvPr id="61383" name="Button 967" hidden="1">
              <a:extLst>
                <a:ext uri="{63B3BB69-23CF-44E3-9099-C40C66FF867C}">
                  <a14:compatExt spid="_x0000_s61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720952</xdr:row>
          <xdr:rowOff>0</xdr:rowOff>
        </xdr:from>
        <xdr:to>
          <xdr:col>14339</xdr:col>
          <xdr:colOff>0</xdr:colOff>
          <xdr:row>720952</xdr:row>
          <xdr:rowOff>0</xdr:rowOff>
        </xdr:to>
        <xdr:sp macro="" textlink="">
          <xdr:nvSpPr>
            <xdr:cNvPr id="61384" name="Button 968" hidden="1">
              <a:extLst>
                <a:ext uri="{63B3BB69-23CF-44E3-9099-C40C66FF867C}">
                  <a14:compatExt spid="_x0000_s61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786488</xdr:row>
          <xdr:rowOff>0</xdr:rowOff>
        </xdr:from>
        <xdr:to>
          <xdr:col>14339</xdr:col>
          <xdr:colOff>0</xdr:colOff>
          <xdr:row>786488</xdr:row>
          <xdr:rowOff>0</xdr:rowOff>
        </xdr:to>
        <xdr:sp macro="" textlink="">
          <xdr:nvSpPr>
            <xdr:cNvPr id="61385" name="Button 969" hidden="1">
              <a:extLst>
                <a:ext uri="{63B3BB69-23CF-44E3-9099-C40C66FF867C}">
                  <a14:compatExt spid="_x0000_s61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852024</xdr:row>
          <xdr:rowOff>0</xdr:rowOff>
        </xdr:from>
        <xdr:to>
          <xdr:col>14339</xdr:col>
          <xdr:colOff>0</xdr:colOff>
          <xdr:row>852024</xdr:row>
          <xdr:rowOff>0</xdr:rowOff>
        </xdr:to>
        <xdr:sp macro="" textlink="">
          <xdr:nvSpPr>
            <xdr:cNvPr id="61386" name="Button 970" hidden="1">
              <a:extLst>
                <a:ext uri="{63B3BB69-23CF-44E3-9099-C40C66FF867C}">
                  <a14:compatExt spid="_x0000_s61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917560</xdr:row>
          <xdr:rowOff>0</xdr:rowOff>
        </xdr:from>
        <xdr:to>
          <xdr:col>14339</xdr:col>
          <xdr:colOff>0</xdr:colOff>
          <xdr:row>917560</xdr:row>
          <xdr:rowOff>0</xdr:rowOff>
        </xdr:to>
        <xdr:sp macro="" textlink="">
          <xdr:nvSpPr>
            <xdr:cNvPr id="61387" name="Button 971" hidden="1">
              <a:extLst>
                <a:ext uri="{63B3BB69-23CF-44E3-9099-C40C66FF867C}">
                  <a14:compatExt spid="_x0000_s61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983096</xdr:row>
          <xdr:rowOff>0</xdr:rowOff>
        </xdr:from>
        <xdr:to>
          <xdr:col>14339</xdr:col>
          <xdr:colOff>0</xdr:colOff>
          <xdr:row>983096</xdr:row>
          <xdr:rowOff>0</xdr:rowOff>
        </xdr:to>
        <xdr:sp macro="" textlink="">
          <xdr:nvSpPr>
            <xdr:cNvPr id="61388" name="Button 972" hidden="1">
              <a:extLst>
                <a:ext uri="{63B3BB69-23CF-44E3-9099-C40C66FF867C}">
                  <a14:compatExt spid="_x0000_s61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56</xdr:row>
          <xdr:rowOff>0</xdr:rowOff>
        </xdr:from>
        <xdr:to>
          <xdr:col>14595</xdr:col>
          <xdr:colOff>0</xdr:colOff>
          <xdr:row>56</xdr:row>
          <xdr:rowOff>0</xdr:rowOff>
        </xdr:to>
        <xdr:sp macro="" textlink="">
          <xdr:nvSpPr>
            <xdr:cNvPr id="61389" name="Button 973" hidden="1">
              <a:extLst>
                <a:ext uri="{63B3BB69-23CF-44E3-9099-C40C66FF867C}">
                  <a14:compatExt spid="_x0000_s61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65592</xdr:row>
          <xdr:rowOff>0</xdr:rowOff>
        </xdr:from>
        <xdr:to>
          <xdr:col>14595</xdr:col>
          <xdr:colOff>0</xdr:colOff>
          <xdr:row>65592</xdr:row>
          <xdr:rowOff>0</xdr:rowOff>
        </xdr:to>
        <xdr:sp macro="" textlink="">
          <xdr:nvSpPr>
            <xdr:cNvPr id="61390" name="Button 974" hidden="1">
              <a:extLst>
                <a:ext uri="{63B3BB69-23CF-44E3-9099-C40C66FF867C}">
                  <a14:compatExt spid="_x0000_s61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131128</xdr:row>
          <xdr:rowOff>0</xdr:rowOff>
        </xdr:from>
        <xdr:to>
          <xdr:col>14595</xdr:col>
          <xdr:colOff>0</xdr:colOff>
          <xdr:row>131128</xdr:row>
          <xdr:rowOff>0</xdr:rowOff>
        </xdr:to>
        <xdr:sp macro="" textlink="">
          <xdr:nvSpPr>
            <xdr:cNvPr id="61391" name="Button 975" hidden="1">
              <a:extLst>
                <a:ext uri="{63B3BB69-23CF-44E3-9099-C40C66FF867C}">
                  <a14:compatExt spid="_x0000_s61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196664</xdr:row>
          <xdr:rowOff>0</xdr:rowOff>
        </xdr:from>
        <xdr:to>
          <xdr:col>14595</xdr:col>
          <xdr:colOff>0</xdr:colOff>
          <xdr:row>196664</xdr:row>
          <xdr:rowOff>0</xdr:rowOff>
        </xdr:to>
        <xdr:sp macro="" textlink="">
          <xdr:nvSpPr>
            <xdr:cNvPr id="61392" name="Button 976" hidden="1">
              <a:extLst>
                <a:ext uri="{63B3BB69-23CF-44E3-9099-C40C66FF867C}">
                  <a14:compatExt spid="_x0000_s61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262200</xdr:row>
          <xdr:rowOff>0</xdr:rowOff>
        </xdr:from>
        <xdr:to>
          <xdr:col>14595</xdr:col>
          <xdr:colOff>0</xdr:colOff>
          <xdr:row>262200</xdr:row>
          <xdr:rowOff>0</xdr:rowOff>
        </xdr:to>
        <xdr:sp macro="" textlink="">
          <xdr:nvSpPr>
            <xdr:cNvPr id="61393" name="Button 977" hidden="1">
              <a:extLst>
                <a:ext uri="{63B3BB69-23CF-44E3-9099-C40C66FF867C}">
                  <a14:compatExt spid="_x0000_s61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327736</xdr:row>
          <xdr:rowOff>0</xdr:rowOff>
        </xdr:from>
        <xdr:to>
          <xdr:col>14595</xdr:col>
          <xdr:colOff>0</xdr:colOff>
          <xdr:row>327736</xdr:row>
          <xdr:rowOff>0</xdr:rowOff>
        </xdr:to>
        <xdr:sp macro="" textlink="">
          <xdr:nvSpPr>
            <xdr:cNvPr id="61394" name="Button 978" hidden="1">
              <a:extLst>
                <a:ext uri="{63B3BB69-23CF-44E3-9099-C40C66FF867C}">
                  <a14:compatExt spid="_x0000_s61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393272</xdr:row>
          <xdr:rowOff>0</xdr:rowOff>
        </xdr:from>
        <xdr:to>
          <xdr:col>14595</xdr:col>
          <xdr:colOff>0</xdr:colOff>
          <xdr:row>393272</xdr:row>
          <xdr:rowOff>0</xdr:rowOff>
        </xdr:to>
        <xdr:sp macro="" textlink="">
          <xdr:nvSpPr>
            <xdr:cNvPr id="61395" name="Button 979" hidden="1">
              <a:extLst>
                <a:ext uri="{63B3BB69-23CF-44E3-9099-C40C66FF867C}">
                  <a14:compatExt spid="_x0000_s61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458808</xdr:row>
          <xdr:rowOff>0</xdr:rowOff>
        </xdr:from>
        <xdr:to>
          <xdr:col>14595</xdr:col>
          <xdr:colOff>0</xdr:colOff>
          <xdr:row>458808</xdr:row>
          <xdr:rowOff>0</xdr:rowOff>
        </xdr:to>
        <xdr:sp macro="" textlink="">
          <xdr:nvSpPr>
            <xdr:cNvPr id="61396" name="Button 980" hidden="1">
              <a:extLst>
                <a:ext uri="{63B3BB69-23CF-44E3-9099-C40C66FF867C}">
                  <a14:compatExt spid="_x0000_s61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524344</xdr:row>
          <xdr:rowOff>0</xdr:rowOff>
        </xdr:from>
        <xdr:to>
          <xdr:col>14595</xdr:col>
          <xdr:colOff>0</xdr:colOff>
          <xdr:row>524344</xdr:row>
          <xdr:rowOff>0</xdr:rowOff>
        </xdr:to>
        <xdr:sp macro="" textlink="">
          <xdr:nvSpPr>
            <xdr:cNvPr id="61397" name="Button 981" hidden="1">
              <a:extLst>
                <a:ext uri="{63B3BB69-23CF-44E3-9099-C40C66FF867C}">
                  <a14:compatExt spid="_x0000_s61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589880</xdr:row>
          <xdr:rowOff>0</xdr:rowOff>
        </xdr:from>
        <xdr:to>
          <xdr:col>14595</xdr:col>
          <xdr:colOff>0</xdr:colOff>
          <xdr:row>589880</xdr:row>
          <xdr:rowOff>0</xdr:rowOff>
        </xdr:to>
        <xdr:sp macro="" textlink="">
          <xdr:nvSpPr>
            <xdr:cNvPr id="61398" name="Button 982" hidden="1">
              <a:extLst>
                <a:ext uri="{63B3BB69-23CF-44E3-9099-C40C66FF867C}">
                  <a14:compatExt spid="_x0000_s61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655416</xdr:row>
          <xdr:rowOff>0</xdr:rowOff>
        </xdr:from>
        <xdr:to>
          <xdr:col>14595</xdr:col>
          <xdr:colOff>0</xdr:colOff>
          <xdr:row>655416</xdr:row>
          <xdr:rowOff>0</xdr:rowOff>
        </xdr:to>
        <xdr:sp macro="" textlink="">
          <xdr:nvSpPr>
            <xdr:cNvPr id="61399" name="Button 983" hidden="1">
              <a:extLst>
                <a:ext uri="{63B3BB69-23CF-44E3-9099-C40C66FF867C}">
                  <a14:compatExt spid="_x0000_s61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720952</xdr:row>
          <xdr:rowOff>0</xdr:rowOff>
        </xdr:from>
        <xdr:to>
          <xdr:col>14595</xdr:col>
          <xdr:colOff>0</xdr:colOff>
          <xdr:row>720952</xdr:row>
          <xdr:rowOff>0</xdr:rowOff>
        </xdr:to>
        <xdr:sp macro="" textlink="">
          <xdr:nvSpPr>
            <xdr:cNvPr id="61400" name="Button 984" hidden="1">
              <a:extLst>
                <a:ext uri="{63B3BB69-23CF-44E3-9099-C40C66FF867C}">
                  <a14:compatExt spid="_x0000_s61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786488</xdr:row>
          <xdr:rowOff>0</xdr:rowOff>
        </xdr:from>
        <xdr:to>
          <xdr:col>14595</xdr:col>
          <xdr:colOff>0</xdr:colOff>
          <xdr:row>786488</xdr:row>
          <xdr:rowOff>0</xdr:rowOff>
        </xdr:to>
        <xdr:sp macro="" textlink="">
          <xdr:nvSpPr>
            <xdr:cNvPr id="61401" name="Button 985" hidden="1">
              <a:extLst>
                <a:ext uri="{63B3BB69-23CF-44E3-9099-C40C66FF867C}">
                  <a14:compatExt spid="_x0000_s61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852024</xdr:row>
          <xdr:rowOff>0</xdr:rowOff>
        </xdr:from>
        <xdr:to>
          <xdr:col>14595</xdr:col>
          <xdr:colOff>0</xdr:colOff>
          <xdr:row>852024</xdr:row>
          <xdr:rowOff>0</xdr:rowOff>
        </xdr:to>
        <xdr:sp macro="" textlink="">
          <xdr:nvSpPr>
            <xdr:cNvPr id="61402" name="Button 986" hidden="1">
              <a:extLst>
                <a:ext uri="{63B3BB69-23CF-44E3-9099-C40C66FF867C}">
                  <a14:compatExt spid="_x0000_s61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917560</xdr:row>
          <xdr:rowOff>0</xdr:rowOff>
        </xdr:from>
        <xdr:to>
          <xdr:col>14595</xdr:col>
          <xdr:colOff>0</xdr:colOff>
          <xdr:row>917560</xdr:row>
          <xdr:rowOff>0</xdr:rowOff>
        </xdr:to>
        <xdr:sp macro="" textlink="">
          <xdr:nvSpPr>
            <xdr:cNvPr id="61403" name="Button 987" hidden="1">
              <a:extLst>
                <a:ext uri="{63B3BB69-23CF-44E3-9099-C40C66FF867C}">
                  <a14:compatExt spid="_x0000_s61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983096</xdr:row>
          <xdr:rowOff>0</xdr:rowOff>
        </xdr:from>
        <xdr:to>
          <xdr:col>14595</xdr:col>
          <xdr:colOff>0</xdr:colOff>
          <xdr:row>983096</xdr:row>
          <xdr:rowOff>0</xdr:rowOff>
        </xdr:to>
        <xdr:sp macro="" textlink="">
          <xdr:nvSpPr>
            <xdr:cNvPr id="61404" name="Button 988" hidden="1">
              <a:extLst>
                <a:ext uri="{63B3BB69-23CF-44E3-9099-C40C66FF867C}">
                  <a14:compatExt spid="_x0000_s61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56</xdr:row>
          <xdr:rowOff>0</xdr:rowOff>
        </xdr:from>
        <xdr:to>
          <xdr:col>14851</xdr:col>
          <xdr:colOff>0</xdr:colOff>
          <xdr:row>56</xdr:row>
          <xdr:rowOff>0</xdr:rowOff>
        </xdr:to>
        <xdr:sp macro="" textlink="">
          <xdr:nvSpPr>
            <xdr:cNvPr id="61405" name="Button 989" hidden="1">
              <a:extLst>
                <a:ext uri="{63B3BB69-23CF-44E3-9099-C40C66FF867C}">
                  <a14:compatExt spid="_x0000_s61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65592</xdr:row>
          <xdr:rowOff>0</xdr:rowOff>
        </xdr:from>
        <xdr:to>
          <xdr:col>14851</xdr:col>
          <xdr:colOff>0</xdr:colOff>
          <xdr:row>65592</xdr:row>
          <xdr:rowOff>0</xdr:rowOff>
        </xdr:to>
        <xdr:sp macro="" textlink="">
          <xdr:nvSpPr>
            <xdr:cNvPr id="61406" name="Button 990" hidden="1">
              <a:extLst>
                <a:ext uri="{63B3BB69-23CF-44E3-9099-C40C66FF867C}">
                  <a14:compatExt spid="_x0000_s61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131128</xdr:row>
          <xdr:rowOff>0</xdr:rowOff>
        </xdr:from>
        <xdr:to>
          <xdr:col>14851</xdr:col>
          <xdr:colOff>0</xdr:colOff>
          <xdr:row>131128</xdr:row>
          <xdr:rowOff>0</xdr:rowOff>
        </xdr:to>
        <xdr:sp macro="" textlink="">
          <xdr:nvSpPr>
            <xdr:cNvPr id="61407" name="Button 991" hidden="1">
              <a:extLst>
                <a:ext uri="{63B3BB69-23CF-44E3-9099-C40C66FF867C}">
                  <a14:compatExt spid="_x0000_s61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196664</xdr:row>
          <xdr:rowOff>0</xdr:rowOff>
        </xdr:from>
        <xdr:to>
          <xdr:col>14851</xdr:col>
          <xdr:colOff>0</xdr:colOff>
          <xdr:row>196664</xdr:row>
          <xdr:rowOff>0</xdr:rowOff>
        </xdr:to>
        <xdr:sp macro="" textlink="">
          <xdr:nvSpPr>
            <xdr:cNvPr id="61408" name="Button 992" hidden="1">
              <a:extLst>
                <a:ext uri="{63B3BB69-23CF-44E3-9099-C40C66FF867C}">
                  <a14:compatExt spid="_x0000_s61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262200</xdr:row>
          <xdr:rowOff>0</xdr:rowOff>
        </xdr:from>
        <xdr:to>
          <xdr:col>14851</xdr:col>
          <xdr:colOff>0</xdr:colOff>
          <xdr:row>262200</xdr:row>
          <xdr:rowOff>0</xdr:rowOff>
        </xdr:to>
        <xdr:sp macro="" textlink="">
          <xdr:nvSpPr>
            <xdr:cNvPr id="61409" name="Button 993" hidden="1">
              <a:extLst>
                <a:ext uri="{63B3BB69-23CF-44E3-9099-C40C66FF867C}">
                  <a14:compatExt spid="_x0000_s61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327736</xdr:row>
          <xdr:rowOff>0</xdr:rowOff>
        </xdr:from>
        <xdr:to>
          <xdr:col>14851</xdr:col>
          <xdr:colOff>0</xdr:colOff>
          <xdr:row>327736</xdr:row>
          <xdr:rowOff>0</xdr:rowOff>
        </xdr:to>
        <xdr:sp macro="" textlink="">
          <xdr:nvSpPr>
            <xdr:cNvPr id="61410" name="Button 994" hidden="1">
              <a:extLst>
                <a:ext uri="{63B3BB69-23CF-44E3-9099-C40C66FF867C}">
                  <a14:compatExt spid="_x0000_s61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393272</xdr:row>
          <xdr:rowOff>0</xdr:rowOff>
        </xdr:from>
        <xdr:to>
          <xdr:col>14851</xdr:col>
          <xdr:colOff>0</xdr:colOff>
          <xdr:row>393272</xdr:row>
          <xdr:rowOff>0</xdr:rowOff>
        </xdr:to>
        <xdr:sp macro="" textlink="">
          <xdr:nvSpPr>
            <xdr:cNvPr id="61411" name="Button 995" hidden="1">
              <a:extLst>
                <a:ext uri="{63B3BB69-23CF-44E3-9099-C40C66FF867C}">
                  <a14:compatExt spid="_x0000_s61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458808</xdr:row>
          <xdr:rowOff>0</xdr:rowOff>
        </xdr:from>
        <xdr:to>
          <xdr:col>14851</xdr:col>
          <xdr:colOff>0</xdr:colOff>
          <xdr:row>458808</xdr:row>
          <xdr:rowOff>0</xdr:rowOff>
        </xdr:to>
        <xdr:sp macro="" textlink="">
          <xdr:nvSpPr>
            <xdr:cNvPr id="61412" name="Button 996" hidden="1">
              <a:extLst>
                <a:ext uri="{63B3BB69-23CF-44E3-9099-C40C66FF867C}">
                  <a14:compatExt spid="_x0000_s61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524344</xdr:row>
          <xdr:rowOff>0</xdr:rowOff>
        </xdr:from>
        <xdr:to>
          <xdr:col>14851</xdr:col>
          <xdr:colOff>0</xdr:colOff>
          <xdr:row>524344</xdr:row>
          <xdr:rowOff>0</xdr:rowOff>
        </xdr:to>
        <xdr:sp macro="" textlink="">
          <xdr:nvSpPr>
            <xdr:cNvPr id="61413" name="Button 997" hidden="1">
              <a:extLst>
                <a:ext uri="{63B3BB69-23CF-44E3-9099-C40C66FF867C}">
                  <a14:compatExt spid="_x0000_s61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589880</xdr:row>
          <xdr:rowOff>0</xdr:rowOff>
        </xdr:from>
        <xdr:to>
          <xdr:col>14851</xdr:col>
          <xdr:colOff>0</xdr:colOff>
          <xdr:row>589880</xdr:row>
          <xdr:rowOff>0</xdr:rowOff>
        </xdr:to>
        <xdr:sp macro="" textlink="">
          <xdr:nvSpPr>
            <xdr:cNvPr id="61414" name="Button 998" hidden="1">
              <a:extLst>
                <a:ext uri="{63B3BB69-23CF-44E3-9099-C40C66FF867C}">
                  <a14:compatExt spid="_x0000_s61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655416</xdr:row>
          <xdr:rowOff>0</xdr:rowOff>
        </xdr:from>
        <xdr:to>
          <xdr:col>14851</xdr:col>
          <xdr:colOff>0</xdr:colOff>
          <xdr:row>655416</xdr:row>
          <xdr:rowOff>0</xdr:rowOff>
        </xdr:to>
        <xdr:sp macro="" textlink="">
          <xdr:nvSpPr>
            <xdr:cNvPr id="61415" name="Button 999" hidden="1">
              <a:extLst>
                <a:ext uri="{63B3BB69-23CF-44E3-9099-C40C66FF867C}">
                  <a14:compatExt spid="_x0000_s61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720952</xdr:row>
          <xdr:rowOff>0</xdr:rowOff>
        </xdr:from>
        <xdr:to>
          <xdr:col>14851</xdr:col>
          <xdr:colOff>0</xdr:colOff>
          <xdr:row>720952</xdr:row>
          <xdr:rowOff>0</xdr:rowOff>
        </xdr:to>
        <xdr:sp macro="" textlink="">
          <xdr:nvSpPr>
            <xdr:cNvPr id="61416" name="Button 1000" hidden="1">
              <a:extLst>
                <a:ext uri="{63B3BB69-23CF-44E3-9099-C40C66FF867C}">
                  <a14:compatExt spid="_x0000_s61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786488</xdr:row>
          <xdr:rowOff>0</xdr:rowOff>
        </xdr:from>
        <xdr:to>
          <xdr:col>14851</xdr:col>
          <xdr:colOff>0</xdr:colOff>
          <xdr:row>786488</xdr:row>
          <xdr:rowOff>0</xdr:rowOff>
        </xdr:to>
        <xdr:sp macro="" textlink="">
          <xdr:nvSpPr>
            <xdr:cNvPr id="61417" name="Button 1001" hidden="1">
              <a:extLst>
                <a:ext uri="{63B3BB69-23CF-44E3-9099-C40C66FF867C}">
                  <a14:compatExt spid="_x0000_s61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852024</xdr:row>
          <xdr:rowOff>0</xdr:rowOff>
        </xdr:from>
        <xdr:to>
          <xdr:col>14851</xdr:col>
          <xdr:colOff>0</xdr:colOff>
          <xdr:row>852024</xdr:row>
          <xdr:rowOff>0</xdr:rowOff>
        </xdr:to>
        <xdr:sp macro="" textlink="">
          <xdr:nvSpPr>
            <xdr:cNvPr id="61418" name="Button 1002" hidden="1">
              <a:extLst>
                <a:ext uri="{63B3BB69-23CF-44E3-9099-C40C66FF867C}">
                  <a14:compatExt spid="_x0000_s61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917560</xdr:row>
          <xdr:rowOff>0</xdr:rowOff>
        </xdr:from>
        <xdr:to>
          <xdr:col>14851</xdr:col>
          <xdr:colOff>0</xdr:colOff>
          <xdr:row>917560</xdr:row>
          <xdr:rowOff>0</xdr:rowOff>
        </xdr:to>
        <xdr:sp macro="" textlink="">
          <xdr:nvSpPr>
            <xdr:cNvPr id="61419" name="Button 1003" hidden="1">
              <a:extLst>
                <a:ext uri="{63B3BB69-23CF-44E3-9099-C40C66FF867C}">
                  <a14:compatExt spid="_x0000_s61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983096</xdr:row>
          <xdr:rowOff>0</xdr:rowOff>
        </xdr:from>
        <xdr:to>
          <xdr:col>14851</xdr:col>
          <xdr:colOff>0</xdr:colOff>
          <xdr:row>983096</xdr:row>
          <xdr:rowOff>0</xdr:rowOff>
        </xdr:to>
        <xdr:sp macro="" textlink="">
          <xdr:nvSpPr>
            <xdr:cNvPr id="61420" name="Button 1004" hidden="1">
              <a:extLst>
                <a:ext uri="{63B3BB69-23CF-44E3-9099-C40C66FF867C}">
                  <a14:compatExt spid="_x0000_s61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56</xdr:row>
          <xdr:rowOff>0</xdr:rowOff>
        </xdr:from>
        <xdr:to>
          <xdr:col>15107</xdr:col>
          <xdr:colOff>0</xdr:colOff>
          <xdr:row>56</xdr:row>
          <xdr:rowOff>0</xdr:rowOff>
        </xdr:to>
        <xdr:sp macro="" textlink="">
          <xdr:nvSpPr>
            <xdr:cNvPr id="61421" name="Button 1005" hidden="1">
              <a:extLst>
                <a:ext uri="{63B3BB69-23CF-44E3-9099-C40C66FF867C}">
                  <a14:compatExt spid="_x0000_s61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65592</xdr:row>
          <xdr:rowOff>0</xdr:rowOff>
        </xdr:from>
        <xdr:to>
          <xdr:col>15107</xdr:col>
          <xdr:colOff>0</xdr:colOff>
          <xdr:row>65592</xdr:row>
          <xdr:rowOff>0</xdr:rowOff>
        </xdr:to>
        <xdr:sp macro="" textlink="">
          <xdr:nvSpPr>
            <xdr:cNvPr id="61422" name="Button 1006" hidden="1">
              <a:extLst>
                <a:ext uri="{63B3BB69-23CF-44E3-9099-C40C66FF867C}">
                  <a14:compatExt spid="_x0000_s61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131128</xdr:row>
          <xdr:rowOff>0</xdr:rowOff>
        </xdr:from>
        <xdr:to>
          <xdr:col>15107</xdr:col>
          <xdr:colOff>0</xdr:colOff>
          <xdr:row>131128</xdr:row>
          <xdr:rowOff>0</xdr:rowOff>
        </xdr:to>
        <xdr:sp macro="" textlink="">
          <xdr:nvSpPr>
            <xdr:cNvPr id="61423" name="Button 1007" hidden="1">
              <a:extLst>
                <a:ext uri="{63B3BB69-23CF-44E3-9099-C40C66FF867C}">
                  <a14:compatExt spid="_x0000_s61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196664</xdr:row>
          <xdr:rowOff>0</xdr:rowOff>
        </xdr:from>
        <xdr:to>
          <xdr:col>15107</xdr:col>
          <xdr:colOff>0</xdr:colOff>
          <xdr:row>196664</xdr:row>
          <xdr:rowOff>0</xdr:rowOff>
        </xdr:to>
        <xdr:sp macro="" textlink="">
          <xdr:nvSpPr>
            <xdr:cNvPr id="61424" name="Button 1008" hidden="1">
              <a:extLst>
                <a:ext uri="{63B3BB69-23CF-44E3-9099-C40C66FF867C}">
                  <a14:compatExt spid="_x0000_s61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262200</xdr:row>
          <xdr:rowOff>0</xdr:rowOff>
        </xdr:from>
        <xdr:to>
          <xdr:col>15107</xdr:col>
          <xdr:colOff>0</xdr:colOff>
          <xdr:row>262200</xdr:row>
          <xdr:rowOff>0</xdr:rowOff>
        </xdr:to>
        <xdr:sp macro="" textlink="">
          <xdr:nvSpPr>
            <xdr:cNvPr id="61425" name="Button 1009" hidden="1">
              <a:extLst>
                <a:ext uri="{63B3BB69-23CF-44E3-9099-C40C66FF867C}">
                  <a14:compatExt spid="_x0000_s61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327736</xdr:row>
          <xdr:rowOff>0</xdr:rowOff>
        </xdr:from>
        <xdr:to>
          <xdr:col>15107</xdr:col>
          <xdr:colOff>0</xdr:colOff>
          <xdr:row>327736</xdr:row>
          <xdr:rowOff>0</xdr:rowOff>
        </xdr:to>
        <xdr:sp macro="" textlink="">
          <xdr:nvSpPr>
            <xdr:cNvPr id="61426" name="Button 1010" hidden="1">
              <a:extLst>
                <a:ext uri="{63B3BB69-23CF-44E3-9099-C40C66FF867C}">
                  <a14:compatExt spid="_x0000_s61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393272</xdr:row>
          <xdr:rowOff>0</xdr:rowOff>
        </xdr:from>
        <xdr:to>
          <xdr:col>15107</xdr:col>
          <xdr:colOff>0</xdr:colOff>
          <xdr:row>393272</xdr:row>
          <xdr:rowOff>0</xdr:rowOff>
        </xdr:to>
        <xdr:sp macro="" textlink="">
          <xdr:nvSpPr>
            <xdr:cNvPr id="61427" name="Button 1011" hidden="1">
              <a:extLst>
                <a:ext uri="{63B3BB69-23CF-44E3-9099-C40C66FF867C}">
                  <a14:compatExt spid="_x0000_s61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458808</xdr:row>
          <xdr:rowOff>0</xdr:rowOff>
        </xdr:from>
        <xdr:to>
          <xdr:col>15107</xdr:col>
          <xdr:colOff>0</xdr:colOff>
          <xdr:row>458808</xdr:row>
          <xdr:rowOff>0</xdr:rowOff>
        </xdr:to>
        <xdr:sp macro="" textlink="">
          <xdr:nvSpPr>
            <xdr:cNvPr id="61428" name="Button 1012" hidden="1">
              <a:extLst>
                <a:ext uri="{63B3BB69-23CF-44E3-9099-C40C66FF867C}">
                  <a14:compatExt spid="_x0000_s61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524344</xdr:row>
          <xdr:rowOff>0</xdr:rowOff>
        </xdr:from>
        <xdr:to>
          <xdr:col>15107</xdr:col>
          <xdr:colOff>0</xdr:colOff>
          <xdr:row>524344</xdr:row>
          <xdr:rowOff>0</xdr:rowOff>
        </xdr:to>
        <xdr:sp macro="" textlink="">
          <xdr:nvSpPr>
            <xdr:cNvPr id="61429" name="Button 1013" hidden="1">
              <a:extLst>
                <a:ext uri="{63B3BB69-23CF-44E3-9099-C40C66FF867C}">
                  <a14:compatExt spid="_x0000_s61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589880</xdr:row>
          <xdr:rowOff>0</xdr:rowOff>
        </xdr:from>
        <xdr:to>
          <xdr:col>15107</xdr:col>
          <xdr:colOff>0</xdr:colOff>
          <xdr:row>589880</xdr:row>
          <xdr:rowOff>0</xdr:rowOff>
        </xdr:to>
        <xdr:sp macro="" textlink="">
          <xdr:nvSpPr>
            <xdr:cNvPr id="61430" name="Button 1014" hidden="1">
              <a:extLst>
                <a:ext uri="{63B3BB69-23CF-44E3-9099-C40C66FF867C}">
                  <a14:compatExt spid="_x0000_s61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655416</xdr:row>
          <xdr:rowOff>0</xdr:rowOff>
        </xdr:from>
        <xdr:to>
          <xdr:col>15107</xdr:col>
          <xdr:colOff>0</xdr:colOff>
          <xdr:row>655416</xdr:row>
          <xdr:rowOff>0</xdr:rowOff>
        </xdr:to>
        <xdr:sp macro="" textlink="">
          <xdr:nvSpPr>
            <xdr:cNvPr id="61431" name="Button 1015" hidden="1">
              <a:extLst>
                <a:ext uri="{63B3BB69-23CF-44E3-9099-C40C66FF867C}">
                  <a14:compatExt spid="_x0000_s61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720952</xdr:row>
          <xdr:rowOff>0</xdr:rowOff>
        </xdr:from>
        <xdr:to>
          <xdr:col>15107</xdr:col>
          <xdr:colOff>0</xdr:colOff>
          <xdr:row>720952</xdr:row>
          <xdr:rowOff>0</xdr:rowOff>
        </xdr:to>
        <xdr:sp macro="" textlink="">
          <xdr:nvSpPr>
            <xdr:cNvPr id="61432" name="Button 1016" hidden="1">
              <a:extLst>
                <a:ext uri="{63B3BB69-23CF-44E3-9099-C40C66FF867C}">
                  <a14:compatExt spid="_x0000_s61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786488</xdr:row>
          <xdr:rowOff>0</xdr:rowOff>
        </xdr:from>
        <xdr:to>
          <xdr:col>15107</xdr:col>
          <xdr:colOff>0</xdr:colOff>
          <xdr:row>786488</xdr:row>
          <xdr:rowOff>0</xdr:rowOff>
        </xdr:to>
        <xdr:sp macro="" textlink="">
          <xdr:nvSpPr>
            <xdr:cNvPr id="61433" name="Button 1017" hidden="1">
              <a:extLst>
                <a:ext uri="{63B3BB69-23CF-44E3-9099-C40C66FF867C}">
                  <a14:compatExt spid="_x0000_s61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852024</xdr:row>
          <xdr:rowOff>0</xdr:rowOff>
        </xdr:from>
        <xdr:to>
          <xdr:col>15107</xdr:col>
          <xdr:colOff>0</xdr:colOff>
          <xdr:row>852024</xdr:row>
          <xdr:rowOff>0</xdr:rowOff>
        </xdr:to>
        <xdr:sp macro="" textlink="">
          <xdr:nvSpPr>
            <xdr:cNvPr id="61434" name="Button 1018" hidden="1">
              <a:extLst>
                <a:ext uri="{63B3BB69-23CF-44E3-9099-C40C66FF867C}">
                  <a14:compatExt spid="_x0000_s61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917560</xdr:row>
          <xdr:rowOff>0</xdr:rowOff>
        </xdr:from>
        <xdr:to>
          <xdr:col>15107</xdr:col>
          <xdr:colOff>0</xdr:colOff>
          <xdr:row>917560</xdr:row>
          <xdr:rowOff>0</xdr:rowOff>
        </xdr:to>
        <xdr:sp macro="" textlink="">
          <xdr:nvSpPr>
            <xdr:cNvPr id="61435" name="Button 1019" hidden="1">
              <a:extLst>
                <a:ext uri="{63B3BB69-23CF-44E3-9099-C40C66FF867C}">
                  <a14:compatExt spid="_x0000_s61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983096</xdr:row>
          <xdr:rowOff>0</xdr:rowOff>
        </xdr:from>
        <xdr:to>
          <xdr:col>15107</xdr:col>
          <xdr:colOff>0</xdr:colOff>
          <xdr:row>983096</xdr:row>
          <xdr:rowOff>0</xdr:rowOff>
        </xdr:to>
        <xdr:sp macro="" textlink="">
          <xdr:nvSpPr>
            <xdr:cNvPr id="61436" name="Button 1020" hidden="1">
              <a:extLst>
                <a:ext uri="{63B3BB69-23CF-44E3-9099-C40C66FF867C}">
                  <a14:compatExt spid="_x0000_s61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56</xdr:row>
          <xdr:rowOff>0</xdr:rowOff>
        </xdr:from>
        <xdr:to>
          <xdr:col>15363</xdr:col>
          <xdr:colOff>0</xdr:colOff>
          <xdr:row>56</xdr:row>
          <xdr:rowOff>0</xdr:rowOff>
        </xdr:to>
        <xdr:sp macro="" textlink="">
          <xdr:nvSpPr>
            <xdr:cNvPr id="61437" name="Button 1021" hidden="1">
              <a:extLst>
                <a:ext uri="{63B3BB69-23CF-44E3-9099-C40C66FF867C}">
                  <a14:compatExt spid="_x0000_s61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65592</xdr:row>
          <xdr:rowOff>0</xdr:rowOff>
        </xdr:from>
        <xdr:to>
          <xdr:col>15363</xdr:col>
          <xdr:colOff>0</xdr:colOff>
          <xdr:row>65592</xdr:row>
          <xdr:rowOff>0</xdr:rowOff>
        </xdr:to>
        <xdr:sp macro="" textlink="">
          <xdr:nvSpPr>
            <xdr:cNvPr id="61438" name="Button 1022" hidden="1">
              <a:extLst>
                <a:ext uri="{63B3BB69-23CF-44E3-9099-C40C66FF867C}">
                  <a14:compatExt spid="_x0000_s61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131128</xdr:row>
          <xdr:rowOff>0</xdr:rowOff>
        </xdr:from>
        <xdr:to>
          <xdr:col>15363</xdr:col>
          <xdr:colOff>0</xdr:colOff>
          <xdr:row>131128</xdr:row>
          <xdr:rowOff>0</xdr:rowOff>
        </xdr:to>
        <xdr:sp macro="" textlink="">
          <xdr:nvSpPr>
            <xdr:cNvPr id="61439" name="Button 1023" hidden="1">
              <a:extLst>
                <a:ext uri="{63B3BB69-23CF-44E3-9099-C40C66FF867C}">
                  <a14:compatExt spid="_x0000_s61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196664</xdr:row>
          <xdr:rowOff>0</xdr:rowOff>
        </xdr:from>
        <xdr:to>
          <xdr:col>15363</xdr:col>
          <xdr:colOff>0</xdr:colOff>
          <xdr:row>196664</xdr:row>
          <xdr:rowOff>0</xdr:rowOff>
        </xdr:to>
        <xdr:sp macro="" textlink="">
          <xdr:nvSpPr>
            <xdr:cNvPr id="76800" name="Button 1024" hidden="1">
              <a:extLst>
                <a:ext uri="{63B3BB69-23CF-44E3-9099-C40C66FF867C}">
                  <a14:compatExt spid="_x0000_s76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262200</xdr:row>
          <xdr:rowOff>0</xdr:rowOff>
        </xdr:from>
        <xdr:to>
          <xdr:col>15363</xdr:col>
          <xdr:colOff>0</xdr:colOff>
          <xdr:row>262200</xdr:row>
          <xdr:rowOff>0</xdr:rowOff>
        </xdr:to>
        <xdr:sp macro="" textlink="">
          <xdr:nvSpPr>
            <xdr:cNvPr id="76801" name="Button 1025" hidden="1">
              <a:extLst>
                <a:ext uri="{63B3BB69-23CF-44E3-9099-C40C66FF867C}">
                  <a14:compatExt spid="_x0000_s76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327736</xdr:row>
          <xdr:rowOff>0</xdr:rowOff>
        </xdr:from>
        <xdr:to>
          <xdr:col>15363</xdr:col>
          <xdr:colOff>0</xdr:colOff>
          <xdr:row>327736</xdr:row>
          <xdr:rowOff>0</xdr:rowOff>
        </xdr:to>
        <xdr:sp macro="" textlink="">
          <xdr:nvSpPr>
            <xdr:cNvPr id="76802" name="Button 1026" hidden="1">
              <a:extLst>
                <a:ext uri="{63B3BB69-23CF-44E3-9099-C40C66FF867C}">
                  <a14:compatExt spid="_x0000_s76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393272</xdr:row>
          <xdr:rowOff>0</xdr:rowOff>
        </xdr:from>
        <xdr:to>
          <xdr:col>15363</xdr:col>
          <xdr:colOff>0</xdr:colOff>
          <xdr:row>393272</xdr:row>
          <xdr:rowOff>0</xdr:rowOff>
        </xdr:to>
        <xdr:sp macro="" textlink="">
          <xdr:nvSpPr>
            <xdr:cNvPr id="76803" name="Button 1027" hidden="1">
              <a:extLst>
                <a:ext uri="{63B3BB69-23CF-44E3-9099-C40C66FF867C}">
                  <a14:compatExt spid="_x0000_s76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458808</xdr:row>
          <xdr:rowOff>0</xdr:rowOff>
        </xdr:from>
        <xdr:to>
          <xdr:col>15363</xdr:col>
          <xdr:colOff>0</xdr:colOff>
          <xdr:row>458808</xdr:row>
          <xdr:rowOff>0</xdr:rowOff>
        </xdr:to>
        <xdr:sp macro="" textlink="">
          <xdr:nvSpPr>
            <xdr:cNvPr id="76804" name="Button 1028" hidden="1">
              <a:extLst>
                <a:ext uri="{63B3BB69-23CF-44E3-9099-C40C66FF867C}">
                  <a14:compatExt spid="_x0000_s76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524344</xdr:row>
          <xdr:rowOff>0</xdr:rowOff>
        </xdr:from>
        <xdr:to>
          <xdr:col>15363</xdr:col>
          <xdr:colOff>0</xdr:colOff>
          <xdr:row>524344</xdr:row>
          <xdr:rowOff>0</xdr:rowOff>
        </xdr:to>
        <xdr:sp macro="" textlink="">
          <xdr:nvSpPr>
            <xdr:cNvPr id="76805" name="Button 1029" hidden="1">
              <a:extLst>
                <a:ext uri="{63B3BB69-23CF-44E3-9099-C40C66FF867C}">
                  <a14:compatExt spid="_x0000_s76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589880</xdr:row>
          <xdr:rowOff>0</xdr:rowOff>
        </xdr:from>
        <xdr:to>
          <xdr:col>15363</xdr:col>
          <xdr:colOff>0</xdr:colOff>
          <xdr:row>589880</xdr:row>
          <xdr:rowOff>0</xdr:rowOff>
        </xdr:to>
        <xdr:sp macro="" textlink="">
          <xdr:nvSpPr>
            <xdr:cNvPr id="76806" name="Button 1030" hidden="1">
              <a:extLst>
                <a:ext uri="{63B3BB69-23CF-44E3-9099-C40C66FF867C}">
                  <a14:compatExt spid="_x0000_s76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655416</xdr:row>
          <xdr:rowOff>0</xdr:rowOff>
        </xdr:from>
        <xdr:to>
          <xdr:col>15363</xdr:col>
          <xdr:colOff>0</xdr:colOff>
          <xdr:row>655416</xdr:row>
          <xdr:rowOff>0</xdr:rowOff>
        </xdr:to>
        <xdr:sp macro="" textlink="">
          <xdr:nvSpPr>
            <xdr:cNvPr id="76807" name="Button 1031" hidden="1">
              <a:extLst>
                <a:ext uri="{63B3BB69-23CF-44E3-9099-C40C66FF867C}">
                  <a14:compatExt spid="_x0000_s76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720952</xdr:row>
          <xdr:rowOff>0</xdr:rowOff>
        </xdr:from>
        <xdr:to>
          <xdr:col>15363</xdr:col>
          <xdr:colOff>0</xdr:colOff>
          <xdr:row>720952</xdr:row>
          <xdr:rowOff>0</xdr:rowOff>
        </xdr:to>
        <xdr:sp macro="" textlink="">
          <xdr:nvSpPr>
            <xdr:cNvPr id="76808" name="Button 1032" hidden="1">
              <a:extLst>
                <a:ext uri="{63B3BB69-23CF-44E3-9099-C40C66FF867C}">
                  <a14:compatExt spid="_x0000_s76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786488</xdr:row>
          <xdr:rowOff>0</xdr:rowOff>
        </xdr:from>
        <xdr:to>
          <xdr:col>15363</xdr:col>
          <xdr:colOff>0</xdr:colOff>
          <xdr:row>786488</xdr:row>
          <xdr:rowOff>0</xdr:rowOff>
        </xdr:to>
        <xdr:sp macro="" textlink="">
          <xdr:nvSpPr>
            <xdr:cNvPr id="76809" name="Button 1033" hidden="1">
              <a:extLst>
                <a:ext uri="{63B3BB69-23CF-44E3-9099-C40C66FF867C}">
                  <a14:compatExt spid="_x0000_s76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852024</xdr:row>
          <xdr:rowOff>0</xdr:rowOff>
        </xdr:from>
        <xdr:to>
          <xdr:col>15363</xdr:col>
          <xdr:colOff>0</xdr:colOff>
          <xdr:row>852024</xdr:row>
          <xdr:rowOff>0</xdr:rowOff>
        </xdr:to>
        <xdr:sp macro="" textlink="">
          <xdr:nvSpPr>
            <xdr:cNvPr id="76810" name="Button 1034" hidden="1">
              <a:extLst>
                <a:ext uri="{63B3BB69-23CF-44E3-9099-C40C66FF867C}">
                  <a14:compatExt spid="_x0000_s76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917560</xdr:row>
          <xdr:rowOff>0</xdr:rowOff>
        </xdr:from>
        <xdr:to>
          <xdr:col>15363</xdr:col>
          <xdr:colOff>0</xdr:colOff>
          <xdr:row>917560</xdr:row>
          <xdr:rowOff>0</xdr:rowOff>
        </xdr:to>
        <xdr:sp macro="" textlink="">
          <xdr:nvSpPr>
            <xdr:cNvPr id="76811" name="Button 1035" hidden="1">
              <a:extLst>
                <a:ext uri="{63B3BB69-23CF-44E3-9099-C40C66FF867C}">
                  <a14:compatExt spid="_x0000_s76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983096</xdr:row>
          <xdr:rowOff>0</xdr:rowOff>
        </xdr:from>
        <xdr:to>
          <xdr:col>15363</xdr:col>
          <xdr:colOff>0</xdr:colOff>
          <xdr:row>983096</xdr:row>
          <xdr:rowOff>0</xdr:rowOff>
        </xdr:to>
        <xdr:sp macro="" textlink="">
          <xdr:nvSpPr>
            <xdr:cNvPr id="76812" name="Button 1036" hidden="1">
              <a:extLst>
                <a:ext uri="{63B3BB69-23CF-44E3-9099-C40C66FF867C}">
                  <a14:compatExt spid="_x0000_s76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56</xdr:row>
          <xdr:rowOff>0</xdr:rowOff>
        </xdr:from>
        <xdr:to>
          <xdr:col>15619</xdr:col>
          <xdr:colOff>0</xdr:colOff>
          <xdr:row>56</xdr:row>
          <xdr:rowOff>0</xdr:rowOff>
        </xdr:to>
        <xdr:sp macro="" textlink="">
          <xdr:nvSpPr>
            <xdr:cNvPr id="76813" name="Button 1037" hidden="1">
              <a:extLst>
                <a:ext uri="{63B3BB69-23CF-44E3-9099-C40C66FF867C}">
                  <a14:compatExt spid="_x0000_s76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65592</xdr:row>
          <xdr:rowOff>0</xdr:rowOff>
        </xdr:from>
        <xdr:to>
          <xdr:col>15619</xdr:col>
          <xdr:colOff>0</xdr:colOff>
          <xdr:row>65592</xdr:row>
          <xdr:rowOff>0</xdr:rowOff>
        </xdr:to>
        <xdr:sp macro="" textlink="">
          <xdr:nvSpPr>
            <xdr:cNvPr id="76814" name="Button 1038" hidden="1">
              <a:extLst>
                <a:ext uri="{63B3BB69-23CF-44E3-9099-C40C66FF867C}">
                  <a14:compatExt spid="_x0000_s76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131128</xdr:row>
          <xdr:rowOff>0</xdr:rowOff>
        </xdr:from>
        <xdr:to>
          <xdr:col>15619</xdr:col>
          <xdr:colOff>0</xdr:colOff>
          <xdr:row>131128</xdr:row>
          <xdr:rowOff>0</xdr:rowOff>
        </xdr:to>
        <xdr:sp macro="" textlink="">
          <xdr:nvSpPr>
            <xdr:cNvPr id="76815" name="Button 1039" hidden="1">
              <a:extLst>
                <a:ext uri="{63B3BB69-23CF-44E3-9099-C40C66FF867C}">
                  <a14:compatExt spid="_x0000_s76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196664</xdr:row>
          <xdr:rowOff>0</xdr:rowOff>
        </xdr:from>
        <xdr:to>
          <xdr:col>15619</xdr:col>
          <xdr:colOff>0</xdr:colOff>
          <xdr:row>196664</xdr:row>
          <xdr:rowOff>0</xdr:rowOff>
        </xdr:to>
        <xdr:sp macro="" textlink="">
          <xdr:nvSpPr>
            <xdr:cNvPr id="76816" name="Button 1040" hidden="1">
              <a:extLst>
                <a:ext uri="{63B3BB69-23CF-44E3-9099-C40C66FF867C}">
                  <a14:compatExt spid="_x0000_s76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262200</xdr:row>
          <xdr:rowOff>0</xdr:rowOff>
        </xdr:from>
        <xdr:to>
          <xdr:col>15619</xdr:col>
          <xdr:colOff>0</xdr:colOff>
          <xdr:row>262200</xdr:row>
          <xdr:rowOff>0</xdr:rowOff>
        </xdr:to>
        <xdr:sp macro="" textlink="">
          <xdr:nvSpPr>
            <xdr:cNvPr id="76817" name="Button 1041" hidden="1">
              <a:extLst>
                <a:ext uri="{63B3BB69-23CF-44E3-9099-C40C66FF867C}">
                  <a14:compatExt spid="_x0000_s76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327736</xdr:row>
          <xdr:rowOff>0</xdr:rowOff>
        </xdr:from>
        <xdr:to>
          <xdr:col>15619</xdr:col>
          <xdr:colOff>0</xdr:colOff>
          <xdr:row>327736</xdr:row>
          <xdr:rowOff>0</xdr:rowOff>
        </xdr:to>
        <xdr:sp macro="" textlink="">
          <xdr:nvSpPr>
            <xdr:cNvPr id="76818" name="Button 1042" hidden="1">
              <a:extLst>
                <a:ext uri="{63B3BB69-23CF-44E3-9099-C40C66FF867C}">
                  <a14:compatExt spid="_x0000_s76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393272</xdr:row>
          <xdr:rowOff>0</xdr:rowOff>
        </xdr:from>
        <xdr:to>
          <xdr:col>15619</xdr:col>
          <xdr:colOff>0</xdr:colOff>
          <xdr:row>393272</xdr:row>
          <xdr:rowOff>0</xdr:rowOff>
        </xdr:to>
        <xdr:sp macro="" textlink="">
          <xdr:nvSpPr>
            <xdr:cNvPr id="76819" name="Button 1043" hidden="1">
              <a:extLst>
                <a:ext uri="{63B3BB69-23CF-44E3-9099-C40C66FF867C}">
                  <a14:compatExt spid="_x0000_s76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458808</xdr:row>
          <xdr:rowOff>0</xdr:rowOff>
        </xdr:from>
        <xdr:to>
          <xdr:col>15619</xdr:col>
          <xdr:colOff>0</xdr:colOff>
          <xdr:row>458808</xdr:row>
          <xdr:rowOff>0</xdr:rowOff>
        </xdr:to>
        <xdr:sp macro="" textlink="">
          <xdr:nvSpPr>
            <xdr:cNvPr id="76820" name="Button 1044" hidden="1">
              <a:extLst>
                <a:ext uri="{63B3BB69-23CF-44E3-9099-C40C66FF867C}">
                  <a14:compatExt spid="_x0000_s76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524344</xdr:row>
          <xdr:rowOff>0</xdr:rowOff>
        </xdr:from>
        <xdr:to>
          <xdr:col>15619</xdr:col>
          <xdr:colOff>0</xdr:colOff>
          <xdr:row>524344</xdr:row>
          <xdr:rowOff>0</xdr:rowOff>
        </xdr:to>
        <xdr:sp macro="" textlink="">
          <xdr:nvSpPr>
            <xdr:cNvPr id="76821" name="Button 1045" hidden="1">
              <a:extLst>
                <a:ext uri="{63B3BB69-23CF-44E3-9099-C40C66FF867C}">
                  <a14:compatExt spid="_x0000_s76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589880</xdr:row>
          <xdr:rowOff>0</xdr:rowOff>
        </xdr:from>
        <xdr:to>
          <xdr:col>15619</xdr:col>
          <xdr:colOff>0</xdr:colOff>
          <xdr:row>589880</xdr:row>
          <xdr:rowOff>0</xdr:rowOff>
        </xdr:to>
        <xdr:sp macro="" textlink="">
          <xdr:nvSpPr>
            <xdr:cNvPr id="76822" name="Button 1046" hidden="1">
              <a:extLst>
                <a:ext uri="{63B3BB69-23CF-44E3-9099-C40C66FF867C}">
                  <a14:compatExt spid="_x0000_s76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655416</xdr:row>
          <xdr:rowOff>0</xdr:rowOff>
        </xdr:from>
        <xdr:to>
          <xdr:col>15619</xdr:col>
          <xdr:colOff>0</xdr:colOff>
          <xdr:row>655416</xdr:row>
          <xdr:rowOff>0</xdr:rowOff>
        </xdr:to>
        <xdr:sp macro="" textlink="">
          <xdr:nvSpPr>
            <xdr:cNvPr id="76823" name="Button 1047" hidden="1">
              <a:extLst>
                <a:ext uri="{63B3BB69-23CF-44E3-9099-C40C66FF867C}">
                  <a14:compatExt spid="_x0000_s76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720952</xdr:row>
          <xdr:rowOff>0</xdr:rowOff>
        </xdr:from>
        <xdr:to>
          <xdr:col>15619</xdr:col>
          <xdr:colOff>0</xdr:colOff>
          <xdr:row>720952</xdr:row>
          <xdr:rowOff>0</xdr:rowOff>
        </xdr:to>
        <xdr:sp macro="" textlink="">
          <xdr:nvSpPr>
            <xdr:cNvPr id="76824" name="Button 1048" hidden="1">
              <a:extLst>
                <a:ext uri="{63B3BB69-23CF-44E3-9099-C40C66FF867C}">
                  <a14:compatExt spid="_x0000_s76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786488</xdr:row>
          <xdr:rowOff>0</xdr:rowOff>
        </xdr:from>
        <xdr:to>
          <xdr:col>15619</xdr:col>
          <xdr:colOff>0</xdr:colOff>
          <xdr:row>786488</xdr:row>
          <xdr:rowOff>0</xdr:rowOff>
        </xdr:to>
        <xdr:sp macro="" textlink="">
          <xdr:nvSpPr>
            <xdr:cNvPr id="76825" name="Button 1049" hidden="1">
              <a:extLst>
                <a:ext uri="{63B3BB69-23CF-44E3-9099-C40C66FF867C}">
                  <a14:compatExt spid="_x0000_s76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852024</xdr:row>
          <xdr:rowOff>0</xdr:rowOff>
        </xdr:from>
        <xdr:to>
          <xdr:col>15619</xdr:col>
          <xdr:colOff>0</xdr:colOff>
          <xdr:row>852024</xdr:row>
          <xdr:rowOff>0</xdr:rowOff>
        </xdr:to>
        <xdr:sp macro="" textlink="">
          <xdr:nvSpPr>
            <xdr:cNvPr id="76826" name="Button 1050" hidden="1">
              <a:extLst>
                <a:ext uri="{63B3BB69-23CF-44E3-9099-C40C66FF867C}">
                  <a14:compatExt spid="_x0000_s76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917560</xdr:row>
          <xdr:rowOff>0</xdr:rowOff>
        </xdr:from>
        <xdr:to>
          <xdr:col>15619</xdr:col>
          <xdr:colOff>0</xdr:colOff>
          <xdr:row>917560</xdr:row>
          <xdr:rowOff>0</xdr:rowOff>
        </xdr:to>
        <xdr:sp macro="" textlink="">
          <xdr:nvSpPr>
            <xdr:cNvPr id="76827" name="Button 1051" hidden="1">
              <a:extLst>
                <a:ext uri="{63B3BB69-23CF-44E3-9099-C40C66FF867C}">
                  <a14:compatExt spid="_x0000_s76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983096</xdr:row>
          <xdr:rowOff>0</xdr:rowOff>
        </xdr:from>
        <xdr:to>
          <xdr:col>15619</xdr:col>
          <xdr:colOff>0</xdr:colOff>
          <xdr:row>983096</xdr:row>
          <xdr:rowOff>0</xdr:rowOff>
        </xdr:to>
        <xdr:sp macro="" textlink="">
          <xdr:nvSpPr>
            <xdr:cNvPr id="76828" name="Button 1052" hidden="1">
              <a:extLst>
                <a:ext uri="{63B3BB69-23CF-44E3-9099-C40C66FF867C}">
                  <a14:compatExt spid="_x0000_s76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56</xdr:row>
          <xdr:rowOff>0</xdr:rowOff>
        </xdr:from>
        <xdr:to>
          <xdr:col>15875</xdr:col>
          <xdr:colOff>0</xdr:colOff>
          <xdr:row>56</xdr:row>
          <xdr:rowOff>0</xdr:rowOff>
        </xdr:to>
        <xdr:sp macro="" textlink="">
          <xdr:nvSpPr>
            <xdr:cNvPr id="76829" name="Button 1053" hidden="1">
              <a:extLst>
                <a:ext uri="{63B3BB69-23CF-44E3-9099-C40C66FF867C}">
                  <a14:compatExt spid="_x0000_s76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65592</xdr:row>
          <xdr:rowOff>0</xdr:rowOff>
        </xdr:from>
        <xdr:to>
          <xdr:col>15875</xdr:col>
          <xdr:colOff>0</xdr:colOff>
          <xdr:row>65592</xdr:row>
          <xdr:rowOff>0</xdr:rowOff>
        </xdr:to>
        <xdr:sp macro="" textlink="">
          <xdr:nvSpPr>
            <xdr:cNvPr id="76830" name="Button 1054" hidden="1">
              <a:extLst>
                <a:ext uri="{63B3BB69-23CF-44E3-9099-C40C66FF867C}">
                  <a14:compatExt spid="_x0000_s76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131128</xdr:row>
          <xdr:rowOff>0</xdr:rowOff>
        </xdr:from>
        <xdr:to>
          <xdr:col>15875</xdr:col>
          <xdr:colOff>0</xdr:colOff>
          <xdr:row>131128</xdr:row>
          <xdr:rowOff>0</xdr:rowOff>
        </xdr:to>
        <xdr:sp macro="" textlink="">
          <xdr:nvSpPr>
            <xdr:cNvPr id="76831" name="Button 1055" hidden="1">
              <a:extLst>
                <a:ext uri="{63B3BB69-23CF-44E3-9099-C40C66FF867C}">
                  <a14:compatExt spid="_x0000_s76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196664</xdr:row>
          <xdr:rowOff>0</xdr:rowOff>
        </xdr:from>
        <xdr:to>
          <xdr:col>15875</xdr:col>
          <xdr:colOff>0</xdr:colOff>
          <xdr:row>196664</xdr:row>
          <xdr:rowOff>0</xdr:rowOff>
        </xdr:to>
        <xdr:sp macro="" textlink="">
          <xdr:nvSpPr>
            <xdr:cNvPr id="76832" name="Button 1056" hidden="1">
              <a:extLst>
                <a:ext uri="{63B3BB69-23CF-44E3-9099-C40C66FF867C}">
                  <a14:compatExt spid="_x0000_s76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262200</xdr:row>
          <xdr:rowOff>0</xdr:rowOff>
        </xdr:from>
        <xdr:to>
          <xdr:col>15875</xdr:col>
          <xdr:colOff>0</xdr:colOff>
          <xdr:row>262200</xdr:row>
          <xdr:rowOff>0</xdr:rowOff>
        </xdr:to>
        <xdr:sp macro="" textlink="">
          <xdr:nvSpPr>
            <xdr:cNvPr id="76833" name="Button 1057" hidden="1">
              <a:extLst>
                <a:ext uri="{63B3BB69-23CF-44E3-9099-C40C66FF867C}">
                  <a14:compatExt spid="_x0000_s76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327736</xdr:row>
          <xdr:rowOff>0</xdr:rowOff>
        </xdr:from>
        <xdr:to>
          <xdr:col>15875</xdr:col>
          <xdr:colOff>0</xdr:colOff>
          <xdr:row>327736</xdr:row>
          <xdr:rowOff>0</xdr:rowOff>
        </xdr:to>
        <xdr:sp macro="" textlink="">
          <xdr:nvSpPr>
            <xdr:cNvPr id="76834" name="Button 1058" hidden="1">
              <a:extLst>
                <a:ext uri="{63B3BB69-23CF-44E3-9099-C40C66FF867C}">
                  <a14:compatExt spid="_x0000_s76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393272</xdr:row>
          <xdr:rowOff>0</xdr:rowOff>
        </xdr:from>
        <xdr:to>
          <xdr:col>15875</xdr:col>
          <xdr:colOff>0</xdr:colOff>
          <xdr:row>393272</xdr:row>
          <xdr:rowOff>0</xdr:rowOff>
        </xdr:to>
        <xdr:sp macro="" textlink="">
          <xdr:nvSpPr>
            <xdr:cNvPr id="76835" name="Button 1059" hidden="1">
              <a:extLst>
                <a:ext uri="{63B3BB69-23CF-44E3-9099-C40C66FF867C}">
                  <a14:compatExt spid="_x0000_s76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458808</xdr:row>
          <xdr:rowOff>0</xdr:rowOff>
        </xdr:from>
        <xdr:to>
          <xdr:col>15875</xdr:col>
          <xdr:colOff>0</xdr:colOff>
          <xdr:row>458808</xdr:row>
          <xdr:rowOff>0</xdr:rowOff>
        </xdr:to>
        <xdr:sp macro="" textlink="">
          <xdr:nvSpPr>
            <xdr:cNvPr id="76836" name="Button 1060" hidden="1">
              <a:extLst>
                <a:ext uri="{63B3BB69-23CF-44E3-9099-C40C66FF867C}">
                  <a14:compatExt spid="_x0000_s76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524344</xdr:row>
          <xdr:rowOff>0</xdr:rowOff>
        </xdr:from>
        <xdr:to>
          <xdr:col>15875</xdr:col>
          <xdr:colOff>0</xdr:colOff>
          <xdr:row>524344</xdr:row>
          <xdr:rowOff>0</xdr:rowOff>
        </xdr:to>
        <xdr:sp macro="" textlink="">
          <xdr:nvSpPr>
            <xdr:cNvPr id="76837" name="Button 1061" hidden="1">
              <a:extLst>
                <a:ext uri="{63B3BB69-23CF-44E3-9099-C40C66FF867C}">
                  <a14:compatExt spid="_x0000_s76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589880</xdr:row>
          <xdr:rowOff>0</xdr:rowOff>
        </xdr:from>
        <xdr:to>
          <xdr:col>15875</xdr:col>
          <xdr:colOff>0</xdr:colOff>
          <xdr:row>589880</xdr:row>
          <xdr:rowOff>0</xdr:rowOff>
        </xdr:to>
        <xdr:sp macro="" textlink="">
          <xdr:nvSpPr>
            <xdr:cNvPr id="76838" name="Button 1062" hidden="1">
              <a:extLst>
                <a:ext uri="{63B3BB69-23CF-44E3-9099-C40C66FF867C}">
                  <a14:compatExt spid="_x0000_s76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655416</xdr:row>
          <xdr:rowOff>0</xdr:rowOff>
        </xdr:from>
        <xdr:to>
          <xdr:col>15875</xdr:col>
          <xdr:colOff>0</xdr:colOff>
          <xdr:row>655416</xdr:row>
          <xdr:rowOff>0</xdr:rowOff>
        </xdr:to>
        <xdr:sp macro="" textlink="">
          <xdr:nvSpPr>
            <xdr:cNvPr id="76839" name="Button 1063" hidden="1">
              <a:extLst>
                <a:ext uri="{63B3BB69-23CF-44E3-9099-C40C66FF867C}">
                  <a14:compatExt spid="_x0000_s76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720952</xdr:row>
          <xdr:rowOff>0</xdr:rowOff>
        </xdr:from>
        <xdr:to>
          <xdr:col>15875</xdr:col>
          <xdr:colOff>0</xdr:colOff>
          <xdr:row>720952</xdr:row>
          <xdr:rowOff>0</xdr:rowOff>
        </xdr:to>
        <xdr:sp macro="" textlink="">
          <xdr:nvSpPr>
            <xdr:cNvPr id="76840" name="Button 1064" hidden="1">
              <a:extLst>
                <a:ext uri="{63B3BB69-23CF-44E3-9099-C40C66FF867C}">
                  <a14:compatExt spid="_x0000_s76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786488</xdr:row>
          <xdr:rowOff>0</xdr:rowOff>
        </xdr:from>
        <xdr:to>
          <xdr:col>15875</xdr:col>
          <xdr:colOff>0</xdr:colOff>
          <xdr:row>786488</xdr:row>
          <xdr:rowOff>0</xdr:rowOff>
        </xdr:to>
        <xdr:sp macro="" textlink="">
          <xdr:nvSpPr>
            <xdr:cNvPr id="76841" name="Button 1065" hidden="1">
              <a:extLst>
                <a:ext uri="{63B3BB69-23CF-44E3-9099-C40C66FF867C}">
                  <a14:compatExt spid="_x0000_s76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852024</xdr:row>
          <xdr:rowOff>0</xdr:rowOff>
        </xdr:from>
        <xdr:to>
          <xdr:col>15875</xdr:col>
          <xdr:colOff>0</xdr:colOff>
          <xdr:row>852024</xdr:row>
          <xdr:rowOff>0</xdr:rowOff>
        </xdr:to>
        <xdr:sp macro="" textlink="">
          <xdr:nvSpPr>
            <xdr:cNvPr id="76842" name="Button 1066" hidden="1">
              <a:extLst>
                <a:ext uri="{63B3BB69-23CF-44E3-9099-C40C66FF867C}">
                  <a14:compatExt spid="_x0000_s76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917560</xdr:row>
          <xdr:rowOff>0</xdr:rowOff>
        </xdr:from>
        <xdr:to>
          <xdr:col>15875</xdr:col>
          <xdr:colOff>0</xdr:colOff>
          <xdr:row>917560</xdr:row>
          <xdr:rowOff>0</xdr:rowOff>
        </xdr:to>
        <xdr:sp macro="" textlink="">
          <xdr:nvSpPr>
            <xdr:cNvPr id="76843" name="Button 1067" hidden="1">
              <a:extLst>
                <a:ext uri="{63B3BB69-23CF-44E3-9099-C40C66FF867C}">
                  <a14:compatExt spid="_x0000_s76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983096</xdr:row>
          <xdr:rowOff>0</xdr:rowOff>
        </xdr:from>
        <xdr:to>
          <xdr:col>15875</xdr:col>
          <xdr:colOff>0</xdr:colOff>
          <xdr:row>983096</xdr:row>
          <xdr:rowOff>0</xdr:rowOff>
        </xdr:to>
        <xdr:sp macro="" textlink="">
          <xdr:nvSpPr>
            <xdr:cNvPr id="76844" name="Button 1068" hidden="1">
              <a:extLst>
                <a:ext uri="{63B3BB69-23CF-44E3-9099-C40C66FF867C}">
                  <a14:compatExt spid="_x0000_s76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56</xdr:row>
          <xdr:rowOff>0</xdr:rowOff>
        </xdr:from>
        <xdr:to>
          <xdr:col>16131</xdr:col>
          <xdr:colOff>0</xdr:colOff>
          <xdr:row>56</xdr:row>
          <xdr:rowOff>0</xdr:rowOff>
        </xdr:to>
        <xdr:sp macro="" textlink="">
          <xdr:nvSpPr>
            <xdr:cNvPr id="76845" name="Button 1069" hidden="1">
              <a:extLst>
                <a:ext uri="{63B3BB69-23CF-44E3-9099-C40C66FF867C}">
                  <a14:compatExt spid="_x0000_s76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65592</xdr:row>
          <xdr:rowOff>0</xdr:rowOff>
        </xdr:from>
        <xdr:to>
          <xdr:col>16131</xdr:col>
          <xdr:colOff>0</xdr:colOff>
          <xdr:row>65592</xdr:row>
          <xdr:rowOff>0</xdr:rowOff>
        </xdr:to>
        <xdr:sp macro="" textlink="">
          <xdr:nvSpPr>
            <xdr:cNvPr id="76846" name="Button 1070" hidden="1">
              <a:extLst>
                <a:ext uri="{63B3BB69-23CF-44E3-9099-C40C66FF867C}">
                  <a14:compatExt spid="_x0000_s76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131128</xdr:row>
          <xdr:rowOff>0</xdr:rowOff>
        </xdr:from>
        <xdr:to>
          <xdr:col>16131</xdr:col>
          <xdr:colOff>0</xdr:colOff>
          <xdr:row>131128</xdr:row>
          <xdr:rowOff>0</xdr:rowOff>
        </xdr:to>
        <xdr:sp macro="" textlink="">
          <xdr:nvSpPr>
            <xdr:cNvPr id="76847" name="Button 1071" hidden="1">
              <a:extLst>
                <a:ext uri="{63B3BB69-23CF-44E3-9099-C40C66FF867C}">
                  <a14:compatExt spid="_x0000_s76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196664</xdr:row>
          <xdr:rowOff>0</xdr:rowOff>
        </xdr:from>
        <xdr:to>
          <xdr:col>16131</xdr:col>
          <xdr:colOff>0</xdr:colOff>
          <xdr:row>196664</xdr:row>
          <xdr:rowOff>0</xdr:rowOff>
        </xdr:to>
        <xdr:sp macro="" textlink="">
          <xdr:nvSpPr>
            <xdr:cNvPr id="76848" name="Button 1072" hidden="1">
              <a:extLst>
                <a:ext uri="{63B3BB69-23CF-44E3-9099-C40C66FF867C}">
                  <a14:compatExt spid="_x0000_s76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262200</xdr:row>
          <xdr:rowOff>0</xdr:rowOff>
        </xdr:from>
        <xdr:to>
          <xdr:col>16131</xdr:col>
          <xdr:colOff>0</xdr:colOff>
          <xdr:row>262200</xdr:row>
          <xdr:rowOff>0</xdr:rowOff>
        </xdr:to>
        <xdr:sp macro="" textlink="">
          <xdr:nvSpPr>
            <xdr:cNvPr id="76849" name="Button 1073" hidden="1">
              <a:extLst>
                <a:ext uri="{63B3BB69-23CF-44E3-9099-C40C66FF867C}">
                  <a14:compatExt spid="_x0000_s76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327736</xdr:row>
          <xdr:rowOff>0</xdr:rowOff>
        </xdr:from>
        <xdr:to>
          <xdr:col>16131</xdr:col>
          <xdr:colOff>0</xdr:colOff>
          <xdr:row>327736</xdr:row>
          <xdr:rowOff>0</xdr:rowOff>
        </xdr:to>
        <xdr:sp macro="" textlink="">
          <xdr:nvSpPr>
            <xdr:cNvPr id="76850" name="Button 1074" hidden="1">
              <a:extLst>
                <a:ext uri="{63B3BB69-23CF-44E3-9099-C40C66FF867C}">
                  <a14:compatExt spid="_x0000_s76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393272</xdr:row>
          <xdr:rowOff>0</xdr:rowOff>
        </xdr:from>
        <xdr:to>
          <xdr:col>16131</xdr:col>
          <xdr:colOff>0</xdr:colOff>
          <xdr:row>393272</xdr:row>
          <xdr:rowOff>0</xdr:rowOff>
        </xdr:to>
        <xdr:sp macro="" textlink="">
          <xdr:nvSpPr>
            <xdr:cNvPr id="76851" name="Button 1075" hidden="1">
              <a:extLst>
                <a:ext uri="{63B3BB69-23CF-44E3-9099-C40C66FF867C}">
                  <a14:compatExt spid="_x0000_s76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458808</xdr:row>
          <xdr:rowOff>0</xdr:rowOff>
        </xdr:from>
        <xdr:to>
          <xdr:col>16131</xdr:col>
          <xdr:colOff>0</xdr:colOff>
          <xdr:row>458808</xdr:row>
          <xdr:rowOff>0</xdr:rowOff>
        </xdr:to>
        <xdr:sp macro="" textlink="">
          <xdr:nvSpPr>
            <xdr:cNvPr id="76852" name="Button 1076" hidden="1">
              <a:extLst>
                <a:ext uri="{63B3BB69-23CF-44E3-9099-C40C66FF867C}">
                  <a14:compatExt spid="_x0000_s76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524344</xdr:row>
          <xdr:rowOff>0</xdr:rowOff>
        </xdr:from>
        <xdr:to>
          <xdr:col>16131</xdr:col>
          <xdr:colOff>0</xdr:colOff>
          <xdr:row>524344</xdr:row>
          <xdr:rowOff>0</xdr:rowOff>
        </xdr:to>
        <xdr:sp macro="" textlink="">
          <xdr:nvSpPr>
            <xdr:cNvPr id="76853" name="Button 1077" hidden="1">
              <a:extLst>
                <a:ext uri="{63B3BB69-23CF-44E3-9099-C40C66FF867C}">
                  <a14:compatExt spid="_x0000_s76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589880</xdr:row>
          <xdr:rowOff>0</xdr:rowOff>
        </xdr:from>
        <xdr:to>
          <xdr:col>16131</xdr:col>
          <xdr:colOff>0</xdr:colOff>
          <xdr:row>589880</xdr:row>
          <xdr:rowOff>0</xdr:rowOff>
        </xdr:to>
        <xdr:sp macro="" textlink="">
          <xdr:nvSpPr>
            <xdr:cNvPr id="76854" name="Button 1078" hidden="1">
              <a:extLst>
                <a:ext uri="{63B3BB69-23CF-44E3-9099-C40C66FF867C}">
                  <a14:compatExt spid="_x0000_s76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655416</xdr:row>
          <xdr:rowOff>0</xdr:rowOff>
        </xdr:from>
        <xdr:to>
          <xdr:col>16131</xdr:col>
          <xdr:colOff>0</xdr:colOff>
          <xdr:row>655416</xdr:row>
          <xdr:rowOff>0</xdr:rowOff>
        </xdr:to>
        <xdr:sp macro="" textlink="">
          <xdr:nvSpPr>
            <xdr:cNvPr id="76855" name="Button 1079" hidden="1">
              <a:extLst>
                <a:ext uri="{63B3BB69-23CF-44E3-9099-C40C66FF867C}">
                  <a14:compatExt spid="_x0000_s76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720952</xdr:row>
          <xdr:rowOff>0</xdr:rowOff>
        </xdr:from>
        <xdr:to>
          <xdr:col>16131</xdr:col>
          <xdr:colOff>0</xdr:colOff>
          <xdr:row>720952</xdr:row>
          <xdr:rowOff>0</xdr:rowOff>
        </xdr:to>
        <xdr:sp macro="" textlink="">
          <xdr:nvSpPr>
            <xdr:cNvPr id="76856" name="Button 1080" hidden="1">
              <a:extLst>
                <a:ext uri="{63B3BB69-23CF-44E3-9099-C40C66FF867C}">
                  <a14:compatExt spid="_x0000_s76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786488</xdr:row>
          <xdr:rowOff>0</xdr:rowOff>
        </xdr:from>
        <xdr:to>
          <xdr:col>16131</xdr:col>
          <xdr:colOff>0</xdr:colOff>
          <xdr:row>786488</xdr:row>
          <xdr:rowOff>0</xdr:rowOff>
        </xdr:to>
        <xdr:sp macro="" textlink="">
          <xdr:nvSpPr>
            <xdr:cNvPr id="76857" name="Button 1081" hidden="1">
              <a:extLst>
                <a:ext uri="{63B3BB69-23CF-44E3-9099-C40C66FF867C}">
                  <a14:compatExt spid="_x0000_s76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852024</xdr:row>
          <xdr:rowOff>0</xdr:rowOff>
        </xdr:from>
        <xdr:to>
          <xdr:col>16131</xdr:col>
          <xdr:colOff>0</xdr:colOff>
          <xdr:row>852024</xdr:row>
          <xdr:rowOff>0</xdr:rowOff>
        </xdr:to>
        <xdr:sp macro="" textlink="">
          <xdr:nvSpPr>
            <xdr:cNvPr id="76858" name="Button 1082" hidden="1">
              <a:extLst>
                <a:ext uri="{63B3BB69-23CF-44E3-9099-C40C66FF867C}">
                  <a14:compatExt spid="_x0000_s76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917560</xdr:row>
          <xdr:rowOff>0</xdr:rowOff>
        </xdr:from>
        <xdr:to>
          <xdr:col>16131</xdr:col>
          <xdr:colOff>0</xdr:colOff>
          <xdr:row>917560</xdr:row>
          <xdr:rowOff>0</xdr:rowOff>
        </xdr:to>
        <xdr:sp macro="" textlink="">
          <xdr:nvSpPr>
            <xdr:cNvPr id="76859" name="Button 1083" hidden="1">
              <a:extLst>
                <a:ext uri="{63B3BB69-23CF-44E3-9099-C40C66FF867C}">
                  <a14:compatExt spid="_x0000_s76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983096</xdr:row>
          <xdr:rowOff>0</xdr:rowOff>
        </xdr:from>
        <xdr:to>
          <xdr:col>16131</xdr:col>
          <xdr:colOff>0</xdr:colOff>
          <xdr:row>983096</xdr:row>
          <xdr:rowOff>0</xdr:rowOff>
        </xdr:to>
        <xdr:sp macro="" textlink="">
          <xdr:nvSpPr>
            <xdr:cNvPr id="76860" name="Button 1084" hidden="1">
              <a:extLst>
                <a:ext uri="{63B3BB69-23CF-44E3-9099-C40C66FF867C}">
                  <a14:compatExt spid="_x0000_s76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65603</xdr:row>
          <xdr:rowOff>0</xdr:rowOff>
        </xdr:from>
        <xdr:to>
          <xdr:col>3</xdr:col>
          <xdr:colOff>0</xdr:colOff>
          <xdr:row>65603</xdr:row>
          <xdr:rowOff>0</xdr:rowOff>
        </xdr:to>
        <xdr:sp macro="" textlink="">
          <xdr:nvSpPr>
            <xdr:cNvPr id="61503" name="Button 63" hidden="1">
              <a:extLst>
                <a:ext uri="{63B3BB69-23CF-44E3-9099-C40C66FF867C}">
                  <a14:compatExt spid="_x0000_s61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131139</xdr:row>
          <xdr:rowOff>0</xdr:rowOff>
        </xdr:from>
        <xdr:to>
          <xdr:col>3</xdr:col>
          <xdr:colOff>0</xdr:colOff>
          <xdr:row>131139</xdr:row>
          <xdr:rowOff>0</xdr:rowOff>
        </xdr:to>
        <xdr:sp macro="" textlink="">
          <xdr:nvSpPr>
            <xdr:cNvPr id="61504" name="Button 64" hidden="1">
              <a:extLst>
                <a:ext uri="{63B3BB69-23CF-44E3-9099-C40C66FF867C}">
                  <a14:compatExt spid="_x0000_s61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196675</xdr:row>
          <xdr:rowOff>0</xdr:rowOff>
        </xdr:from>
        <xdr:to>
          <xdr:col>3</xdr:col>
          <xdr:colOff>0</xdr:colOff>
          <xdr:row>196675</xdr:row>
          <xdr:rowOff>0</xdr:rowOff>
        </xdr:to>
        <xdr:sp macro="" textlink="">
          <xdr:nvSpPr>
            <xdr:cNvPr id="61505" name="Button 65" hidden="1">
              <a:extLst>
                <a:ext uri="{63B3BB69-23CF-44E3-9099-C40C66FF867C}">
                  <a14:compatExt spid="_x0000_s61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262211</xdr:row>
          <xdr:rowOff>0</xdr:rowOff>
        </xdr:from>
        <xdr:to>
          <xdr:col>3</xdr:col>
          <xdr:colOff>0</xdr:colOff>
          <xdr:row>262211</xdr:row>
          <xdr:rowOff>0</xdr:rowOff>
        </xdr:to>
        <xdr:sp macro="" textlink="">
          <xdr:nvSpPr>
            <xdr:cNvPr id="61506" name="Button 66" hidden="1">
              <a:extLst>
                <a:ext uri="{63B3BB69-23CF-44E3-9099-C40C66FF867C}">
                  <a14:compatExt spid="_x0000_s61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327747</xdr:row>
          <xdr:rowOff>0</xdr:rowOff>
        </xdr:from>
        <xdr:to>
          <xdr:col>3</xdr:col>
          <xdr:colOff>0</xdr:colOff>
          <xdr:row>327747</xdr:row>
          <xdr:rowOff>0</xdr:rowOff>
        </xdr:to>
        <xdr:sp macro="" textlink="">
          <xdr:nvSpPr>
            <xdr:cNvPr id="61507" name="Button 67" hidden="1">
              <a:extLst>
                <a:ext uri="{63B3BB69-23CF-44E3-9099-C40C66FF867C}">
                  <a14:compatExt spid="_x0000_s61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393283</xdr:row>
          <xdr:rowOff>0</xdr:rowOff>
        </xdr:from>
        <xdr:to>
          <xdr:col>3</xdr:col>
          <xdr:colOff>0</xdr:colOff>
          <xdr:row>393283</xdr:row>
          <xdr:rowOff>0</xdr:rowOff>
        </xdr:to>
        <xdr:sp macro="" textlink="">
          <xdr:nvSpPr>
            <xdr:cNvPr id="61508" name="Button 68" hidden="1">
              <a:extLst>
                <a:ext uri="{63B3BB69-23CF-44E3-9099-C40C66FF867C}">
                  <a14:compatExt spid="_x0000_s61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458819</xdr:row>
          <xdr:rowOff>0</xdr:rowOff>
        </xdr:from>
        <xdr:to>
          <xdr:col>3</xdr:col>
          <xdr:colOff>0</xdr:colOff>
          <xdr:row>458819</xdr:row>
          <xdr:rowOff>0</xdr:rowOff>
        </xdr:to>
        <xdr:sp macro="" textlink="">
          <xdr:nvSpPr>
            <xdr:cNvPr id="61509" name="Button 69" hidden="1">
              <a:extLst>
                <a:ext uri="{63B3BB69-23CF-44E3-9099-C40C66FF867C}">
                  <a14:compatExt spid="_x0000_s61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524355</xdr:row>
          <xdr:rowOff>0</xdr:rowOff>
        </xdr:from>
        <xdr:to>
          <xdr:col>3</xdr:col>
          <xdr:colOff>0</xdr:colOff>
          <xdr:row>524355</xdr:row>
          <xdr:rowOff>0</xdr:rowOff>
        </xdr:to>
        <xdr:sp macro="" textlink="">
          <xdr:nvSpPr>
            <xdr:cNvPr id="61510" name="Button 70" hidden="1">
              <a:extLst>
                <a:ext uri="{63B3BB69-23CF-44E3-9099-C40C66FF867C}">
                  <a14:compatExt spid="_x0000_s61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589891</xdr:row>
          <xdr:rowOff>0</xdr:rowOff>
        </xdr:from>
        <xdr:to>
          <xdr:col>3</xdr:col>
          <xdr:colOff>0</xdr:colOff>
          <xdr:row>589891</xdr:row>
          <xdr:rowOff>0</xdr:rowOff>
        </xdr:to>
        <xdr:sp macro="" textlink="">
          <xdr:nvSpPr>
            <xdr:cNvPr id="61511" name="Button 71" hidden="1">
              <a:extLst>
                <a:ext uri="{63B3BB69-23CF-44E3-9099-C40C66FF867C}">
                  <a14:compatExt spid="_x0000_s61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655427</xdr:row>
          <xdr:rowOff>0</xdr:rowOff>
        </xdr:from>
        <xdr:to>
          <xdr:col>3</xdr:col>
          <xdr:colOff>0</xdr:colOff>
          <xdr:row>655427</xdr:row>
          <xdr:rowOff>0</xdr:rowOff>
        </xdr:to>
        <xdr:sp macro="" textlink="">
          <xdr:nvSpPr>
            <xdr:cNvPr id="61512" name="Button 72" hidden="1">
              <a:extLst>
                <a:ext uri="{63B3BB69-23CF-44E3-9099-C40C66FF867C}">
                  <a14:compatExt spid="_x0000_s61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720963</xdr:row>
          <xdr:rowOff>0</xdr:rowOff>
        </xdr:from>
        <xdr:to>
          <xdr:col>3</xdr:col>
          <xdr:colOff>0</xdr:colOff>
          <xdr:row>720963</xdr:row>
          <xdr:rowOff>0</xdr:rowOff>
        </xdr:to>
        <xdr:sp macro="" textlink="">
          <xdr:nvSpPr>
            <xdr:cNvPr id="61513" name="Button 73" hidden="1">
              <a:extLst>
                <a:ext uri="{63B3BB69-23CF-44E3-9099-C40C66FF867C}">
                  <a14:compatExt spid="_x0000_s61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786499</xdr:row>
          <xdr:rowOff>0</xdr:rowOff>
        </xdr:from>
        <xdr:to>
          <xdr:col>3</xdr:col>
          <xdr:colOff>0</xdr:colOff>
          <xdr:row>786499</xdr:row>
          <xdr:rowOff>0</xdr:rowOff>
        </xdr:to>
        <xdr:sp macro="" textlink="">
          <xdr:nvSpPr>
            <xdr:cNvPr id="61514" name="Button 74" hidden="1">
              <a:extLst>
                <a:ext uri="{63B3BB69-23CF-44E3-9099-C40C66FF867C}">
                  <a14:compatExt spid="_x0000_s61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852035</xdr:row>
          <xdr:rowOff>0</xdr:rowOff>
        </xdr:from>
        <xdr:to>
          <xdr:col>3</xdr:col>
          <xdr:colOff>0</xdr:colOff>
          <xdr:row>852035</xdr:row>
          <xdr:rowOff>0</xdr:rowOff>
        </xdr:to>
        <xdr:sp macro="" textlink="">
          <xdr:nvSpPr>
            <xdr:cNvPr id="61515" name="Button 75" hidden="1">
              <a:extLst>
                <a:ext uri="{63B3BB69-23CF-44E3-9099-C40C66FF867C}">
                  <a14:compatExt spid="_x0000_s61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917571</xdr:row>
          <xdr:rowOff>0</xdr:rowOff>
        </xdr:from>
        <xdr:to>
          <xdr:col>3</xdr:col>
          <xdr:colOff>0</xdr:colOff>
          <xdr:row>917571</xdr:row>
          <xdr:rowOff>0</xdr:rowOff>
        </xdr:to>
        <xdr:sp macro="" textlink="">
          <xdr:nvSpPr>
            <xdr:cNvPr id="61516" name="Button 76" hidden="1">
              <a:extLst>
                <a:ext uri="{63B3BB69-23CF-44E3-9099-C40C66FF867C}">
                  <a14:compatExt spid="_x0000_s61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983107</xdr:row>
          <xdr:rowOff>0</xdr:rowOff>
        </xdr:from>
        <xdr:to>
          <xdr:col>3</xdr:col>
          <xdr:colOff>0</xdr:colOff>
          <xdr:row>983107</xdr:row>
          <xdr:rowOff>0</xdr:rowOff>
        </xdr:to>
        <xdr:sp macro="" textlink="">
          <xdr:nvSpPr>
            <xdr:cNvPr id="61517" name="Button 77" hidden="1">
              <a:extLst>
                <a:ext uri="{63B3BB69-23CF-44E3-9099-C40C66FF867C}">
                  <a14:compatExt spid="_x0000_s61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67</xdr:row>
          <xdr:rowOff>0</xdr:rowOff>
        </xdr:from>
        <xdr:to>
          <xdr:col>259</xdr:col>
          <xdr:colOff>0</xdr:colOff>
          <xdr:row>67</xdr:row>
          <xdr:rowOff>0</xdr:rowOff>
        </xdr:to>
        <xdr:sp macro="" textlink="">
          <xdr:nvSpPr>
            <xdr:cNvPr id="61518" name="Button 78" hidden="1">
              <a:extLst>
                <a:ext uri="{63B3BB69-23CF-44E3-9099-C40C66FF867C}">
                  <a14:compatExt spid="_x0000_s61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65603</xdr:row>
          <xdr:rowOff>0</xdr:rowOff>
        </xdr:from>
        <xdr:to>
          <xdr:col>259</xdr:col>
          <xdr:colOff>0</xdr:colOff>
          <xdr:row>65603</xdr:row>
          <xdr:rowOff>0</xdr:rowOff>
        </xdr:to>
        <xdr:sp macro="" textlink="">
          <xdr:nvSpPr>
            <xdr:cNvPr id="61519" name="Button 79" hidden="1">
              <a:extLst>
                <a:ext uri="{63B3BB69-23CF-44E3-9099-C40C66FF867C}">
                  <a14:compatExt spid="_x0000_s61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131139</xdr:row>
          <xdr:rowOff>0</xdr:rowOff>
        </xdr:from>
        <xdr:to>
          <xdr:col>259</xdr:col>
          <xdr:colOff>0</xdr:colOff>
          <xdr:row>131139</xdr:row>
          <xdr:rowOff>0</xdr:rowOff>
        </xdr:to>
        <xdr:sp macro="" textlink="">
          <xdr:nvSpPr>
            <xdr:cNvPr id="61520" name="Button 80" hidden="1">
              <a:extLst>
                <a:ext uri="{63B3BB69-23CF-44E3-9099-C40C66FF867C}">
                  <a14:compatExt spid="_x0000_s61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196675</xdr:row>
          <xdr:rowOff>0</xdr:rowOff>
        </xdr:from>
        <xdr:to>
          <xdr:col>259</xdr:col>
          <xdr:colOff>0</xdr:colOff>
          <xdr:row>196675</xdr:row>
          <xdr:rowOff>0</xdr:rowOff>
        </xdr:to>
        <xdr:sp macro="" textlink="">
          <xdr:nvSpPr>
            <xdr:cNvPr id="61521" name="Button 81" hidden="1">
              <a:extLst>
                <a:ext uri="{63B3BB69-23CF-44E3-9099-C40C66FF867C}">
                  <a14:compatExt spid="_x0000_s61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262211</xdr:row>
          <xdr:rowOff>0</xdr:rowOff>
        </xdr:from>
        <xdr:to>
          <xdr:col>259</xdr:col>
          <xdr:colOff>0</xdr:colOff>
          <xdr:row>262211</xdr:row>
          <xdr:rowOff>0</xdr:rowOff>
        </xdr:to>
        <xdr:sp macro="" textlink="">
          <xdr:nvSpPr>
            <xdr:cNvPr id="61522" name="Button 82" hidden="1">
              <a:extLst>
                <a:ext uri="{63B3BB69-23CF-44E3-9099-C40C66FF867C}">
                  <a14:compatExt spid="_x0000_s61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327747</xdr:row>
          <xdr:rowOff>0</xdr:rowOff>
        </xdr:from>
        <xdr:to>
          <xdr:col>259</xdr:col>
          <xdr:colOff>0</xdr:colOff>
          <xdr:row>327747</xdr:row>
          <xdr:rowOff>0</xdr:rowOff>
        </xdr:to>
        <xdr:sp macro="" textlink="">
          <xdr:nvSpPr>
            <xdr:cNvPr id="61523" name="Button 83" hidden="1">
              <a:extLst>
                <a:ext uri="{63B3BB69-23CF-44E3-9099-C40C66FF867C}">
                  <a14:compatExt spid="_x0000_s61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393283</xdr:row>
          <xdr:rowOff>0</xdr:rowOff>
        </xdr:from>
        <xdr:to>
          <xdr:col>259</xdr:col>
          <xdr:colOff>0</xdr:colOff>
          <xdr:row>393283</xdr:row>
          <xdr:rowOff>0</xdr:rowOff>
        </xdr:to>
        <xdr:sp macro="" textlink="">
          <xdr:nvSpPr>
            <xdr:cNvPr id="61524" name="Button 84" hidden="1">
              <a:extLst>
                <a:ext uri="{63B3BB69-23CF-44E3-9099-C40C66FF867C}">
                  <a14:compatExt spid="_x0000_s61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458819</xdr:row>
          <xdr:rowOff>0</xdr:rowOff>
        </xdr:from>
        <xdr:to>
          <xdr:col>259</xdr:col>
          <xdr:colOff>0</xdr:colOff>
          <xdr:row>458819</xdr:row>
          <xdr:rowOff>0</xdr:rowOff>
        </xdr:to>
        <xdr:sp macro="" textlink="">
          <xdr:nvSpPr>
            <xdr:cNvPr id="61525" name="Button 85" hidden="1">
              <a:extLst>
                <a:ext uri="{63B3BB69-23CF-44E3-9099-C40C66FF867C}">
                  <a14:compatExt spid="_x0000_s61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524355</xdr:row>
          <xdr:rowOff>0</xdr:rowOff>
        </xdr:from>
        <xdr:to>
          <xdr:col>259</xdr:col>
          <xdr:colOff>0</xdr:colOff>
          <xdr:row>524355</xdr:row>
          <xdr:rowOff>0</xdr:rowOff>
        </xdr:to>
        <xdr:sp macro="" textlink="">
          <xdr:nvSpPr>
            <xdr:cNvPr id="61526" name="Button 86" hidden="1">
              <a:extLst>
                <a:ext uri="{63B3BB69-23CF-44E3-9099-C40C66FF867C}">
                  <a14:compatExt spid="_x0000_s61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589891</xdr:row>
          <xdr:rowOff>0</xdr:rowOff>
        </xdr:from>
        <xdr:to>
          <xdr:col>259</xdr:col>
          <xdr:colOff>0</xdr:colOff>
          <xdr:row>589891</xdr:row>
          <xdr:rowOff>0</xdr:rowOff>
        </xdr:to>
        <xdr:sp macro="" textlink="">
          <xdr:nvSpPr>
            <xdr:cNvPr id="61527" name="Button 87" hidden="1">
              <a:extLst>
                <a:ext uri="{63B3BB69-23CF-44E3-9099-C40C66FF867C}">
                  <a14:compatExt spid="_x0000_s61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655427</xdr:row>
          <xdr:rowOff>0</xdr:rowOff>
        </xdr:from>
        <xdr:to>
          <xdr:col>259</xdr:col>
          <xdr:colOff>0</xdr:colOff>
          <xdr:row>655427</xdr:row>
          <xdr:rowOff>0</xdr:rowOff>
        </xdr:to>
        <xdr:sp macro="" textlink="">
          <xdr:nvSpPr>
            <xdr:cNvPr id="61528" name="Button 88" hidden="1">
              <a:extLst>
                <a:ext uri="{63B3BB69-23CF-44E3-9099-C40C66FF867C}">
                  <a14:compatExt spid="_x0000_s61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720963</xdr:row>
          <xdr:rowOff>0</xdr:rowOff>
        </xdr:from>
        <xdr:to>
          <xdr:col>259</xdr:col>
          <xdr:colOff>0</xdr:colOff>
          <xdr:row>720963</xdr:row>
          <xdr:rowOff>0</xdr:rowOff>
        </xdr:to>
        <xdr:sp macro="" textlink="">
          <xdr:nvSpPr>
            <xdr:cNvPr id="61529" name="Button 89" hidden="1">
              <a:extLst>
                <a:ext uri="{63B3BB69-23CF-44E3-9099-C40C66FF867C}">
                  <a14:compatExt spid="_x0000_s61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786499</xdr:row>
          <xdr:rowOff>0</xdr:rowOff>
        </xdr:from>
        <xdr:to>
          <xdr:col>259</xdr:col>
          <xdr:colOff>0</xdr:colOff>
          <xdr:row>786499</xdr:row>
          <xdr:rowOff>0</xdr:rowOff>
        </xdr:to>
        <xdr:sp macro="" textlink="">
          <xdr:nvSpPr>
            <xdr:cNvPr id="61530" name="Button 90" hidden="1">
              <a:extLst>
                <a:ext uri="{63B3BB69-23CF-44E3-9099-C40C66FF867C}">
                  <a14:compatExt spid="_x0000_s61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852035</xdr:row>
          <xdr:rowOff>0</xdr:rowOff>
        </xdr:from>
        <xdr:to>
          <xdr:col>259</xdr:col>
          <xdr:colOff>0</xdr:colOff>
          <xdr:row>852035</xdr:row>
          <xdr:rowOff>0</xdr:rowOff>
        </xdr:to>
        <xdr:sp macro="" textlink="">
          <xdr:nvSpPr>
            <xdr:cNvPr id="61531" name="Button 91" hidden="1">
              <a:extLst>
                <a:ext uri="{63B3BB69-23CF-44E3-9099-C40C66FF867C}">
                  <a14:compatExt spid="_x0000_s61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917571</xdr:row>
          <xdr:rowOff>0</xdr:rowOff>
        </xdr:from>
        <xdr:to>
          <xdr:col>259</xdr:col>
          <xdr:colOff>0</xdr:colOff>
          <xdr:row>917571</xdr:row>
          <xdr:rowOff>0</xdr:rowOff>
        </xdr:to>
        <xdr:sp macro="" textlink="">
          <xdr:nvSpPr>
            <xdr:cNvPr id="61532" name="Button 92" hidden="1">
              <a:extLst>
                <a:ext uri="{63B3BB69-23CF-44E3-9099-C40C66FF867C}">
                  <a14:compatExt spid="_x0000_s61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983107</xdr:row>
          <xdr:rowOff>0</xdr:rowOff>
        </xdr:from>
        <xdr:to>
          <xdr:col>259</xdr:col>
          <xdr:colOff>0</xdr:colOff>
          <xdr:row>983107</xdr:row>
          <xdr:rowOff>0</xdr:rowOff>
        </xdr:to>
        <xdr:sp macro="" textlink="">
          <xdr:nvSpPr>
            <xdr:cNvPr id="61533" name="Button 93" hidden="1">
              <a:extLst>
                <a:ext uri="{63B3BB69-23CF-44E3-9099-C40C66FF867C}">
                  <a14:compatExt spid="_x0000_s61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67</xdr:row>
          <xdr:rowOff>0</xdr:rowOff>
        </xdr:from>
        <xdr:to>
          <xdr:col>515</xdr:col>
          <xdr:colOff>0</xdr:colOff>
          <xdr:row>67</xdr:row>
          <xdr:rowOff>0</xdr:rowOff>
        </xdr:to>
        <xdr:sp macro="" textlink="">
          <xdr:nvSpPr>
            <xdr:cNvPr id="61534" name="Button 94" hidden="1">
              <a:extLst>
                <a:ext uri="{63B3BB69-23CF-44E3-9099-C40C66FF867C}">
                  <a14:compatExt spid="_x0000_s61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65603</xdr:row>
          <xdr:rowOff>0</xdr:rowOff>
        </xdr:from>
        <xdr:to>
          <xdr:col>515</xdr:col>
          <xdr:colOff>0</xdr:colOff>
          <xdr:row>65603</xdr:row>
          <xdr:rowOff>0</xdr:rowOff>
        </xdr:to>
        <xdr:sp macro="" textlink="">
          <xdr:nvSpPr>
            <xdr:cNvPr id="61535" name="Button 95" hidden="1">
              <a:extLst>
                <a:ext uri="{63B3BB69-23CF-44E3-9099-C40C66FF867C}">
                  <a14:compatExt spid="_x0000_s61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131139</xdr:row>
          <xdr:rowOff>0</xdr:rowOff>
        </xdr:from>
        <xdr:to>
          <xdr:col>515</xdr:col>
          <xdr:colOff>0</xdr:colOff>
          <xdr:row>131139</xdr:row>
          <xdr:rowOff>0</xdr:rowOff>
        </xdr:to>
        <xdr:sp macro="" textlink="">
          <xdr:nvSpPr>
            <xdr:cNvPr id="61536" name="Button 96" hidden="1">
              <a:extLst>
                <a:ext uri="{63B3BB69-23CF-44E3-9099-C40C66FF867C}">
                  <a14:compatExt spid="_x0000_s61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196675</xdr:row>
          <xdr:rowOff>0</xdr:rowOff>
        </xdr:from>
        <xdr:to>
          <xdr:col>515</xdr:col>
          <xdr:colOff>0</xdr:colOff>
          <xdr:row>196675</xdr:row>
          <xdr:rowOff>0</xdr:rowOff>
        </xdr:to>
        <xdr:sp macro="" textlink="">
          <xdr:nvSpPr>
            <xdr:cNvPr id="61537" name="Button 97" hidden="1">
              <a:extLst>
                <a:ext uri="{63B3BB69-23CF-44E3-9099-C40C66FF867C}">
                  <a14:compatExt spid="_x0000_s61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262211</xdr:row>
          <xdr:rowOff>0</xdr:rowOff>
        </xdr:from>
        <xdr:to>
          <xdr:col>515</xdr:col>
          <xdr:colOff>0</xdr:colOff>
          <xdr:row>262211</xdr:row>
          <xdr:rowOff>0</xdr:rowOff>
        </xdr:to>
        <xdr:sp macro="" textlink="">
          <xdr:nvSpPr>
            <xdr:cNvPr id="61538" name="Button 98" hidden="1">
              <a:extLst>
                <a:ext uri="{63B3BB69-23CF-44E3-9099-C40C66FF867C}">
                  <a14:compatExt spid="_x0000_s61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327747</xdr:row>
          <xdr:rowOff>0</xdr:rowOff>
        </xdr:from>
        <xdr:to>
          <xdr:col>515</xdr:col>
          <xdr:colOff>0</xdr:colOff>
          <xdr:row>327747</xdr:row>
          <xdr:rowOff>0</xdr:rowOff>
        </xdr:to>
        <xdr:sp macro="" textlink="">
          <xdr:nvSpPr>
            <xdr:cNvPr id="61539" name="Button 99" hidden="1">
              <a:extLst>
                <a:ext uri="{63B3BB69-23CF-44E3-9099-C40C66FF867C}">
                  <a14:compatExt spid="_x0000_s61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393283</xdr:row>
          <xdr:rowOff>0</xdr:rowOff>
        </xdr:from>
        <xdr:to>
          <xdr:col>515</xdr:col>
          <xdr:colOff>0</xdr:colOff>
          <xdr:row>393283</xdr:row>
          <xdr:rowOff>0</xdr:rowOff>
        </xdr:to>
        <xdr:sp macro="" textlink="">
          <xdr:nvSpPr>
            <xdr:cNvPr id="61540" name="Button 100" hidden="1">
              <a:extLst>
                <a:ext uri="{63B3BB69-23CF-44E3-9099-C40C66FF867C}">
                  <a14:compatExt spid="_x0000_s61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458819</xdr:row>
          <xdr:rowOff>0</xdr:rowOff>
        </xdr:from>
        <xdr:to>
          <xdr:col>515</xdr:col>
          <xdr:colOff>0</xdr:colOff>
          <xdr:row>458819</xdr:row>
          <xdr:rowOff>0</xdr:rowOff>
        </xdr:to>
        <xdr:sp macro="" textlink="">
          <xdr:nvSpPr>
            <xdr:cNvPr id="61541" name="Button 101" hidden="1">
              <a:extLst>
                <a:ext uri="{63B3BB69-23CF-44E3-9099-C40C66FF867C}">
                  <a14:compatExt spid="_x0000_s61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524355</xdr:row>
          <xdr:rowOff>0</xdr:rowOff>
        </xdr:from>
        <xdr:to>
          <xdr:col>515</xdr:col>
          <xdr:colOff>0</xdr:colOff>
          <xdr:row>524355</xdr:row>
          <xdr:rowOff>0</xdr:rowOff>
        </xdr:to>
        <xdr:sp macro="" textlink="">
          <xdr:nvSpPr>
            <xdr:cNvPr id="61542" name="Button 102" hidden="1">
              <a:extLst>
                <a:ext uri="{63B3BB69-23CF-44E3-9099-C40C66FF867C}">
                  <a14:compatExt spid="_x0000_s61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589891</xdr:row>
          <xdr:rowOff>0</xdr:rowOff>
        </xdr:from>
        <xdr:to>
          <xdr:col>515</xdr:col>
          <xdr:colOff>0</xdr:colOff>
          <xdr:row>589891</xdr:row>
          <xdr:rowOff>0</xdr:rowOff>
        </xdr:to>
        <xdr:sp macro="" textlink="">
          <xdr:nvSpPr>
            <xdr:cNvPr id="61543" name="Button 103" hidden="1">
              <a:extLst>
                <a:ext uri="{63B3BB69-23CF-44E3-9099-C40C66FF867C}">
                  <a14:compatExt spid="_x0000_s61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655427</xdr:row>
          <xdr:rowOff>0</xdr:rowOff>
        </xdr:from>
        <xdr:to>
          <xdr:col>515</xdr:col>
          <xdr:colOff>0</xdr:colOff>
          <xdr:row>655427</xdr:row>
          <xdr:rowOff>0</xdr:rowOff>
        </xdr:to>
        <xdr:sp macro="" textlink="">
          <xdr:nvSpPr>
            <xdr:cNvPr id="61544" name="Button 104" hidden="1">
              <a:extLst>
                <a:ext uri="{63B3BB69-23CF-44E3-9099-C40C66FF867C}">
                  <a14:compatExt spid="_x0000_s61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720963</xdr:row>
          <xdr:rowOff>0</xdr:rowOff>
        </xdr:from>
        <xdr:to>
          <xdr:col>515</xdr:col>
          <xdr:colOff>0</xdr:colOff>
          <xdr:row>720963</xdr:row>
          <xdr:rowOff>0</xdr:rowOff>
        </xdr:to>
        <xdr:sp macro="" textlink="">
          <xdr:nvSpPr>
            <xdr:cNvPr id="61545" name="Button 105" hidden="1">
              <a:extLst>
                <a:ext uri="{63B3BB69-23CF-44E3-9099-C40C66FF867C}">
                  <a14:compatExt spid="_x0000_s61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786499</xdr:row>
          <xdr:rowOff>0</xdr:rowOff>
        </xdr:from>
        <xdr:to>
          <xdr:col>515</xdr:col>
          <xdr:colOff>0</xdr:colOff>
          <xdr:row>786499</xdr:row>
          <xdr:rowOff>0</xdr:rowOff>
        </xdr:to>
        <xdr:sp macro="" textlink="">
          <xdr:nvSpPr>
            <xdr:cNvPr id="61546" name="Button 106" hidden="1">
              <a:extLst>
                <a:ext uri="{63B3BB69-23CF-44E3-9099-C40C66FF867C}">
                  <a14:compatExt spid="_x0000_s61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852035</xdr:row>
          <xdr:rowOff>0</xdr:rowOff>
        </xdr:from>
        <xdr:to>
          <xdr:col>515</xdr:col>
          <xdr:colOff>0</xdr:colOff>
          <xdr:row>852035</xdr:row>
          <xdr:rowOff>0</xdr:rowOff>
        </xdr:to>
        <xdr:sp macro="" textlink="">
          <xdr:nvSpPr>
            <xdr:cNvPr id="61547" name="Button 107" hidden="1">
              <a:extLst>
                <a:ext uri="{63B3BB69-23CF-44E3-9099-C40C66FF867C}">
                  <a14:compatExt spid="_x0000_s61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917571</xdr:row>
          <xdr:rowOff>0</xdr:rowOff>
        </xdr:from>
        <xdr:to>
          <xdr:col>515</xdr:col>
          <xdr:colOff>0</xdr:colOff>
          <xdr:row>917571</xdr:row>
          <xdr:rowOff>0</xdr:rowOff>
        </xdr:to>
        <xdr:sp macro="" textlink="">
          <xdr:nvSpPr>
            <xdr:cNvPr id="61548" name="Button 108" hidden="1">
              <a:extLst>
                <a:ext uri="{63B3BB69-23CF-44E3-9099-C40C66FF867C}">
                  <a14:compatExt spid="_x0000_s61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983107</xdr:row>
          <xdr:rowOff>0</xdr:rowOff>
        </xdr:from>
        <xdr:to>
          <xdr:col>515</xdr:col>
          <xdr:colOff>0</xdr:colOff>
          <xdr:row>983107</xdr:row>
          <xdr:rowOff>0</xdr:rowOff>
        </xdr:to>
        <xdr:sp macro="" textlink="">
          <xdr:nvSpPr>
            <xdr:cNvPr id="61549" name="Button 109" hidden="1">
              <a:extLst>
                <a:ext uri="{63B3BB69-23CF-44E3-9099-C40C66FF867C}">
                  <a14:compatExt spid="_x0000_s61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67</xdr:row>
          <xdr:rowOff>0</xdr:rowOff>
        </xdr:from>
        <xdr:to>
          <xdr:col>771</xdr:col>
          <xdr:colOff>0</xdr:colOff>
          <xdr:row>67</xdr:row>
          <xdr:rowOff>0</xdr:rowOff>
        </xdr:to>
        <xdr:sp macro="" textlink="">
          <xdr:nvSpPr>
            <xdr:cNvPr id="61550" name="Button 110" hidden="1">
              <a:extLst>
                <a:ext uri="{63B3BB69-23CF-44E3-9099-C40C66FF867C}">
                  <a14:compatExt spid="_x0000_s61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65603</xdr:row>
          <xdr:rowOff>0</xdr:rowOff>
        </xdr:from>
        <xdr:to>
          <xdr:col>771</xdr:col>
          <xdr:colOff>0</xdr:colOff>
          <xdr:row>65603</xdr:row>
          <xdr:rowOff>0</xdr:rowOff>
        </xdr:to>
        <xdr:sp macro="" textlink="">
          <xdr:nvSpPr>
            <xdr:cNvPr id="61551" name="Button 111" hidden="1">
              <a:extLst>
                <a:ext uri="{63B3BB69-23CF-44E3-9099-C40C66FF867C}">
                  <a14:compatExt spid="_x0000_s61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131139</xdr:row>
          <xdr:rowOff>0</xdr:rowOff>
        </xdr:from>
        <xdr:to>
          <xdr:col>771</xdr:col>
          <xdr:colOff>0</xdr:colOff>
          <xdr:row>131139</xdr:row>
          <xdr:rowOff>0</xdr:rowOff>
        </xdr:to>
        <xdr:sp macro="" textlink="">
          <xdr:nvSpPr>
            <xdr:cNvPr id="61552" name="Button 112" hidden="1">
              <a:extLst>
                <a:ext uri="{63B3BB69-23CF-44E3-9099-C40C66FF867C}">
                  <a14:compatExt spid="_x0000_s61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196675</xdr:row>
          <xdr:rowOff>0</xdr:rowOff>
        </xdr:from>
        <xdr:to>
          <xdr:col>771</xdr:col>
          <xdr:colOff>0</xdr:colOff>
          <xdr:row>196675</xdr:row>
          <xdr:rowOff>0</xdr:rowOff>
        </xdr:to>
        <xdr:sp macro="" textlink="">
          <xdr:nvSpPr>
            <xdr:cNvPr id="61553" name="Button 113" hidden="1">
              <a:extLst>
                <a:ext uri="{63B3BB69-23CF-44E3-9099-C40C66FF867C}">
                  <a14:compatExt spid="_x0000_s61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262211</xdr:row>
          <xdr:rowOff>0</xdr:rowOff>
        </xdr:from>
        <xdr:to>
          <xdr:col>771</xdr:col>
          <xdr:colOff>0</xdr:colOff>
          <xdr:row>262211</xdr:row>
          <xdr:rowOff>0</xdr:rowOff>
        </xdr:to>
        <xdr:sp macro="" textlink="">
          <xdr:nvSpPr>
            <xdr:cNvPr id="61554" name="Button 114" hidden="1">
              <a:extLst>
                <a:ext uri="{63B3BB69-23CF-44E3-9099-C40C66FF867C}">
                  <a14:compatExt spid="_x0000_s61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327747</xdr:row>
          <xdr:rowOff>0</xdr:rowOff>
        </xdr:from>
        <xdr:to>
          <xdr:col>771</xdr:col>
          <xdr:colOff>0</xdr:colOff>
          <xdr:row>327747</xdr:row>
          <xdr:rowOff>0</xdr:rowOff>
        </xdr:to>
        <xdr:sp macro="" textlink="">
          <xdr:nvSpPr>
            <xdr:cNvPr id="61555" name="Button 115" hidden="1">
              <a:extLst>
                <a:ext uri="{63B3BB69-23CF-44E3-9099-C40C66FF867C}">
                  <a14:compatExt spid="_x0000_s61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393283</xdr:row>
          <xdr:rowOff>0</xdr:rowOff>
        </xdr:from>
        <xdr:to>
          <xdr:col>771</xdr:col>
          <xdr:colOff>0</xdr:colOff>
          <xdr:row>393283</xdr:row>
          <xdr:rowOff>0</xdr:rowOff>
        </xdr:to>
        <xdr:sp macro="" textlink="">
          <xdr:nvSpPr>
            <xdr:cNvPr id="61556" name="Button 116" hidden="1">
              <a:extLst>
                <a:ext uri="{63B3BB69-23CF-44E3-9099-C40C66FF867C}">
                  <a14:compatExt spid="_x0000_s61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458819</xdr:row>
          <xdr:rowOff>0</xdr:rowOff>
        </xdr:from>
        <xdr:to>
          <xdr:col>771</xdr:col>
          <xdr:colOff>0</xdr:colOff>
          <xdr:row>458819</xdr:row>
          <xdr:rowOff>0</xdr:rowOff>
        </xdr:to>
        <xdr:sp macro="" textlink="">
          <xdr:nvSpPr>
            <xdr:cNvPr id="61557" name="Button 117" hidden="1">
              <a:extLst>
                <a:ext uri="{63B3BB69-23CF-44E3-9099-C40C66FF867C}">
                  <a14:compatExt spid="_x0000_s61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524355</xdr:row>
          <xdr:rowOff>0</xdr:rowOff>
        </xdr:from>
        <xdr:to>
          <xdr:col>771</xdr:col>
          <xdr:colOff>0</xdr:colOff>
          <xdr:row>524355</xdr:row>
          <xdr:rowOff>0</xdr:rowOff>
        </xdr:to>
        <xdr:sp macro="" textlink="">
          <xdr:nvSpPr>
            <xdr:cNvPr id="61558" name="Button 118" hidden="1">
              <a:extLst>
                <a:ext uri="{63B3BB69-23CF-44E3-9099-C40C66FF867C}">
                  <a14:compatExt spid="_x0000_s61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589891</xdr:row>
          <xdr:rowOff>0</xdr:rowOff>
        </xdr:from>
        <xdr:to>
          <xdr:col>771</xdr:col>
          <xdr:colOff>0</xdr:colOff>
          <xdr:row>589891</xdr:row>
          <xdr:rowOff>0</xdr:rowOff>
        </xdr:to>
        <xdr:sp macro="" textlink="">
          <xdr:nvSpPr>
            <xdr:cNvPr id="61559" name="Button 119" hidden="1">
              <a:extLst>
                <a:ext uri="{63B3BB69-23CF-44E3-9099-C40C66FF867C}">
                  <a14:compatExt spid="_x0000_s61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655427</xdr:row>
          <xdr:rowOff>0</xdr:rowOff>
        </xdr:from>
        <xdr:to>
          <xdr:col>771</xdr:col>
          <xdr:colOff>0</xdr:colOff>
          <xdr:row>655427</xdr:row>
          <xdr:rowOff>0</xdr:rowOff>
        </xdr:to>
        <xdr:sp macro="" textlink="">
          <xdr:nvSpPr>
            <xdr:cNvPr id="61560" name="Button 120" hidden="1">
              <a:extLst>
                <a:ext uri="{63B3BB69-23CF-44E3-9099-C40C66FF867C}">
                  <a14:compatExt spid="_x0000_s61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720963</xdr:row>
          <xdr:rowOff>0</xdr:rowOff>
        </xdr:from>
        <xdr:to>
          <xdr:col>771</xdr:col>
          <xdr:colOff>0</xdr:colOff>
          <xdr:row>720963</xdr:row>
          <xdr:rowOff>0</xdr:rowOff>
        </xdr:to>
        <xdr:sp macro="" textlink="">
          <xdr:nvSpPr>
            <xdr:cNvPr id="61561" name="Button 121" hidden="1">
              <a:extLst>
                <a:ext uri="{63B3BB69-23CF-44E3-9099-C40C66FF867C}">
                  <a14:compatExt spid="_x0000_s61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786499</xdr:row>
          <xdr:rowOff>0</xdr:rowOff>
        </xdr:from>
        <xdr:to>
          <xdr:col>771</xdr:col>
          <xdr:colOff>0</xdr:colOff>
          <xdr:row>786499</xdr:row>
          <xdr:rowOff>0</xdr:rowOff>
        </xdr:to>
        <xdr:sp macro="" textlink="">
          <xdr:nvSpPr>
            <xdr:cNvPr id="61562" name="Button 122" hidden="1">
              <a:extLst>
                <a:ext uri="{63B3BB69-23CF-44E3-9099-C40C66FF867C}">
                  <a14:compatExt spid="_x0000_s61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852035</xdr:row>
          <xdr:rowOff>0</xdr:rowOff>
        </xdr:from>
        <xdr:to>
          <xdr:col>771</xdr:col>
          <xdr:colOff>0</xdr:colOff>
          <xdr:row>852035</xdr:row>
          <xdr:rowOff>0</xdr:rowOff>
        </xdr:to>
        <xdr:sp macro="" textlink="">
          <xdr:nvSpPr>
            <xdr:cNvPr id="61563" name="Button 123" hidden="1">
              <a:extLst>
                <a:ext uri="{63B3BB69-23CF-44E3-9099-C40C66FF867C}">
                  <a14:compatExt spid="_x0000_s61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917571</xdr:row>
          <xdr:rowOff>0</xdr:rowOff>
        </xdr:from>
        <xdr:to>
          <xdr:col>771</xdr:col>
          <xdr:colOff>0</xdr:colOff>
          <xdr:row>917571</xdr:row>
          <xdr:rowOff>0</xdr:rowOff>
        </xdr:to>
        <xdr:sp macro="" textlink="">
          <xdr:nvSpPr>
            <xdr:cNvPr id="61564" name="Button 124" hidden="1">
              <a:extLst>
                <a:ext uri="{63B3BB69-23CF-44E3-9099-C40C66FF867C}">
                  <a14:compatExt spid="_x0000_s61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983107</xdr:row>
          <xdr:rowOff>0</xdr:rowOff>
        </xdr:from>
        <xdr:to>
          <xdr:col>771</xdr:col>
          <xdr:colOff>0</xdr:colOff>
          <xdr:row>983107</xdr:row>
          <xdr:rowOff>0</xdr:rowOff>
        </xdr:to>
        <xdr:sp macro="" textlink="">
          <xdr:nvSpPr>
            <xdr:cNvPr id="61565" name="Button 125" hidden="1">
              <a:extLst>
                <a:ext uri="{63B3BB69-23CF-44E3-9099-C40C66FF867C}">
                  <a14:compatExt spid="_x0000_s61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67</xdr:row>
          <xdr:rowOff>0</xdr:rowOff>
        </xdr:from>
        <xdr:to>
          <xdr:col>1027</xdr:col>
          <xdr:colOff>0</xdr:colOff>
          <xdr:row>67</xdr:row>
          <xdr:rowOff>0</xdr:rowOff>
        </xdr:to>
        <xdr:sp macro="" textlink="">
          <xdr:nvSpPr>
            <xdr:cNvPr id="61566" name="Button 126" hidden="1">
              <a:extLst>
                <a:ext uri="{63B3BB69-23CF-44E3-9099-C40C66FF867C}">
                  <a14:compatExt spid="_x0000_s61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65603</xdr:row>
          <xdr:rowOff>0</xdr:rowOff>
        </xdr:from>
        <xdr:to>
          <xdr:col>1027</xdr:col>
          <xdr:colOff>0</xdr:colOff>
          <xdr:row>65603</xdr:row>
          <xdr:rowOff>0</xdr:rowOff>
        </xdr:to>
        <xdr:sp macro="" textlink="">
          <xdr:nvSpPr>
            <xdr:cNvPr id="61567" name="Button 127" hidden="1">
              <a:extLst>
                <a:ext uri="{63B3BB69-23CF-44E3-9099-C40C66FF867C}">
                  <a14:compatExt spid="_x0000_s61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131139</xdr:row>
          <xdr:rowOff>0</xdr:rowOff>
        </xdr:from>
        <xdr:to>
          <xdr:col>1027</xdr:col>
          <xdr:colOff>0</xdr:colOff>
          <xdr:row>131139</xdr:row>
          <xdr:rowOff>0</xdr:rowOff>
        </xdr:to>
        <xdr:sp macro="" textlink="">
          <xdr:nvSpPr>
            <xdr:cNvPr id="61568" name="Button 128" hidden="1">
              <a:extLst>
                <a:ext uri="{63B3BB69-23CF-44E3-9099-C40C66FF867C}">
                  <a14:compatExt spid="_x0000_s61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196675</xdr:row>
          <xdr:rowOff>0</xdr:rowOff>
        </xdr:from>
        <xdr:to>
          <xdr:col>1027</xdr:col>
          <xdr:colOff>0</xdr:colOff>
          <xdr:row>196675</xdr:row>
          <xdr:rowOff>0</xdr:rowOff>
        </xdr:to>
        <xdr:sp macro="" textlink="">
          <xdr:nvSpPr>
            <xdr:cNvPr id="61569" name="Button 129" hidden="1">
              <a:extLst>
                <a:ext uri="{63B3BB69-23CF-44E3-9099-C40C66FF867C}">
                  <a14:compatExt spid="_x0000_s61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262211</xdr:row>
          <xdr:rowOff>0</xdr:rowOff>
        </xdr:from>
        <xdr:to>
          <xdr:col>1027</xdr:col>
          <xdr:colOff>0</xdr:colOff>
          <xdr:row>262211</xdr:row>
          <xdr:rowOff>0</xdr:rowOff>
        </xdr:to>
        <xdr:sp macro="" textlink="">
          <xdr:nvSpPr>
            <xdr:cNvPr id="61570" name="Button 130" hidden="1">
              <a:extLst>
                <a:ext uri="{63B3BB69-23CF-44E3-9099-C40C66FF867C}">
                  <a14:compatExt spid="_x0000_s61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327747</xdr:row>
          <xdr:rowOff>0</xdr:rowOff>
        </xdr:from>
        <xdr:to>
          <xdr:col>1027</xdr:col>
          <xdr:colOff>0</xdr:colOff>
          <xdr:row>327747</xdr:row>
          <xdr:rowOff>0</xdr:rowOff>
        </xdr:to>
        <xdr:sp macro="" textlink="">
          <xdr:nvSpPr>
            <xdr:cNvPr id="61571" name="Button 131" hidden="1">
              <a:extLst>
                <a:ext uri="{63B3BB69-23CF-44E3-9099-C40C66FF867C}">
                  <a14:compatExt spid="_x0000_s61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393283</xdr:row>
          <xdr:rowOff>0</xdr:rowOff>
        </xdr:from>
        <xdr:to>
          <xdr:col>1027</xdr:col>
          <xdr:colOff>0</xdr:colOff>
          <xdr:row>393283</xdr:row>
          <xdr:rowOff>0</xdr:rowOff>
        </xdr:to>
        <xdr:sp macro="" textlink="">
          <xdr:nvSpPr>
            <xdr:cNvPr id="61572" name="Button 132" hidden="1">
              <a:extLst>
                <a:ext uri="{63B3BB69-23CF-44E3-9099-C40C66FF867C}">
                  <a14:compatExt spid="_x0000_s61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458819</xdr:row>
          <xdr:rowOff>0</xdr:rowOff>
        </xdr:from>
        <xdr:to>
          <xdr:col>1027</xdr:col>
          <xdr:colOff>0</xdr:colOff>
          <xdr:row>458819</xdr:row>
          <xdr:rowOff>0</xdr:rowOff>
        </xdr:to>
        <xdr:sp macro="" textlink="">
          <xdr:nvSpPr>
            <xdr:cNvPr id="61573" name="Button 133" hidden="1">
              <a:extLst>
                <a:ext uri="{63B3BB69-23CF-44E3-9099-C40C66FF867C}">
                  <a14:compatExt spid="_x0000_s61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524355</xdr:row>
          <xdr:rowOff>0</xdr:rowOff>
        </xdr:from>
        <xdr:to>
          <xdr:col>1027</xdr:col>
          <xdr:colOff>0</xdr:colOff>
          <xdr:row>524355</xdr:row>
          <xdr:rowOff>0</xdr:rowOff>
        </xdr:to>
        <xdr:sp macro="" textlink="">
          <xdr:nvSpPr>
            <xdr:cNvPr id="61574" name="Button 134" hidden="1">
              <a:extLst>
                <a:ext uri="{63B3BB69-23CF-44E3-9099-C40C66FF867C}">
                  <a14:compatExt spid="_x0000_s61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589891</xdr:row>
          <xdr:rowOff>0</xdr:rowOff>
        </xdr:from>
        <xdr:to>
          <xdr:col>1027</xdr:col>
          <xdr:colOff>0</xdr:colOff>
          <xdr:row>589891</xdr:row>
          <xdr:rowOff>0</xdr:rowOff>
        </xdr:to>
        <xdr:sp macro="" textlink="">
          <xdr:nvSpPr>
            <xdr:cNvPr id="61575" name="Button 135" hidden="1">
              <a:extLst>
                <a:ext uri="{63B3BB69-23CF-44E3-9099-C40C66FF867C}">
                  <a14:compatExt spid="_x0000_s61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655427</xdr:row>
          <xdr:rowOff>0</xdr:rowOff>
        </xdr:from>
        <xdr:to>
          <xdr:col>1027</xdr:col>
          <xdr:colOff>0</xdr:colOff>
          <xdr:row>655427</xdr:row>
          <xdr:rowOff>0</xdr:rowOff>
        </xdr:to>
        <xdr:sp macro="" textlink="">
          <xdr:nvSpPr>
            <xdr:cNvPr id="61576" name="Button 136" hidden="1">
              <a:extLst>
                <a:ext uri="{63B3BB69-23CF-44E3-9099-C40C66FF867C}">
                  <a14:compatExt spid="_x0000_s61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720963</xdr:row>
          <xdr:rowOff>0</xdr:rowOff>
        </xdr:from>
        <xdr:to>
          <xdr:col>1027</xdr:col>
          <xdr:colOff>0</xdr:colOff>
          <xdr:row>720963</xdr:row>
          <xdr:rowOff>0</xdr:rowOff>
        </xdr:to>
        <xdr:sp macro="" textlink="">
          <xdr:nvSpPr>
            <xdr:cNvPr id="61577" name="Button 137" hidden="1">
              <a:extLst>
                <a:ext uri="{63B3BB69-23CF-44E3-9099-C40C66FF867C}">
                  <a14:compatExt spid="_x0000_s61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786499</xdr:row>
          <xdr:rowOff>0</xdr:rowOff>
        </xdr:from>
        <xdr:to>
          <xdr:col>1027</xdr:col>
          <xdr:colOff>0</xdr:colOff>
          <xdr:row>786499</xdr:row>
          <xdr:rowOff>0</xdr:rowOff>
        </xdr:to>
        <xdr:sp macro="" textlink="">
          <xdr:nvSpPr>
            <xdr:cNvPr id="61578" name="Button 138" hidden="1">
              <a:extLst>
                <a:ext uri="{63B3BB69-23CF-44E3-9099-C40C66FF867C}">
                  <a14:compatExt spid="_x0000_s61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852035</xdr:row>
          <xdr:rowOff>0</xdr:rowOff>
        </xdr:from>
        <xdr:to>
          <xdr:col>1027</xdr:col>
          <xdr:colOff>0</xdr:colOff>
          <xdr:row>852035</xdr:row>
          <xdr:rowOff>0</xdr:rowOff>
        </xdr:to>
        <xdr:sp macro="" textlink="">
          <xdr:nvSpPr>
            <xdr:cNvPr id="61579" name="Button 139" hidden="1">
              <a:extLst>
                <a:ext uri="{63B3BB69-23CF-44E3-9099-C40C66FF867C}">
                  <a14:compatExt spid="_x0000_s61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917571</xdr:row>
          <xdr:rowOff>0</xdr:rowOff>
        </xdr:from>
        <xdr:to>
          <xdr:col>1027</xdr:col>
          <xdr:colOff>0</xdr:colOff>
          <xdr:row>917571</xdr:row>
          <xdr:rowOff>0</xdr:rowOff>
        </xdr:to>
        <xdr:sp macro="" textlink="">
          <xdr:nvSpPr>
            <xdr:cNvPr id="61580" name="Button 140" hidden="1">
              <a:extLst>
                <a:ext uri="{63B3BB69-23CF-44E3-9099-C40C66FF867C}">
                  <a14:compatExt spid="_x0000_s61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983107</xdr:row>
          <xdr:rowOff>0</xdr:rowOff>
        </xdr:from>
        <xdr:to>
          <xdr:col>1027</xdr:col>
          <xdr:colOff>0</xdr:colOff>
          <xdr:row>983107</xdr:row>
          <xdr:rowOff>0</xdr:rowOff>
        </xdr:to>
        <xdr:sp macro="" textlink="">
          <xdr:nvSpPr>
            <xdr:cNvPr id="61581" name="Button 141" hidden="1">
              <a:extLst>
                <a:ext uri="{63B3BB69-23CF-44E3-9099-C40C66FF867C}">
                  <a14:compatExt spid="_x0000_s61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67</xdr:row>
          <xdr:rowOff>0</xdr:rowOff>
        </xdr:from>
        <xdr:to>
          <xdr:col>1283</xdr:col>
          <xdr:colOff>0</xdr:colOff>
          <xdr:row>67</xdr:row>
          <xdr:rowOff>0</xdr:rowOff>
        </xdr:to>
        <xdr:sp macro="" textlink="">
          <xdr:nvSpPr>
            <xdr:cNvPr id="61582" name="Button 142" hidden="1">
              <a:extLst>
                <a:ext uri="{63B3BB69-23CF-44E3-9099-C40C66FF867C}">
                  <a14:compatExt spid="_x0000_s61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65603</xdr:row>
          <xdr:rowOff>0</xdr:rowOff>
        </xdr:from>
        <xdr:to>
          <xdr:col>1283</xdr:col>
          <xdr:colOff>0</xdr:colOff>
          <xdr:row>65603</xdr:row>
          <xdr:rowOff>0</xdr:rowOff>
        </xdr:to>
        <xdr:sp macro="" textlink="">
          <xdr:nvSpPr>
            <xdr:cNvPr id="61583" name="Button 143" hidden="1">
              <a:extLst>
                <a:ext uri="{63B3BB69-23CF-44E3-9099-C40C66FF867C}">
                  <a14:compatExt spid="_x0000_s61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131139</xdr:row>
          <xdr:rowOff>0</xdr:rowOff>
        </xdr:from>
        <xdr:to>
          <xdr:col>1283</xdr:col>
          <xdr:colOff>0</xdr:colOff>
          <xdr:row>131139</xdr:row>
          <xdr:rowOff>0</xdr:rowOff>
        </xdr:to>
        <xdr:sp macro="" textlink="">
          <xdr:nvSpPr>
            <xdr:cNvPr id="61584" name="Button 144" hidden="1">
              <a:extLst>
                <a:ext uri="{63B3BB69-23CF-44E3-9099-C40C66FF867C}">
                  <a14:compatExt spid="_x0000_s61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196675</xdr:row>
          <xdr:rowOff>0</xdr:rowOff>
        </xdr:from>
        <xdr:to>
          <xdr:col>1283</xdr:col>
          <xdr:colOff>0</xdr:colOff>
          <xdr:row>196675</xdr:row>
          <xdr:rowOff>0</xdr:rowOff>
        </xdr:to>
        <xdr:sp macro="" textlink="">
          <xdr:nvSpPr>
            <xdr:cNvPr id="61585" name="Button 145" hidden="1">
              <a:extLst>
                <a:ext uri="{63B3BB69-23CF-44E3-9099-C40C66FF867C}">
                  <a14:compatExt spid="_x0000_s61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262211</xdr:row>
          <xdr:rowOff>0</xdr:rowOff>
        </xdr:from>
        <xdr:to>
          <xdr:col>1283</xdr:col>
          <xdr:colOff>0</xdr:colOff>
          <xdr:row>262211</xdr:row>
          <xdr:rowOff>0</xdr:rowOff>
        </xdr:to>
        <xdr:sp macro="" textlink="">
          <xdr:nvSpPr>
            <xdr:cNvPr id="61586" name="Button 146" hidden="1">
              <a:extLst>
                <a:ext uri="{63B3BB69-23CF-44E3-9099-C40C66FF867C}">
                  <a14:compatExt spid="_x0000_s61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327747</xdr:row>
          <xdr:rowOff>0</xdr:rowOff>
        </xdr:from>
        <xdr:to>
          <xdr:col>1283</xdr:col>
          <xdr:colOff>0</xdr:colOff>
          <xdr:row>327747</xdr:row>
          <xdr:rowOff>0</xdr:rowOff>
        </xdr:to>
        <xdr:sp macro="" textlink="">
          <xdr:nvSpPr>
            <xdr:cNvPr id="61587" name="Button 147" hidden="1">
              <a:extLst>
                <a:ext uri="{63B3BB69-23CF-44E3-9099-C40C66FF867C}">
                  <a14:compatExt spid="_x0000_s61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393283</xdr:row>
          <xdr:rowOff>0</xdr:rowOff>
        </xdr:from>
        <xdr:to>
          <xdr:col>1283</xdr:col>
          <xdr:colOff>0</xdr:colOff>
          <xdr:row>393283</xdr:row>
          <xdr:rowOff>0</xdr:rowOff>
        </xdr:to>
        <xdr:sp macro="" textlink="">
          <xdr:nvSpPr>
            <xdr:cNvPr id="61588" name="Button 148" hidden="1">
              <a:extLst>
                <a:ext uri="{63B3BB69-23CF-44E3-9099-C40C66FF867C}">
                  <a14:compatExt spid="_x0000_s61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458819</xdr:row>
          <xdr:rowOff>0</xdr:rowOff>
        </xdr:from>
        <xdr:to>
          <xdr:col>1283</xdr:col>
          <xdr:colOff>0</xdr:colOff>
          <xdr:row>458819</xdr:row>
          <xdr:rowOff>0</xdr:rowOff>
        </xdr:to>
        <xdr:sp macro="" textlink="">
          <xdr:nvSpPr>
            <xdr:cNvPr id="61589" name="Button 149" hidden="1">
              <a:extLst>
                <a:ext uri="{63B3BB69-23CF-44E3-9099-C40C66FF867C}">
                  <a14:compatExt spid="_x0000_s61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524355</xdr:row>
          <xdr:rowOff>0</xdr:rowOff>
        </xdr:from>
        <xdr:to>
          <xdr:col>1283</xdr:col>
          <xdr:colOff>0</xdr:colOff>
          <xdr:row>524355</xdr:row>
          <xdr:rowOff>0</xdr:rowOff>
        </xdr:to>
        <xdr:sp macro="" textlink="">
          <xdr:nvSpPr>
            <xdr:cNvPr id="61590" name="Button 150" hidden="1">
              <a:extLst>
                <a:ext uri="{63B3BB69-23CF-44E3-9099-C40C66FF867C}">
                  <a14:compatExt spid="_x0000_s61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589891</xdr:row>
          <xdr:rowOff>0</xdr:rowOff>
        </xdr:from>
        <xdr:to>
          <xdr:col>1283</xdr:col>
          <xdr:colOff>0</xdr:colOff>
          <xdr:row>589891</xdr:row>
          <xdr:rowOff>0</xdr:rowOff>
        </xdr:to>
        <xdr:sp macro="" textlink="">
          <xdr:nvSpPr>
            <xdr:cNvPr id="61591" name="Button 151" hidden="1">
              <a:extLst>
                <a:ext uri="{63B3BB69-23CF-44E3-9099-C40C66FF867C}">
                  <a14:compatExt spid="_x0000_s61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655427</xdr:row>
          <xdr:rowOff>0</xdr:rowOff>
        </xdr:from>
        <xdr:to>
          <xdr:col>1283</xdr:col>
          <xdr:colOff>0</xdr:colOff>
          <xdr:row>655427</xdr:row>
          <xdr:rowOff>0</xdr:rowOff>
        </xdr:to>
        <xdr:sp macro="" textlink="">
          <xdr:nvSpPr>
            <xdr:cNvPr id="61592" name="Button 152" hidden="1">
              <a:extLst>
                <a:ext uri="{63B3BB69-23CF-44E3-9099-C40C66FF867C}">
                  <a14:compatExt spid="_x0000_s61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720963</xdr:row>
          <xdr:rowOff>0</xdr:rowOff>
        </xdr:from>
        <xdr:to>
          <xdr:col>1283</xdr:col>
          <xdr:colOff>0</xdr:colOff>
          <xdr:row>720963</xdr:row>
          <xdr:rowOff>0</xdr:rowOff>
        </xdr:to>
        <xdr:sp macro="" textlink="">
          <xdr:nvSpPr>
            <xdr:cNvPr id="61593" name="Button 153" hidden="1">
              <a:extLst>
                <a:ext uri="{63B3BB69-23CF-44E3-9099-C40C66FF867C}">
                  <a14:compatExt spid="_x0000_s61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786499</xdr:row>
          <xdr:rowOff>0</xdr:rowOff>
        </xdr:from>
        <xdr:to>
          <xdr:col>1283</xdr:col>
          <xdr:colOff>0</xdr:colOff>
          <xdr:row>786499</xdr:row>
          <xdr:rowOff>0</xdr:rowOff>
        </xdr:to>
        <xdr:sp macro="" textlink="">
          <xdr:nvSpPr>
            <xdr:cNvPr id="61594" name="Button 154" hidden="1">
              <a:extLst>
                <a:ext uri="{63B3BB69-23CF-44E3-9099-C40C66FF867C}">
                  <a14:compatExt spid="_x0000_s61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852035</xdr:row>
          <xdr:rowOff>0</xdr:rowOff>
        </xdr:from>
        <xdr:to>
          <xdr:col>1283</xdr:col>
          <xdr:colOff>0</xdr:colOff>
          <xdr:row>852035</xdr:row>
          <xdr:rowOff>0</xdr:rowOff>
        </xdr:to>
        <xdr:sp macro="" textlink="">
          <xdr:nvSpPr>
            <xdr:cNvPr id="61595" name="Button 155" hidden="1">
              <a:extLst>
                <a:ext uri="{63B3BB69-23CF-44E3-9099-C40C66FF867C}">
                  <a14:compatExt spid="_x0000_s61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917571</xdr:row>
          <xdr:rowOff>0</xdr:rowOff>
        </xdr:from>
        <xdr:to>
          <xdr:col>1283</xdr:col>
          <xdr:colOff>0</xdr:colOff>
          <xdr:row>917571</xdr:row>
          <xdr:rowOff>0</xdr:rowOff>
        </xdr:to>
        <xdr:sp macro="" textlink="">
          <xdr:nvSpPr>
            <xdr:cNvPr id="61596" name="Button 156" hidden="1">
              <a:extLst>
                <a:ext uri="{63B3BB69-23CF-44E3-9099-C40C66FF867C}">
                  <a14:compatExt spid="_x0000_s61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983107</xdr:row>
          <xdr:rowOff>0</xdr:rowOff>
        </xdr:from>
        <xdr:to>
          <xdr:col>1283</xdr:col>
          <xdr:colOff>0</xdr:colOff>
          <xdr:row>983107</xdr:row>
          <xdr:rowOff>0</xdr:rowOff>
        </xdr:to>
        <xdr:sp macro="" textlink="">
          <xdr:nvSpPr>
            <xdr:cNvPr id="61597" name="Button 157" hidden="1">
              <a:extLst>
                <a:ext uri="{63B3BB69-23CF-44E3-9099-C40C66FF867C}">
                  <a14:compatExt spid="_x0000_s61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67</xdr:row>
          <xdr:rowOff>0</xdr:rowOff>
        </xdr:from>
        <xdr:to>
          <xdr:col>1539</xdr:col>
          <xdr:colOff>0</xdr:colOff>
          <xdr:row>67</xdr:row>
          <xdr:rowOff>0</xdr:rowOff>
        </xdr:to>
        <xdr:sp macro="" textlink="">
          <xdr:nvSpPr>
            <xdr:cNvPr id="61598" name="Button 158" hidden="1">
              <a:extLst>
                <a:ext uri="{63B3BB69-23CF-44E3-9099-C40C66FF867C}">
                  <a14:compatExt spid="_x0000_s61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65603</xdr:row>
          <xdr:rowOff>0</xdr:rowOff>
        </xdr:from>
        <xdr:to>
          <xdr:col>1539</xdr:col>
          <xdr:colOff>0</xdr:colOff>
          <xdr:row>65603</xdr:row>
          <xdr:rowOff>0</xdr:rowOff>
        </xdr:to>
        <xdr:sp macro="" textlink="">
          <xdr:nvSpPr>
            <xdr:cNvPr id="61599" name="Button 159" hidden="1">
              <a:extLst>
                <a:ext uri="{63B3BB69-23CF-44E3-9099-C40C66FF867C}">
                  <a14:compatExt spid="_x0000_s61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131139</xdr:row>
          <xdr:rowOff>0</xdr:rowOff>
        </xdr:from>
        <xdr:to>
          <xdr:col>1539</xdr:col>
          <xdr:colOff>0</xdr:colOff>
          <xdr:row>131139</xdr:row>
          <xdr:rowOff>0</xdr:rowOff>
        </xdr:to>
        <xdr:sp macro="" textlink="">
          <xdr:nvSpPr>
            <xdr:cNvPr id="61600" name="Button 160" hidden="1">
              <a:extLst>
                <a:ext uri="{63B3BB69-23CF-44E3-9099-C40C66FF867C}">
                  <a14:compatExt spid="_x0000_s61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196675</xdr:row>
          <xdr:rowOff>0</xdr:rowOff>
        </xdr:from>
        <xdr:to>
          <xdr:col>1539</xdr:col>
          <xdr:colOff>0</xdr:colOff>
          <xdr:row>196675</xdr:row>
          <xdr:rowOff>0</xdr:rowOff>
        </xdr:to>
        <xdr:sp macro="" textlink="">
          <xdr:nvSpPr>
            <xdr:cNvPr id="61601" name="Button 161" hidden="1">
              <a:extLst>
                <a:ext uri="{63B3BB69-23CF-44E3-9099-C40C66FF867C}">
                  <a14:compatExt spid="_x0000_s61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262211</xdr:row>
          <xdr:rowOff>0</xdr:rowOff>
        </xdr:from>
        <xdr:to>
          <xdr:col>1539</xdr:col>
          <xdr:colOff>0</xdr:colOff>
          <xdr:row>262211</xdr:row>
          <xdr:rowOff>0</xdr:rowOff>
        </xdr:to>
        <xdr:sp macro="" textlink="">
          <xdr:nvSpPr>
            <xdr:cNvPr id="61602" name="Button 162" hidden="1">
              <a:extLst>
                <a:ext uri="{63B3BB69-23CF-44E3-9099-C40C66FF867C}">
                  <a14:compatExt spid="_x0000_s61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327747</xdr:row>
          <xdr:rowOff>0</xdr:rowOff>
        </xdr:from>
        <xdr:to>
          <xdr:col>1539</xdr:col>
          <xdr:colOff>0</xdr:colOff>
          <xdr:row>327747</xdr:row>
          <xdr:rowOff>0</xdr:rowOff>
        </xdr:to>
        <xdr:sp macro="" textlink="">
          <xdr:nvSpPr>
            <xdr:cNvPr id="61603" name="Button 163" hidden="1">
              <a:extLst>
                <a:ext uri="{63B3BB69-23CF-44E3-9099-C40C66FF867C}">
                  <a14:compatExt spid="_x0000_s61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393283</xdr:row>
          <xdr:rowOff>0</xdr:rowOff>
        </xdr:from>
        <xdr:to>
          <xdr:col>1539</xdr:col>
          <xdr:colOff>0</xdr:colOff>
          <xdr:row>393283</xdr:row>
          <xdr:rowOff>0</xdr:rowOff>
        </xdr:to>
        <xdr:sp macro="" textlink="">
          <xdr:nvSpPr>
            <xdr:cNvPr id="61604" name="Button 164" hidden="1">
              <a:extLst>
                <a:ext uri="{63B3BB69-23CF-44E3-9099-C40C66FF867C}">
                  <a14:compatExt spid="_x0000_s61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458819</xdr:row>
          <xdr:rowOff>0</xdr:rowOff>
        </xdr:from>
        <xdr:to>
          <xdr:col>1539</xdr:col>
          <xdr:colOff>0</xdr:colOff>
          <xdr:row>458819</xdr:row>
          <xdr:rowOff>0</xdr:rowOff>
        </xdr:to>
        <xdr:sp macro="" textlink="">
          <xdr:nvSpPr>
            <xdr:cNvPr id="61605" name="Button 165" hidden="1">
              <a:extLst>
                <a:ext uri="{63B3BB69-23CF-44E3-9099-C40C66FF867C}">
                  <a14:compatExt spid="_x0000_s61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524355</xdr:row>
          <xdr:rowOff>0</xdr:rowOff>
        </xdr:from>
        <xdr:to>
          <xdr:col>1539</xdr:col>
          <xdr:colOff>0</xdr:colOff>
          <xdr:row>524355</xdr:row>
          <xdr:rowOff>0</xdr:rowOff>
        </xdr:to>
        <xdr:sp macro="" textlink="">
          <xdr:nvSpPr>
            <xdr:cNvPr id="61606" name="Button 166" hidden="1">
              <a:extLst>
                <a:ext uri="{63B3BB69-23CF-44E3-9099-C40C66FF867C}">
                  <a14:compatExt spid="_x0000_s61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589891</xdr:row>
          <xdr:rowOff>0</xdr:rowOff>
        </xdr:from>
        <xdr:to>
          <xdr:col>1539</xdr:col>
          <xdr:colOff>0</xdr:colOff>
          <xdr:row>589891</xdr:row>
          <xdr:rowOff>0</xdr:rowOff>
        </xdr:to>
        <xdr:sp macro="" textlink="">
          <xdr:nvSpPr>
            <xdr:cNvPr id="61607" name="Button 167" hidden="1">
              <a:extLst>
                <a:ext uri="{63B3BB69-23CF-44E3-9099-C40C66FF867C}">
                  <a14:compatExt spid="_x0000_s61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655427</xdr:row>
          <xdr:rowOff>0</xdr:rowOff>
        </xdr:from>
        <xdr:to>
          <xdr:col>1539</xdr:col>
          <xdr:colOff>0</xdr:colOff>
          <xdr:row>655427</xdr:row>
          <xdr:rowOff>0</xdr:rowOff>
        </xdr:to>
        <xdr:sp macro="" textlink="">
          <xdr:nvSpPr>
            <xdr:cNvPr id="61608" name="Button 168" hidden="1">
              <a:extLst>
                <a:ext uri="{63B3BB69-23CF-44E3-9099-C40C66FF867C}">
                  <a14:compatExt spid="_x0000_s61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720963</xdr:row>
          <xdr:rowOff>0</xdr:rowOff>
        </xdr:from>
        <xdr:to>
          <xdr:col>1539</xdr:col>
          <xdr:colOff>0</xdr:colOff>
          <xdr:row>720963</xdr:row>
          <xdr:rowOff>0</xdr:rowOff>
        </xdr:to>
        <xdr:sp macro="" textlink="">
          <xdr:nvSpPr>
            <xdr:cNvPr id="61609" name="Button 169" hidden="1">
              <a:extLst>
                <a:ext uri="{63B3BB69-23CF-44E3-9099-C40C66FF867C}">
                  <a14:compatExt spid="_x0000_s61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786499</xdr:row>
          <xdr:rowOff>0</xdr:rowOff>
        </xdr:from>
        <xdr:to>
          <xdr:col>1539</xdr:col>
          <xdr:colOff>0</xdr:colOff>
          <xdr:row>786499</xdr:row>
          <xdr:rowOff>0</xdr:rowOff>
        </xdr:to>
        <xdr:sp macro="" textlink="">
          <xdr:nvSpPr>
            <xdr:cNvPr id="61610" name="Button 170" hidden="1">
              <a:extLst>
                <a:ext uri="{63B3BB69-23CF-44E3-9099-C40C66FF867C}">
                  <a14:compatExt spid="_x0000_s61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852035</xdr:row>
          <xdr:rowOff>0</xdr:rowOff>
        </xdr:from>
        <xdr:to>
          <xdr:col>1539</xdr:col>
          <xdr:colOff>0</xdr:colOff>
          <xdr:row>852035</xdr:row>
          <xdr:rowOff>0</xdr:rowOff>
        </xdr:to>
        <xdr:sp macro="" textlink="">
          <xdr:nvSpPr>
            <xdr:cNvPr id="61611" name="Button 171" hidden="1">
              <a:extLst>
                <a:ext uri="{63B3BB69-23CF-44E3-9099-C40C66FF867C}">
                  <a14:compatExt spid="_x0000_s61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917571</xdr:row>
          <xdr:rowOff>0</xdr:rowOff>
        </xdr:from>
        <xdr:to>
          <xdr:col>1539</xdr:col>
          <xdr:colOff>0</xdr:colOff>
          <xdr:row>917571</xdr:row>
          <xdr:rowOff>0</xdr:rowOff>
        </xdr:to>
        <xdr:sp macro="" textlink="">
          <xdr:nvSpPr>
            <xdr:cNvPr id="61612" name="Button 172" hidden="1">
              <a:extLst>
                <a:ext uri="{63B3BB69-23CF-44E3-9099-C40C66FF867C}">
                  <a14:compatExt spid="_x0000_s61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983107</xdr:row>
          <xdr:rowOff>0</xdr:rowOff>
        </xdr:from>
        <xdr:to>
          <xdr:col>1539</xdr:col>
          <xdr:colOff>0</xdr:colOff>
          <xdr:row>983107</xdr:row>
          <xdr:rowOff>0</xdr:rowOff>
        </xdr:to>
        <xdr:sp macro="" textlink="">
          <xdr:nvSpPr>
            <xdr:cNvPr id="61613" name="Button 173" hidden="1">
              <a:extLst>
                <a:ext uri="{63B3BB69-23CF-44E3-9099-C40C66FF867C}">
                  <a14:compatExt spid="_x0000_s61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67</xdr:row>
          <xdr:rowOff>0</xdr:rowOff>
        </xdr:from>
        <xdr:to>
          <xdr:col>1795</xdr:col>
          <xdr:colOff>0</xdr:colOff>
          <xdr:row>67</xdr:row>
          <xdr:rowOff>0</xdr:rowOff>
        </xdr:to>
        <xdr:sp macro="" textlink="">
          <xdr:nvSpPr>
            <xdr:cNvPr id="61614" name="Button 174" hidden="1">
              <a:extLst>
                <a:ext uri="{63B3BB69-23CF-44E3-9099-C40C66FF867C}">
                  <a14:compatExt spid="_x0000_s61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65603</xdr:row>
          <xdr:rowOff>0</xdr:rowOff>
        </xdr:from>
        <xdr:to>
          <xdr:col>1795</xdr:col>
          <xdr:colOff>0</xdr:colOff>
          <xdr:row>65603</xdr:row>
          <xdr:rowOff>0</xdr:rowOff>
        </xdr:to>
        <xdr:sp macro="" textlink="">
          <xdr:nvSpPr>
            <xdr:cNvPr id="61615" name="Button 175" hidden="1">
              <a:extLst>
                <a:ext uri="{63B3BB69-23CF-44E3-9099-C40C66FF867C}">
                  <a14:compatExt spid="_x0000_s61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131139</xdr:row>
          <xdr:rowOff>0</xdr:rowOff>
        </xdr:from>
        <xdr:to>
          <xdr:col>1795</xdr:col>
          <xdr:colOff>0</xdr:colOff>
          <xdr:row>131139</xdr:row>
          <xdr:rowOff>0</xdr:rowOff>
        </xdr:to>
        <xdr:sp macro="" textlink="">
          <xdr:nvSpPr>
            <xdr:cNvPr id="61616" name="Button 176" hidden="1">
              <a:extLst>
                <a:ext uri="{63B3BB69-23CF-44E3-9099-C40C66FF867C}">
                  <a14:compatExt spid="_x0000_s61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196675</xdr:row>
          <xdr:rowOff>0</xdr:rowOff>
        </xdr:from>
        <xdr:to>
          <xdr:col>1795</xdr:col>
          <xdr:colOff>0</xdr:colOff>
          <xdr:row>196675</xdr:row>
          <xdr:rowOff>0</xdr:rowOff>
        </xdr:to>
        <xdr:sp macro="" textlink="">
          <xdr:nvSpPr>
            <xdr:cNvPr id="61617" name="Button 177" hidden="1">
              <a:extLst>
                <a:ext uri="{63B3BB69-23CF-44E3-9099-C40C66FF867C}">
                  <a14:compatExt spid="_x0000_s61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262211</xdr:row>
          <xdr:rowOff>0</xdr:rowOff>
        </xdr:from>
        <xdr:to>
          <xdr:col>1795</xdr:col>
          <xdr:colOff>0</xdr:colOff>
          <xdr:row>262211</xdr:row>
          <xdr:rowOff>0</xdr:rowOff>
        </xdr:to>
        <xdr:sp macro="" textlink="">
          <xdr:nvSpPr>
            <xdr:cNvPr id="61618" name="Button 178" hidden="1">
              <a:extLst>
                <a:ext uri="{63B3BB69-23CF-44E3-9099-C40C66FF867C}">
                  <a14:compatExt spid="_x0000_s61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327747</xdr:row>
          <xdr:rowOff>0</xdr:rowOff>
        </xdr:from>
        <xdr:to>
          <xdr:col>1795</xdr:col>
          <xdr:colOff>0</xdr:colOff>
          <xdr:row>327747</xdr:row>
          <xdr:rowOff>0</xdr:rowOff>
        </xdr:to>
        <xdr:sp macro="" textlink="">
          <xdr:nvSpPr>
            <xdr:cNvPr id="61619" name="Button 179" hidden="1">
              <a:extLst>
                <a:ext uri="{63B3BB69-23CF-44E3-9099-C40C66FF867C}">
                  <a14:compatExt spid="_x0000_s61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393283</xdr:row>
          <xdr:rowOff>0</xdr:rowOff>
        </xdr:from>
        <xdr:to>
          <xdr:col>1795</xdr:col>
          <xdr:colOff>0</xdr:colOff>
          <xdr:row>393283</xdr:row>
          <xdr:rowOff>0</xdr:rowOff>
        </xdr:to>
        <xdr:sp macro="" textlink="">
          <xdr:nvSpPr>
            <xdr:cNvPr id="61620" name="Button 180" hidden="1">
              <a:extLst>
                <a:ext uri="{63B3BB69-23CF-44E3-9099-C40C66FF867C}">
                  <a14:compatExt spid="_x0000_s61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458819</xdr:row>
          <xdr:rowOff>0</xdr:rowOff>
        </xdr:from>
        <xdr:to>
          <xdr:col>1795</xdr:col>
          <xdr:colOff>0</xdr:colOff>
          <xdr:row>458819</xdr:row>
          <xdr:rowOff>0</xdr:rowOff>
        </xdr:to>
        <xdr:sp macro="" textlink="">
          <xdr:nvSpPr>
            <xdr:cNvPr id="61621" name="Button 181" hidden="1">
              <a:extLst>
                <a:ext uri="{63B3BB69-23CF-44E3-9099-C40C66FF867C}">
                  <a14:compatExt spid="_x0000_s61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524355</xdr:row>
          <xdr:rowOff>0</xdr:rowOff>
        </xdr:from>
        <xdr:to>
          <xdr:col>1795</xdr:col>
          <xdr:colOff>0</xdr:colOff>
          <xdr:row>524355</xdr:row>
          <xdr:rowOff>0</xdr:rowOff>
        </xdr:to>
        <xdr:sp macro="" textlink="">
          <xdr:nvSpPr>
            <xdr:cNvPr id="61622" name="Button 182" hidden="1">
              <a:extLst>
                <a:ext uri="{63B3BB69-23CF-44E3-9099-C40C66FF867C}">
                  <a14:compatExt spid="_x0000_s61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589891</xdr:row>
          <xdr:rowOff>0</xdr:rowOff>
        </xdr:from>
        <xdr:to>
          <xdr:col>1795</xdr:col>
          <xdr:colOff>0</xdr:colOff>
          <xdr:row>589891</xdr:row>
          <xdr:rowOff>0</xdr:rowOff>
        </xdr:to>
        <xdr:sp macro="" textlink="">
          <xdr:nvSpPr>
            <xdr:cNvPr id="61623" name="Button 183" hidden="1">
              <a:extLst>
                <a:ext uri="{63B3BB69-23CF-44E3-9099-C40C66FF867C}">
                  <a14:compatExt spid="_x0000_s61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655427</xdr:row>
          <xdr:rowOff>0</xdr:rowOff>
        </xdr:from>
        <xdr:to>
          <xdr:col>1795</xdr:col>
          <xdr:colOff>0</xdr:colOff>
          <xdr:row>655427</xdr:row>
          <xdr:rowOff>0</xdr:rowOff>
        </xdr:to>
        <xdr:sp macro="" textlink="">
          <xdr:nvSpPr>
            <xdr:cNvPr id="61624" name="Button 184" hidden="1">
              <a:extLst>
                <a:ext uri="{63B3BB69-23CF-44E3-9099-C40C66FF867C}">
                  <a14:compatExt spid="_x0000_s61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720963</xdr:row>
          <xdr:rowOff>0</xdr:rowOff>
        </xdr:from>
        <xdr:to>
          <xdr:col>1795</xdr:col>
          <xdr:colOff>0</xdr:colOff>
          <xdr:row>720963</xdr:row>
          <xdr:rowOff>0</xdr:rowOff>
        </xdr:to>
        <xdr:sp macro="" textlink="">
          <xdr:nvSpPr>
            <xdr:cNvPr id="61625" name="Button 185" hidden="1">
              <a:extLst>
                <a:ext uri="{63B3BB69-23CF-44E3-9099-C40C66FF867C}">
                  <a14:compatExt spid="_x0000_s61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786499</xdr:row>
          <xdr:rowOff>0</xdr:rowOff>
        </xdr:from>
        <xdr:to>
          <xdr:col>1795</xdr:col>
          <xdr:colOff>0</xdr:colOff>
          <xdr:row>786499</xdr:row>
          <xdr:rowOff>0</xdr:rowOff>
        </xdr:to>
        <xdr:sp macro="" textlink="">
          <xdr:nvSpPr>
            <xdr:cNvPr id="61626" name="Button 186" hidden="1">
              <a:extLst>
                <a:ext uri="{63B3BB69-23CF-44E3-9099-C40C66FF867C}">
                  <a14:compatExt spid="_x0000_s61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852035</xdr:row>
          <xdr:rowOff>0</xdr:rowOff>
        </xdr:from>
        <xdr:to>
          <xdr:col>1795</xdr:col>
          <xdr:colOff>0</xdr:colOff>
          <xdr:row>852035</xdr:row>
          <xdr:rowOff>0</xdr:rowOff>
        </xdr:to>
        <xdr:sp macro="" textlink="">
          <xdr:nvSpPr>
            <xdr:cNvPr id="61627" name="Button 187" hidden="1">
              <a:extLst>
                <a:ext uri="{63B3BB69-23CF-44E3-9099-C40C66FF867C}">
                  <a14:compatExt spid="_x0000_s61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917571</xdr:row>
          <xdr:rowOff>0</xdr:rowOff>
        </xdr:from>
        <xdr:to>
          <xdr:col>1795</xdr:col>
          <xdr:colOff>0</xdr:colOff>
          <xdr:row>917571</xdr:row>
          <xdr:rowOff>0</xdr:rowOff>
        </xdr:to>
        <xdr:sp macro="" textlink="">
          <xdr:nvSpPr>
            <xdr:cNvPr id="61628" name="Button 188" hidden="1">
              <a:extLst>
                <a:ext uri="{63B3BB69-23CF-44E3-9099-C40C66FF867C}">
                  <a14:compatExt spid="_x0000_s61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983107</xdr:row>
          <xdr:rowOff>0</xdr:rowOff>
        </xdr:from>
        <xdr:to>
          <xdr:col>1795</xdr:col>
          <xdr:colOff>0</xdr:colOff>
          <xdr:row>983107</xdr:row>
          <xdr:rowOff>0</xdr:rowOff>
        </xdr:to>
        <xdr:sp macro="" textlink="">
          <xdr:nvSpPr>
            <xdr:cNvPr id="61629" name="Button 189" hidden="1">
              <a:extLst>
                <a:ext uri="{63B3BB69-23CF-44E3-9099-C40C66FF867C}">
                  <a14:compatExt spid="_x0000_s61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67</xdr:row>
          <xdr:rowOff>0</xdr:rowOff>
        </xdr:from>
        <xdr:to>
          <xdr:col>2051</xdr:col>
          <xdr:colOff>0</xdr:colOff>
          <xdr:row>67</xdr:row>
          <xdr:rowOff>0</xdr:rowOff>
        </xdr:to>
        <xdr:sp macro="" textlink="">
          <xdr:nvSpPr>
            <xdr:cNvPr id="61630" name="Button 190" hidden="1">
              <a:extLst>
                <a:ext uri="{63B3BB69-23CF-44E3-9099-C40C66FF867C}">
                  <a14:compatExt spid="_x0000_s61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65603</xdr:row>
          <xdr:rowOff>0</xdr:rowOff>
        </xdr:from>
        <xdr:to>
          <xdr:col>2051</xdr:col>
          <xdr:colOff>0</xdr:colOff>
          <xdr:row>65603</xdr:row>
          <xdr:rowOff>0</xdr:rowOff>
        </xdr:to>
        <xdr:sp macro="" textlink="">
          <xdr:nvSpPr>
            <xdr:cNvPr id="61631" name="Button 191" hidden="1">
              <a:extLst>
                <a:ext uri="{63B3BB69-23CF-44E3-9099-C40C66FF867C}">
                  <a14:compatExt spid="_x0000_s61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131139</xdr:row>
          <xdr:rowOff>0</xdr:rowOff>
        </xdr:from>
        <xdr:to>
          <xdr:col>2051</xdr:col>
          <xdr:colOff>0</xdr:colOff>
          <xdr:row>131139</xdr:row>
          <xdr:rowOff>0</xdr:rowOff>
        </xdr:to>
        <xdr:sp macro="" textlink="">
          <xdr:nvSpPr>
            <xdr:cNvPr id="61632" name="Button 192" hidden="1">
              <a:extLst>
                <a:ext uri="{63B3BB69-23CF-44E3-9099-C40C66FF867C}">
                  <a14:compatExt spid="_x0000_s61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196675</xdr:row>
          <xdr:rowOff>0</xdr:rowOff>
        </xdr:from>
        <xdr:to>
          <xdr:col>2051</xdr:col>
          <xdr:colOff>0</xdr:colOff>
          <xdr:row>196675</xdr:row>
          <xdr:rowOff>0</xdr:rowOff>
        </xdr:to>
        <xdr:sp macro="" textlink="">
          <xdr:nvSpPr>
            <xdr:cNvPr id="61633" name="Button 193" hidden="1">
              <a:extLst>
                <a:ext uri="{63B3BB69-23CF-44E3-9099-C40C66FF867C}">
                  <a14:compatExt spid="_x0000_s61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262211</xdr:row>
          <xdr:rowOff>0</xdr:rowOff>
        </xdr:from>
        <xdr:to>
          <xdr:col>2051</xdr:col>
          <xdr:colOff>0</xdr:colOff>
          <xdr:row>262211</xdr:row>
          <xdr:rowOff>0</xdr:rowOff>
        </xdr:to>
        <xdr:sp macro="" textlink="">
          <xdr:nvSpPr>
            <xdr:cNvPr id="61634" name="Button 194" hidden="1">
              <a:extLst>
                <a:ext uri="{63B3BB69-23CF-44E3-9099-C40C66FF867C}">
                  <a14:compatExt spid="_x0000_s61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327747</xdr:row>
          <xdr:rowOff>0</xdr:rowOff>
        </xdr:from>
        <xdr:to>
          <xdr:col>2051</xdr:col>
          <xdr:colOff>0</xdr:colOff>
          <xdr:row>327747</xdr:row>
          <xdr:rowOff>0</xdr:rowOff>
        </xdr:to>
        <xdr:sp macro="" textlink="">
          <xdr:nvSpPr>
            <xdr:cNvPr id="61635" name="Button 195" hidden="1">
              <a:extLst>
                <a:ext uri="{63B3BB69-23CF-44E3-9099-C40C66FF867C}">
                  <a14:compatExt spid="_x0000_s61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393283</xdr:row>
          <xdr:rowOff>0</xdr:rowOff>
        </xdr:from>
        <xdr:to>
          <xdr:col>2051</xdr:col>
          <xdr:colOff>0</xdr:colOff>
          <xdr:row>393283</xdr:row>
          <xdr:rowOff>0</xdr:rowOff>
        </xdr:to>
        <xdr:sp macro="" textlink="">
          <xdr:nvSpPr>
            <xdr:cNvPr id="61636" name="Button 196" hidden="1">
              <a:extLst>
                <a:ext uri="{63B3BB69-23CF-44E3-9099-C40C66FF867C}">
                  <a14:compatExt spid="_x0000_s61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458819</xdr:row>
          <xdr:rowOff>0</xdr:rowOff>
        </xdr:from>
        <xdr:to>
          <xdr:col>2051</xdr:col>
          <xdr:colOff>0</xdr:colOff>
          <xdr:row>458819</xdr:row>
          <xdr:rowOff>0</xdr:rowOff>
        </xdr:to>
        <xdr:sp macro="" textlink="">
          <xdr:nvSpPr>
            <xdr:cNvPr id="61637" name="Button 197" hidden="1">
              <a:extLst>
                <a:ext uri="{63B3BB69-23CF-44E3-9099-C40C66FF867C}">
                  <a14:compatExt spid="_x0000_s61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524355</xdr:row>
          <xdr:rowOff>0</xdr:rowOff>
        </xdr:from>
        <xdr:to>
          <xdr:col>2051</xdr:col>
          <xdr:colOff>0</xdr:colOff>
          <xdr:row>524355</xdr:row>
          <xdr:rowOff>0</xdr:rowOff>
        </xdr:to>
        <xdr:sp macro="" textlink="">
          <xdr:nvSpPr>
            <xdr:cNvPr id="61638" name="Button 198" hidden="1">
              <a:extLst>
                <a:ext uri="{63B3BB69-23CF-44E3-9099-C40C66FF867C}">
                  <a14:compatExt spid="_x0000_s61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589891</xdr:row>
          <xdr:rowOff>0</xdr:rowOff>
        </xdr:from>
        <xdr:to>
          <xdr:col>2051</xdr:col>
          <xdr:colOff>0</xdr:colOff>
          <xdr:row>589891</xdr:row>
          <xdr:rowOff>0</xdr:rowOff>
        </xdr:to>
        <xdr:sp macro="" textlink="">
          <xdr:nvSpPr>
            <xdr:cNvPr id="61639" name="Button 199" hidden="1">
              <a:extLst>
                <a:ext uri="{63B3BB69-23CF-44E3-9099-C40C66FF867C}">
                  <a14:compatExt spid="_x0000_s61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655427</xdr:row>
          <xdr:rowOff>0</xdr:rowOff>
        </xdr:from>
        <xdr:to>
          <xdr:col>2051</xdr:col>
          <xdr:colOff>0</xdr:colOff>
          <xdr:row>655427</xdr:row>
          <xdr:rowOff>0</xdr:rowOff>
        </xdr:to>
        <xdr:sp macro="" textlink="">
          <xdr:nvSpPr>
            <xdr:cNvPr id="61640" name="Button 200" hidden="1">
              <a:extLst>
                <a:ext uri="{63B3BB69-23CF-44E3-9099-C40C66FF867C}">
                  <a14:compatExt spid="_x0000_s61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720963</xdr:row>
          <xdr:rowOff>0</xdr:rowOff>
        </xdr:from>
        <xdr:to>
          <xdr:col>2051</xdr:col>
          <xdr:colOff>0</xdr:colOff>
          <xdr:row>720963</xdr:row>
          <xdr:rowOff>0</xdr:rowOff>
        </xdr:to>
        <xdr:sp macro="" textlink="">
          <xdr:nvSpPr>
            <xdr:cNvPr id="61641" name="Button 201" hidden="1">
              <a:extLst>
                <a:ext uri="{63B3BB69-23CF-44E3-9099-C40C66FF867C}">
                  <a14:compatExt spid="_x0000_s61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786499</xdr:row>
          <xdr:rowOff>0</xdr:rowOff>
        </xdr:from>
        <xdr:to>
          <xdr:col>2051</xdr:col>
          <xdr:colOff>0</xdr:colOff>
          <xdr:row>786499</xdr:row>
          <xdr:rowOff>0</xdr:rowOff>
        </xdr:to>
        <xdr:sp macro="" textlink="">
          <xdr:nvSpPr>
            <xdr:cNvPr id="61642" name="Button 202" hidden="1">
              <a:extLst>
                <a:ext uri="{63B3BB69-23CF-44E3-9099-C40C66FF867C}">
                  <a14:compatExt spid="_x0000_s61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852035</xdr:row>
          <xdr:rowOff>0</xdr:rowOff>
        </xdr:from>
        <xdr:to>
          <xdr:col>2051</xdr:col>
          <xdr:colOff>0</xdr:colOff>
          <xdr:row>852035</xdr:row>
          <xdr:rowOff>0</xdr:rowOff>
        </xdr:to>
        <xdr:sp macro="" textlink="">
          <xdr:nvSpPr>
            <xdr:cNvPr id="61643" name="Button 203" hidden="1">
              <a:extLst>
                <a:ext uri="{63B3BB69-23CF-44E3-9099-C40C66FF867C}">
                  <a14:compatExt spid="_x0000_s61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917571</xdr:row>
          <xdr:rowOff>0</xdr:rowOff>
        </xdr:from>
        <xdr:to>
          <xdr:col>2051</xdr:col>
          <xdr:colOff>0</xdr:colOff>
          <xdr:row>917571</xdr:row>
          <xdr:rowOff>0</xdr:rowOff>
        </xdr:to>
        <xdr:sp macro="" textlink="">
          <xdr:nvSpPr>
            <xdr:cNvPr id="61644" name="Button 204" hidden="1">
              <a:extLst>
                <a:ext uri="{63B3BB69-23CF-44E3-9099-C40C66FF867C}">
                  <a14:compatExt spid="_x0000_s61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983107</xdr:row>
          <xdr:rowOff>0</xdr:rowOff>
        </xdr:from>
        <xdr:to>
          <xdr:col>2051</xdr:col>
          <xdr:colOff>0</xdr:colOff>
          <xdr:row>983107</xdr:row>
          <xdr:rowOff>0</xdr:rowOff>
        </xdr:to>
        <xdr:sp macro="" textlink="">
          <xdr:nvSpPr>
            <xdr:cNvPr id="61645" name="Button 205" hidden="1">
              <a:extLst>
                <a:ext uri="{63B3BB69-23CF-44E3-9099-C40C66FF867C}">
                  <a14:compatExt spid="_x0000_s61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67</xdr:row>
          <xdr:rowOff>0</xdr:rowOff>
        </xdr:from>
        <xdr:to>
          <xdr:col>2307</xdr:col>
          <xdr:colOff>0</xdr:colOff>
          <xdr:row>67</xdr:row>
          <xdr:rowOff>0</xdr:rowOff>
        </xdr:to>
        <xdr:sp macro="" textlink="">
          <xdr:nvSpPr>
            <xdr:cNvPr id="61646" name="Button 206" hidden="1">
              <a:extLst>
                <a:ext uri="{63B3BB69-23CF-44E3-9099-C40C66FF867C}">
                  <a14:compatExt spid="_x0000_s61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65603</xdr:row>
          <xdr:rowOff>0</xdr:rowOff>
        </xdr:from>
        <xdr:to>
          <xdr:col>2307</xdr:col>
          <xdr:colOff>0</xdr:colOff>
          <xdr:row>65603</xdr:row>
          <xdr:rowOff>0</xdr:rowOff>
        </xdr:to>
        <xdr:sp macro="" textlink="">
          <xdr:nvSpPr>
            <xdr:cNvPr id="61647" name="Button 207" hidden="1">
              <a:extLst>
                <a:ext uri="{63B3BB69-23CF-44E3-9099-C40C66FF867C}">
                  <a14:compatExt spid="_x0000_s61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131139</xdr:row>
          <xdr:rowOff>0</xdr:rowOff>
        </xdr:from>
        <xdr:to>
          <xdr:col>2307</xdr:col>
          <xdr:colOff>0</xdr:colOff>
          <xdr:row>131139</xdr:row>
          <xdr:rowOff>0</xdr:rowOff>
        </xdr:to>
        <xdr:sp macro="" textlink="">
          <xdr:nvSpPr>
            <xdr:cNvPr id="61648" name="Button 208" hidden="1">
              <a:extLst>
                <a:ext uri="{63B3BB69-23CF-44E3-9099-C40C66FF867C}">
                  <a14:compatExt spid="_x0000_s61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196675</xdr:row>
          <xdr:rowOff>0</xdr:rowOff>
        </xdr:from>
        <xdr:to>
          <xdr:col>2307</xdr:col>
          <xdr:colOff>0</xdr:colOff>
          <xdr:row>196675</xdr:row>
          <xdr:rowOff>0</xdr:rowOff>
        </xdr:to>
        <xdr:sp macro="" textlink="">
          <xdr:nvSpPr>
            <xdr:cNvPr id="61649" name="Button 209" hidden="1">
              <a:extLst>
                <a:ext uri="{63B3BB69-23CF-44E3-9099-C40C66FF867C}">
                  <a14:compatExt spid="_x0000_s61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262211</xdr:row>
          <xdr:rowOff>0</xdr:rowOff>
        </xdr:from>
        <xdr:to>
          <xdr:col>2307</xdr:col>
          <xdr:colOff>0</xdr:colOff>
          <xdr:row>262211</xdr:row>
          <xdr:rowOff>0</xdr:rowOff>
        </xdr:to>
        <xdr:sp macro="" textlink="">
          <xdr:nvSpPr>
            <xdr:cNvPr id="61650" name="Button 210" hidden="1">
              <a:extLst>
                <a:ext uri="{63B3BB69-23CF-44E3-9099-C40C66FF867C}">
                  <a14:compatExt spid="_x0000_s61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327747</xdr:row>
          <xdr:rowOff>0</xdr:rowOff>
        </xdr:from>
        <xdr:to>
          <xdr:col>2307</xdr:col>
          <xdr:colOff>0</xdr:colOff>
          <xdr:row>327747</xdr:row>
          <xdr:rowOff>0</xdr:rowOff>
        </xdr:to>
        <xdr:sp macro="" textlink="">
          <xdr:nvSpPr>
            <xdr:cNvPr id="61651" name="Button 211" hidden="1">
              <a:extLst>
                <a:ext uri="{63B3BB69-23CF-44E3-9099-C40C66FF867C}">
                  <a14:compatExt spid="_x0000_s61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393283</xdr:row>
          <xdr:rowOff>0</xdr:rowOff>
        </xdr:from>
        <xdr:to>
          <xdr:col>2307</xdr:col>
          <xdr:colOff>0</xdr:colOff>
          <xdr:row>393283</xdr:row>
          <xdr:rowOff>0</xdr:rowOff>
        </xdr:to>
        <xdr:sp macro="" textlink="">
          <xdr:nvSpPr>
            <xdr:cNvPr id="61652" name="Button 212" hidden="1">
              <a:extLst>
                <a:ext uri="{63B3BB69-23CF-44E3-9099-C40C66FF867C}">
                  <a14:compatExt spid="_x0000_s61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458819</xdr:row>
          <xdr:rowOff>0</xdr:rowOff>
        </xdr:from>
        <xdr:to>
          <xdr:col>2307</xdr:col>
          <xdr:colOff>0</xdr:colOff>
          <xdr:row>458819</xdr:row>
          <xdr:rowOff>0</xdr:rowOff>
        </xdr:to>
        <xdr:sp macro="" textlink="">
          <xdr:nvSpPr>
            <xdr:cNvPr id="61653" name="Button 213" hidden="1">
              <a:extLst>
                <a:ext uri="{63B3BB69-23CF-44E3-9099-C40C66FF867C}">
                  <a14:compatExt spid="_x0000_s61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524355</xdr:row>
          <xdr:rowOff>0</xdr:rowOff>
        </xdr:from>
        <xdr:to>
          <xdr:col>2307</xdr:col>
          <xdr:colOff>0</xdr:colOff>
          <xdr:row>524355</xdr:row>
          <xdr:rowOff>0</xdr:rowOff>
        </xdr:to>
        <xdr:sp macro="" textlink="">
          <xdr:nvSpPr>
            <xdr:cNvPr id="61654" name="Button 214" hidden="1">
              <a:extLst>
                <a:ext uri="{63B3BB69-23CF-44E3-9099-C40C66FF867C}">
                  <a14:compatExt spid="_x0000_s61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589891</xdr:row>
          <xdr:rowOff>0</xdr:rowOff>
        </xdr:from>
        <xdr:to>
          <xdr:col>2307</xdr:col>
          <xdr:colOff>0</xdr:colOff>
          <xdr:row>589891</xdr:row>
          <xdr:rowOff>0</xdr:rowOff>
        </xdr:to>
        <xdr:sp macro="" textlink="">
          <xdr:nvSpPr>
            <xdr:cNvPr id="61655" name="Button 215" hidden="1">
              <a:extLst>
                <a:ext uri="{63B3BB69-23CF-44E3-9099-C40C66FF867C}">
                  <a14:compatExt spid="_x0000_s61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655427</xdr:row>
          <xdr:rowOff>0</xdr:rowOff>
        </xdr:from>
        <xdr:to>
          <xdr:col>2307</xdr:col>
          <xdr:colOff>0</xdr:colOff>
          <xdr:row>655427</xdr:row>
          <xdr:rowOff>0</xdr:rowOff>
        </xdr:to>
        <xdr:sp macro="" textlink="">
          <xdr:nvSpPr>
            <xdr:cNvPr id="61656" name="Button 216" hidden="1">
              <a:extLst>
                <a:ext uri="{63B3BB69-23CF-44E3-9099-C40C66FF867C}">
                  <a14:compatExt spid="_x0000_s61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720963</xdr:row>
          <xdr:rowOff>0</xdr:rowOff>
        </xdr:from>
        <xdr:to>
          <xdr:col>2307</xdr:col>
          <xdr:colOff>0</xdr:colOff>
          <xdr:row>720963</xdr:row>
          <xdr:rowOff>0</xdr:rowOff>
        </xdr:to>
        <xdr:sp macro="" textlink="">
          <xdr:nvSpPr>
            <xdr:cNvPr id="61657" name="Button 217" hidden="1">
              <a:extLst>
                <a:ext uri="{63B3BB69-23CF-44E3-9099-C40C66FF867C}">
                  <a14:compatExt spid="_x0000_s61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786499</xdr:row>
          <xdr:rowOff>0</xdr:rowOff>
        </xdr:from>
        <xdr:to>
          <xdr:col>2307</xdr:col>
          <xdr:colOff>0</xdr:colOff>
          <xdr:row>786499</xdr:row>
          <xdr:rowOff>0</xdr:rowOff>
        </xdr:to>
        <xdr:sp macro="" textlink="">
          <xdr:nvSpPr>
            <xdr:cNvPr id="61658" name="Button 218" hidden="1">
              <a:extLst>
                <a:ext uri="{63B3BB69-23CF-44E3-9099-C40C66FF867C}">
                  <a14:compatExt spid="_x0000_s61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852035</xdr:row>
          <xdr:rowOff>0</xdr:rowOff>
        </xdr:from>
        <xdr:to>
          <xdr:col>2307</xdr:col>
          <xdr:colOff>0</xdr:colOff>
          <xdr:row>852035</xdr:row>
          <xdr:rowOff>0</xdr:rowOff>
        </xdr:to>
        <xdr:sp macro="" textlink="">
          <xdr:nvSpPr>
            <xdr:cNvPr id="61659" name="Button 219" hidden="1">
              <a:extLst>
                <a:ext uri="{63B3BB69-23CF-44E3-9099-C40C66FF867C}">
                  <a14:compatExt spid="_x0000_s61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917571</xdr:row>
          <xdr:rowOff>0</xdr:rowOff>
        </xdr:from>
        <xdr:to>
          <xdr:col>2307</xdr:col>
          <xdr:colOff>0</xdr:colOff>
          <xdr:row>917571</xdr:row>
          <xdr:rowOff>0</xdr:rowOff>
        </xdr:to>
        <xdr:sp macro="" textlink="">
          <xdr:nvSpPr>
            <xdr:cNvPr id="61660" name="Button 220" hidden="1">
              <a:extLst>
                <a:ext uri="{63B3BB69-23CF-44E3-9099-C40C66FF867C}">
                  <a14:compatExt spid="_x0000_s61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983107</xdr:row>
          <xdr:rowOff>0</xdr:rowOff>
        </xdr:from>
        <xdr:to>
          <xdr:col>2307</xdr:col>
          <xdr:colOff>0</xdr:colOff>
          <xdr:row>983107</xdr:row>
          <xdr:rowOff>0</xdr:rowOff>
        </xdr:to>
        <xdr:sp macro="" textlink="">
          <xdr:nvSpPr>
            <xdr:cNvPr id="61661" name="Button 221" hidden="1">
              <a:extLst>
                <a:ext uri="{63B3BB69-23CF-44E3-9099-C40C66FF867C}">
                  <a14:compatExt spid="_x0000_s61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67</xdr:row>
          <xdr:rowOff>0</xdr:rowOff>
        </xdr:from>
        <xdr:to>
          <xdr:col>2563</xdr:col>
          <xdr:colOff>0</xdr:colOff>
          <xdr:row>67</xdr:row>
          <xdr:rowOff>0</xdr:rowOff>
        </xdr:to>
        <xdr:sp macro="" textlink="">
          <xdr:nvSpPr>
            <xdr:cNvPr id="61662" name="Button 222" hidden="1">
              <a:extLst>
                <a:ext uri="{63B3BB69-23CF-44E3-9099-C40C66FF867C}">
                  <a14:compatExt spid="_x0000_s61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65603</xdr:row>
          <xdr:rowOff>0</xdr:rowOff>
        </xdr:from>
        <xdr:to>
          <xdr:col>2563</xdr:col>
          <xdr:colOff>0</xdr:colOff>
          <xdr:row>65603</xdr:row>
          <xdr:rowOff>0</xdr:rowOff>
        </xdr:to>
        <xdr:sp macro="" textlink="">
          <xdr:nvSpPr>
            <xdr:cNvPr id="61663" name="Button 223" hidden="1">
              <a:extLst>
                <a:ext uri="{63B3BB69-23CF-44E3-9099-C40C66FF867C}">
                  <a14:compatExt spid="_x0000_s61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131139</xdr:row>
          <xdr:rowOff>0</xdr:rowOff>
        </xdr:from>
        <xdr:to>
          <xdr:col>2563</xdr:col>
          <xdr:colOff>0</xdr:colOff>
          <xdr:row>131139</xdr:row>
          <xdr:rowOff>0</xdr:rowOff>
        </xdr:to>
        <xdr:sp macro="" textlink="">
          <xdr:nvSpPr>
            <xdr:cNvPr id="61664" name="Button 224" hidden="1">
              <a:extLst>
                <a:ext uri="{63B3BB69-23CF-44E3-9099-C40C66FF867C}">
                  <a14:compatExt spid="_x0000_s61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196675</xdr:row>
          <xdr:rowOff>0</xdr:rowOff>
        </xdr:from>
        <xdr:to>
          <xdr:col>2563</xdr:col>
          <xdr:colOff>0</xdr:colOff>
          <xdr:row>196675</xdr:row>
          <xdr:rowOff>0</xdr:rowOff>
        </xdr:to>
        <xdr:sp macro="" textlink="">
          <xdr:nvSpPr>
            <xdr:cNvPr id="61665" name="Button 225" hidden="1">
              <a:extLst>
                <a:ext uri="{63B3BB69-23CF-44E3-9099-C40C66FF867C}">
                  <a14:compatExt spid="_x0000_s61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262211</xdr:row>
          <xdr:rowOff>0</xdr:rowOff>
        </xdr:from>
        <xdr:to>
          <xdr:col>2563</xdr:col>
          <xdr:colOff>0</xdr:colOff>
          <xdr:row>262211</xdr:row>
          <xdr:rowOff>0</xdr:rowOff>
        </xdr:to>
        <xdr:sp macro="" textlink="">
          <xdr:nvSpPr>
            <xdr:cNvPr id="61666" name="Button 226" hidden="1">
              <a:extLst>
                <a:ext uri="{63B3BB69-23CF-44E3-9099-C40C66FF867C}">
                  <a14:compatExt spid="_x0000_s61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327747</xdr:row>
          <xdr:rowOff>0</xdr:rowOff>
        </xdr:from>
        <xdr:to>
          <xdr:col>2563</xdr:col>
          <xdr:colOff>0</xdr:colOff>
          <xdr:row>327747</xdr:row>
          <xdr:rowOff>0</xdr:rowOff>
        </xdr:to>
        <xdr:sp macro="" textlink="">
          <xdr:nvSpPr>
            <xdr:cNvPr id="61667" name="Button 227" hidden="1">
              <a:extLst>
                <a:ext uri="{63B3BB69-23CF-44E3-9099-C40C66FF867C}">
                  <a14:compatExt spid="_x0000_s61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393283</xdr:row>
          <xdr:rowOff>0</xdr:rowOff>
        </xdr:from>
        <xdr:to>
          <xdr:col>2563</xdr:col>
          <xdr:colOff>0</xdr:colOff>
          <xdr:row>393283</xdr:row>
          <xdr:rowOff>0</xdr:rowOff>
        </xdr:to>
        <xdr:sp macro="" textlink="">
          <xdr:nvSpPr>
            <xdr:cNvPr id="61668" name="Button 228" hidden="1">
              <a:extLst>
                <a:ext uri="{63B3BB69-23CF-44E3-9099-C40C66FF867C}">
                  <a14:compatExt spid="_x0000_s61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458819</xdr:row>
          <xdr:rowOff>0</xdr:rowOff>
        </xdr:from>
        <xdr:to>
          <xdr:col>2563</xdr:col>
          <xdr:colOff>0</xdr:colOff>
          <xdr:row>458819</xdr:row>
          <xdr:rowOff>0</xdr:rowOff>
        </xdr:to>
        <xdr:sp macro="" textlink="">
          <xdr:nvSpPr>
            <xdr:cNvPr id="61669" name="Button 229" hidden="1">
              <a:extLst>
                <a:ext uri="{63B3BB69-23CF-44E3-9099-C40C66FF867C}">
                  <a14:compatExt spid="_x0000_s61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524355</xdr:row>
          <xdr:rowOff>0</xdr:rowOff>
        </xdr:from>
        <xdr:to>
          <xdr:col>2563</xdr:col>
          <xdr:colOff>0</xdr:colOff>
          <xdr:row>524355</xdr:row>
          <xdr:rowOff>0</xdr:rowOff>
        </xdr:to>
        <xdr:sp macro="" textlink="">
          <xdr:nvSpPr>
            <xdr:cNvPr id="61670" name="Button 230" hidden="1">
              <a:extLst>
                <a:ext uri="{63B3BB69-23CF-44E3-9099-C40C66FF867C}">
                  <a14:compatExt spid="_x0000_s61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589891</xdr:row>
          <xdr:rowOff>0</xdr:rowOff>
        </xdr:from>
        <xdr:to>
          <xdr:col>2563</xdr:col>
          <xdr:colOff>0</xdr:colOff>
          <xdr:row>589891</xdr:row>
          <xdr:rowOff>0</xdr:rowOff>
        </xdr:to>
        <xdr:sp macro="" textlink="">
          <xdr:nvSpPr>
            <xdr:cNvPr id="61671" name="Button 231" hidden="1">
              <a:extLst>
                <a:ext uri="{63B3BB69-23CF-44E3-9099-C40C66FF867C}">
                  <a14:compatExt spid="_x0000_s61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655427</xdr:row>
          <xdr:rowOff>0</xdr:rowOff>
        </xdr:from>
        <xdr:to>
          <xdr:col>2563</xdr:col>
          <xdr:colOff>0</xdr:colOff>
          <xdr:row>655427</xdr:row>
          <xdr:rowOff>0</xdr:rowOff>
        </xdr:to>
        <xdr:sp macro="" textlink="">
          <xdr:nvSpPr>
            <xdr:cNvPr id="61672" name="Button 232" hidden="1">
              <a:extLst>
                <a:ext uri="{63B3BB69-23CF-44E3-9099-C40C66FF867C}">
                  <a14:compatExt spid="_x0000_s61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720963</xdr:row>
          <xdr:rowOff>0</xdr:rowOff>
        </xdr:from>
        <xdr:to>
          <xdr:col>2563</xdr:col>
          <xdr:colOff>0</xdr:colOff>
          <xdr:row>720963</xdr:row>
          <xdr:rowOff>0</xdr:rowOff>
        </xdr:to>
        <xdr:sp macro="" textlink="">
          <xdr:nvSpPr>
            <xdr:cNvPr id="61673" name="Button 233" hidden="1">
              <a:extLst>
                <a:ext uri="{63B3BB69-23CF-44E3-9099-C40C66FF867C}">
                  <a14:compatExt spid="_x0000_s61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786499</xdr:row>
          <xdr:rowOff>0</xdr:rowOff>
        </xdr:from>
        <xdr:to>
          <xdr:col>2563</xdr:col>
          <xdr:colOff>0</xdr:colOff>
          <xdr:row>786499</xdr:row>
          <xdr:rowOff>0</xdr:rowOff>
        </xdr:to>
        <xdr:sp macro="" textlink="">
          <xdr:nvSpPr>
            <xdr:cNvPr id="61674" name="Button 234" hidden="1">
              <a:extLst>
                <a:ext uri="{63B3BB69-23CF-44E3-9099-C40C66FF867C}">
                  <a14:compatExt spid="_x0000_s61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852035</xdr:row>
          <xdr:rowOff>0</xdr:rowOff>
        </xdr:from>
        <xdr:to>
          <xdr:col>2563</xdr:col>
          <xdr:colOff>0</xdr:colOff>
          <xdr:row>852035</xdr:row>
          <xdr:rowOff>0</xdr:rowOff>
        </xdr:to>
        <xdr:sp macro="" textlink="">
          <xdr:nvSpPr>
            <xdr:cNvPr id="61675" name="Button 235" hidden="1">
              <a:extLst>
                <a:ext uri="{63B3BB69-23CF-44E3-9099-C40C66FF867C}">
                  <a14:compatExt spid="_x0000_s61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917571</xdr:row>
          <xdr:rowOff>0</xdr:rowOff>
        </xdr:from>
        <xdr:to>
          <xdr:col>2563</xdr:col>
          <xdr:colOff>0</xdr:colOff>
          <xdr:row>917571</xdr:row>
          <xdr:rowOff>0</xdr:rowOff>
        </xdr:to>
        <xdr:sp macro="" textlink="">
          <xdr:nvSpPr>
            <xdr:cNvPr id="61676" name="Button 236" hidden="1">
              <a:extLst>
                <a:ext uri="{63B3BB69-23CF-44E3-9099-C40C66FF867C}">
                  <a14:compatExt spid="_x0000_s61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983107</xdr:row>
          <xdr:rowOff>0</xdr:rowOff>
        </xdr:from>
        <xdr:to>
          <xdr:col>2563</xdr:col>
          <xdr:colOff>0</xdr:colOff>
          <xdr:row>983107</xdr:row>
          <xdr:rowOff>0</xdr:rowOff>
        </xdr:to>
        <xdr:sp macro="" textlink="">
          <xdr:nvSpPr>
            <xdr:cNvPr id="61677" name="Button 237" hidden="1">
              <a:extLst>
                <a:ext uri="{63B3BB69-23CF-44E3-9099-C40C66FF867C}">
                  <a14:compatExt spid="_x0000_s61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67</xdr:row>
          <xdr:rowOff>0</xdr:rowOff>
        </xdr:from>
        <xdr:to>
          <xdr:col>2819</xdr:col>
          <xdr:colOff>0</xdr:colOff>
          <xdr:row>67</xdr:row>
          <xdr:rowOff>0</xdr:rowOff>
        </xdr:to>
        <xdr:sp macro="" textlink="">
          <xdr:nvSpPr>
            <xdr:cNvPr id="61678" name="Button 238" hidden="1">
              <a:extLst>
                <a:ext uri="{63B3BB69-23CF-44E3-9099-C40C66FF867C}">
                  <a14:compatExt spid="_x0000_s61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65603</xdr:row>
          <xdr:rowOff>0</xdr:rowOff>
        </xdr:from>
        <xdr:to>
          <xdr:col>2819</xdr:col>
          <xdr:colOff>0</xdr:colOff>
          <xdr:row>65603</xdr:row>
          <xdr:rowOff>0</xdr:rowOff>
        </xdr:to>
        <xdr:sp macro="" textlink="">
          <xdr:nvSpPr>
            <xdr:cNvPr id="61679" name="Button 239" hidden="1">
              <a:extLst>
                <a:ext uri="{63B3BB69-23CF-44E3-9099-C40C66FF867C}">
                  <a14:compatExt spid="_x0000_s61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131139</xdr:row>
          <xdr:rowOff>0</xdr:rowOff>
        </xdr:from>
        <xdr:to>
          <xdr:col>2819</xdr:col>
          <xdr:colOff>0</xdr:colOff>
          <xdr:row>131139</xdr:row>
          <xdr:rowOff>0</xdr:rowOff>
        </xdr:to>
        <xdr:sp macro="" textlink="">
          <xdr:nvSpPr>
            <xdr:cNvPr id="61680" name="Button 240" hidden="1">
              <a:extLst>
                <a:ext uri="{63B3BB69-23CF-44E3-9099-C40C66FF867C}">
                  <a14:compatExt spid="_x0000_s61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196675</xdr:row>
          <xdr:rowOff>0</xdr:rowOff>
        </xdr:from>
        <xdr:to>
          <xdr:col>2819</xdr:col>
          <xdr:colOff>0</xdr:colOff>
          <xdr:row>196675</xdr:row>
          <xdr:rowOff>0</xdr:rowOff>
        </xdr:to>
        <xdr:sp macro="" textlink="">
          <xdr:nvSpPr>
            <xdr:cNvPr id="61681" name="Button 241" hidden="1">
              <a:extLst>
                <a:ext uri="{63B3BB69-23CF-44E3-9099-C40C66FF867C}">
                  <a14:compatExt spid="_x0000_s61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262211</xdr:row>
          <xdr:rowOff>0</xdr:rowOff>
        </xdr:from>
        <xdr:to>
          <xdr:col>2819</xdr:col>
          <xdr:colOff>0</xdr:colOff>
          <xdr:row>262211</xdr:row>
          <xdr:rowOff>0</xdr:rowOff>
        </xdr:to>
        <xdr:sp macro="" textlink="">
          <xdr:nvSpPr>
            <xdr:cNvPr id="61682" name="Button 242" hidden="1">
              <a:extLst>
                <a:ext uri="{63B3BB69-23CF-44E3-9099-C40C66FF867C}">
                  <a14:compatExt spid="_x0000_s61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327747</xdr:row>
          <xdr:rowOff>0</xdr:rowOff>
        </xdr:from>
        <xdr:to>
          <xdr:col>2819</xdr:col>
          <xdr:colOff>0</xdr:colOff>
          <xdr:row>327747</xdr:row>
          <xdr:rowOff>0</xdr:rowOff>
        </xdr:to>
        <xdr:sp macro="" textlink="">
          <xdr:nvSpPr>
            <xdr:cNvPr id="61683" name="Button 243" hidden="1">
              <a:extLst>
                <a:ext uri="{63B3BB69-23CF-44E3-9099-C40C66FF867C}">
                  <a14:compatExt spid="_x0000_s61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393283</xdr:row>
          <xdr:rowOff>0</xdr:rowOff>
        </xdr:from>
        <xdr:to>
          <xdr:col>2819</xdr:col>
          <xdr:colOff>0</xdr:colOff>
          <xdr:row>393283</xdr:row>
          <xdr:rowOff>0</xdr:rowOff>
        </xdr:to>
        <xdr:sp macro="" textlink="">
          <xdr:nvSpPr>
            <xdr:cNvPr id="61684" name="Button 244" hidden="1">
              <a:extLst>
                <a:ext uri="{63B3BB69-23CF-44E3-9099-C40C66FF867C}">
                  <a14:compatExt spid="_x0000_s61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458819</xdr:row>
          <xdr:rowOff>0</xdr:rowOff>
        </xdr:from>
        <xdr:to>
          <xdr:col>2819</xdr:col>
          <xdr:colOff>0</xdr:colOff>
          <xdr:row>458819</xdr:row>
          <xdr:rowOff>0</xdr:rowOff>
        </xdr:to>
        <xdr:sp macro="" textlink="">
          <xdr:nvSpPr>
            <xdr:cNvPr id="61685" name="Button 245" hidden="1">
              <a:extLst>
                <a:ext uri="{63B3BB69-23CF-44E3-9099-C40C66FF867C}">
                  <a14:compatExt spid="_x0000_s61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524355</xdr:row>
          <xdr:rowOff>0</xdr:rowOff>
        </xdr:from>
        <xdr:to>
          <xdr:col>2819</xdr:col>
          <xdr:colOff>0</xdr:colOff>
          <xdr:row>524355</xdr:row>
          <xdr:rowOff>0</xdr:rowOff>
        </xdr:to>
        <xdr:sp macro="" textlink="">
          <xdr:nvSpPr>
            <xdr:cNvPr id="61686" name="Button 246" hidden="1">
              <a:extLst>
                <a:ext uri="{63B3BB69-23CF-44E3-9099-C40C66FF867C}">
                  <a14:compatExt spid="_x0000_s61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589891</xdr:row>
          <xdr:rowOff>0</xdr:rowOff>
        </xdr:from>
        <xdr:to>
          <xdr:col>2819</xdr:col>
          <xdr:colOff>0</xdr:colOff>
          <xdr:row>589891</xdr:row>
          <xdr:rowOff>0</xdr:rowOff>
        </xdr:to>
        <xdr:sp macro="" textlink="">
          <xdr:nvSpPr>
            <xdr:cNvPr id="61687" name="Button 247" hidden="1">
              <a:extLst>
                <a:ext uri="{63B3BB69-23CF-44E3-9099-C40C66FF867C}">
                  <a14:compatExt spid="_x0000_s61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655427</xdr:row>
          <xdr:rowOff>0</xdr:rowOff>
        </xdr:from>
        <xdr:to>
          <xdr:col>2819</xdr:col>
          <xdr:colOff>0</xdr:colOff>
          <xdr:row>655427</xdr:row>
          <xdr:rowOff>0</xdr:rowOff>
        </xdr:to>
        <xdr:sp macro="" textlink="">
          <xdr:nvSpPr>
            <xdr:cNvPr id="61688" name="Button 248" hidden="1">
              <a:extLst>
                <a:ext uri="{63B3BB69-23CF-44E3-9099-C40C66FF867C}">
                  <a14:compatExt spid="_x0000_s61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720963</xdr:row>
          <xdr:rowOff>0</xdr:rowOff>
        </xdr:from>
        <xdr:to>
          <xdr:col>2819</xdr:col>
          <xdr:colOff>0</xdr:colOff>
          <xdr:row>720963</xdr:row>
          <xdr:rowOff>0</xdr:rowOff>
        </xdr:to>
        <xdr:sp macro="" textlink="">
          <xdr:nvSpPr>
            <xdr:cNvPr id="61689" name="Button 249" hidden="1">
              <a:extLst>
                <a:ext uri="{63B3BB69-23CF-44E3-9099-C40C66FF867C}">
                  <a14:compatExt spid="_x0000_s61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786499</xdr:row>
          <xdr:rowOff>0</xdr:rowOff>
        </xdr:from>
        <xdr:to>
          <xdr:col>2819</xdr:col>
          <xdr:colOff>0</xdr:colOff>
          <xdr:row>786499</xdr:row>
          <xdr:rowOff>0</xdr:rowOff>
        </xdr:to>
        <xdr:sp macro="" textlink="">
          <xdr:nvSpPr>
            <xdr:cNvPr id="61690" name="Button 250" hidden="1">
              <a:extLst>
                <a:ext uri="{63B3BB69-23CF-44E3-9099-C40C66FF867C}">
                  <a14:compatExt spid="_x0000_s61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852035</xdr:row>
          <xdr:rowOff>0</xdr:rowOff>
        </xdr:from>
        <xdr:to>
          <xdr:col>2819</xdr:col>
          <xdr:colOff>0</xdr:colOff>
          <xdr:row>852035</xdr:row>
          <xdr:rowOff>0</xdr:rowOff>
        </xdr:to>
        <xdr:sp macro="" textlink="">
          <xdr:nvSpPr>
            <xdr:cNvPr id="61691" name="Button 251" hidden="1">
              <a:extLst>
                <a:ext uri="{63B3BB69-23CF-44E3-9099-C40C66FF867C}">
                  <a14:compatExt spid="_x0000_s61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917571</xdr:row>
          <xdr:rowOff>0</xdr:rowOff>
        </xdr:from>
        <xdr:to>
          <xdr:col>2819</xdr:col>
          <xdr:colOff>0</xdr:colOff>
          <xdr:row>917571</xdr:row>
          <xdr:rowOff>0</xdr:rowOff>
        </xdr:to>
        <xdr:sp macro="" textlink="">
          <xdr:nvSpPr>
            <xdr:cNvPr id="61692" name="Button 252" hidden="1">
              <a:extLst>
                <a:ext uri="{63B3BB69-23CF-44E3-9099-C40C66FF867C}">
                  <a14:compatExt spid="_x0000_s61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983107</xdr:row>
          <xdr:rowOff>0</xdr:rowOff>
        </xdr:from>
        <xdr:to>
          <xdr:col>2819</xdr:col>
          <xdr:colOff>0</xdr:colOff>
          <xdr:row>983107</xdr:row>
          <xdr:rowOff>0</xdr:rowOff>
        </xdr:to>
        <xdr:sp macro="" textlink="">
          <xdr:nvSpPr>
            <xdr:cNvPr id="61693" name="Button 253" hidden="1">
              <a:extLst>
                <a:ext uri="{63B3BB69-23CF-44E3-9099-C40C66FF867C}">
                  <a14:compatExt spid="_x0000_s61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67</xdr:row>
          <xdr:rowOff>0</xdr:rowOff>
        </xdr:from>
        <xdr:to>
          <xdr:col>3075</xdr:col>
          <xdr:colOff>0</xdr:colOff>
          <xdr:row>67</xdr:row>
          <xdr:rowOff>0</xdr:rowOff>
        </xdr:to>
        <xdr:sp macro="" textlink="">
          <xdr:nvSpPr>
            <xdr:cNvPr id="61694" name="Button 254" hidden="1">
              <a:extLst>
                <a:ext uri="{63B3BB69-23CF-44E3-9099-C40C66FF867C}">
                  <a14:compatExt spid="_x0000_s61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65603</xdr:row>
          <xdr:rowOff>0</xdr:rowOff>
        </xdr:from>
        <xdr:to>
          <xdr:col>3075</xdr:col>
          <xdr:colOff>0</xdr:colOff>
          <xdr:row>65603</xdr:row>
          <xdr:rowOff>0</xdr:rowOff>
        </xdr:to>
        <xdr:sp macro="" textlink="">
          <xdr:nvSpPr>
            <xdr:cNvPr id="61695" name="Button 255" hidden="1">
              <a:extLst>
                <a:ext uri="{63B3BB69-23CF-44E3-9099-C40C66FF867C}">
                  <a14:compatExt spid="_x0000_s61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131139</xdr:row>
          <xdr:rowOff>0</xdr:rowOff>
        </xdr:from>
        <xdr:to>
          <xdr:col>3075</xdr:col>
          <xdr:colOff>0</xdr:colOff>
          <xdr:row>131139</xdr:row>
          <xdr:rowOff>0</xdr:rowOff>
        </xdr:to>
        <xdr:sp macro="" textlink="">
          <xdr:nvSpPr>
            <xdr:cNvPr id="61696" name="Button 256" hidden="1">
              <a:extLst>
                <a:ext uri="{63B3BB69-23CF-44E3-9099-C40C66FF867C}">
                  <a14:compatExt spid="_x0000_s61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196675</xdr:row>
          <xdr:rowOff>0</xdr:rowOff>
        </xdr:from>
        <xdr:to>
          <xdr:col>3075</xdr:col>
          <xdr:colOff>0</xdr:colOff>
          <xdr:row>196675</xdr:row>
          <xdr:rowOff>0</xdr:rowOff>
        </xdr:to>
        <xdr:sp macro="" textlink="">
          <xdr:nvSpPr>
            <xdr:cNvPr id="61697" name="Button 257" hidden="1">
              <a:extLst>
                <a:ext uri="{63B3BB69-23CF-44E3-9099-C40C66FF867C}">
                  <a14:compatExt spid="_x0000_s61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262211</xdr:row>
          <xdr:rowOff>0</xdr:rowOff>
        </xdr:from>
        <xdr:to>
          <xdr:col>3075</xdr:col>
          <xdr:colOff>0</xdr:colOff>
          <xdr:row>262211</xdr:row>
          <xdr:rowOff>0</xdr:rowOff>
        </xdr:to>
        <xdr:sp macro="" textlink="">
          <xdr:nvSpPr>
            <xdr:cNvPr id="61698" name="Button 258" hidden="1">
              <a:extLst>
                <a:ext uri="{63B3BB69-23CF-44E3-9099-C40C66FF867C}">
                  <a14:compatExt spid="_x0000_s61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327747</xdr:row>
          <xdr:rowOff>0</xdr:rowOff>
        </xdr:from>
        <xdr:to>
          <xdr:col>3075</xdr:col>
          <xdr:colOff>0</xdr:colOff>
          <xdr:row>327747</xdr:row>
          <xdr:rowOff>0</xdr:rowOff>
        </xdr:to>
        <xdr:sp macro="" textlink="">
          <xdr:nvSpPr>
            <xdr:cNvPr id="61699" name="Button 259" hidden="1">
              <a:extLst>
                <a:ext uri="{63B3BB69-23CF-44E3-9099-C40C66FF867C}">
                  <a14:compatExt spid="_x0000_s61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393283</xdr:row>
          <xdr:rowOff>0</xdr:rowOff>
        </xdr:from>
        <xdr:to>
          <xdr:col>3075</xdr:col>
          <xdr:colOff>0</xdr:colOff>
          <xdr:row>393283</xdr:row>
          <xdr:rowOff>0</xdr:rowOff>
        </xdr:to>
        <xdr:sp macro="" textlink="">
          <xdr:nvSpPr>
            <xdr:cNvPr id="61700" name="Button 260" hidden="1">
              <a:extLst>
                <a:ext uri="{63B3BB69-23CF-44E3-9099-C40C66FF867C}">
                  <a14:compatExt spid="_x0000_s61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458819</xdr:row>
          <xdr:rowOff>0</xdr:rowOff>
        </xdr:from>
        <xdr:to>
          <xdr:col>3075</xdr:col>
          <xdr:colOff>0</xdr:colOff>
          <xdr:row>458819</xdr:row>
          <xdr:rowOff>0</xdr:rowOff>
        </xdr:to>
        <xdr:sp macro="" textlink="">
          <xdr:nvSpPr>
            <xdr:cNvPr id="61701" name="Button 261" hidden="1">
              <a:extLst>
                <a:ext uri="{63B3BB69-23CF-44E3-9099-C40C66FF867C}">
                  <a14:compatExt spid="_x0000_s61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524355</xdr:row>
          <xdr:rowOff>0</xdr:rowOff>
        </xdr:from>
        <xdr:to>
          <xdr:col>3075</xdr:col>
          <xdr:colOff>0</xdr:colOff>
          <xdr:row>524355</xdr:row>
          <xdr:rowOff>0</xdr:rowOff>
        </xdr:to>
        <xdr:sp macro="" textlink="">
          <xdr:nvSpPr>
            <xdr:cNvPr id="61702" name="Button 262" hidden="1">
              <a:extLst>
                <a:ext uri="{63B3BB69-23CF-44E3-9099-C40C66FF867C}">
                  <a14:compatExt spid="_x0000_s61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589891</xdr:row>
          <xdr:rowOff>0</xdr:rowOff>
        </xdr:from>
        <xdr:to>
          <xdr:col>3075</xdr:col>
          <xdr:colOff>0</xdr:colOff>
          <xdr:row>589891</xdr:row>
          <xdr:rowOff>0</xdr:rowOff>
        </xdr:to>
        <xdr:sp macro="" textlink="">
          <xdr:nvSpPr>
            <xdr:cNvPr id="61703" name="Button 263" hidden="1">
              <a:extLst>
                <a:ext uri="{63B3BB69-23CF-44E3-9099-C40C66FF867C}">
                  <a14:compatExt spid="_x0000_s61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655427</xdr:row>
          <xdr:rowOff>0</xdr:rowOff>
        </xdr:from>
        <xdr:to>
          <xdr:col>3075</xdr:col>
          <xdr:colOff>0</xdr:colOff>
          <xdr:row>655427</xdr:row>
          <xdr:rowOff>0</xdr:rowOff>
        </xdr:to>
        <xdr:sp macro="" textlink="">
          <xdr:nvSpPr>
            <xdr:cNvPr id="61704" name="Button 264" hidden="1">
              <a:extLst>
                <a:ext uri="{63B3BB69-23CF-44E3-9099-C40C66FF867C}">
                  <a14:compatExt spid="_x0000_s61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720963</xdr:row>
          <xdr:rowOff>0</xdr:rowOff>
        </xdr:from>
        <xdr:to>
          <xdr:col>3075</xdr:col>
          <xdr:colOff>0</xdr:colOff>
          <xdr:row>720963</xdr:row>
          <xdr:rowOff>0</xdr:rowOff>
        </xdr:to>
        <xdr:sp macro="" textlink="">
          <xdr:nvSpPr>
            <xdr:cNvPr id="61705" name="Button 265" hidden="1">
              <a:extLst>
                <a:ext uri="{63B3BB69-23CF-44E3-9099-C40C66FF867C}">
                  <a14:compatExt spid="_x0000_s61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786499</xdr:row>
          <xdr:rowOff>0</xdr:rowOff>
        </xdr:from>
        <xdr:to>
          <xdr:col>3075</xdr:col>
          <xdr:colOff>0</xdr:colOff>
          <xdr:row>786499</xdr:row>
          <xdr:rowOff>0</xdr:rowOff>
        </xdr:to>
        <xdr:sp macro="" textlink="">
          <xdr:nvSpPr>
            <xdr:cNvPr id="61706" name="Button 266" hidden="1">
              <a:extLst>
                <a:ext uri="{63B3BB69-23CF-44E3-9099-C40C66FF867C}">
                  <a14:compatExt spid="_x0000_s61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852035</xdr:row>
          <xdr:rowOff>0</xdr:rowOff>
        </xdr:from>
        <xdr:to>
          <xdr:col>3075</xdr:col>
          <xdr:colOff>0</xdr:colOff>
          <xdr:row>852035</xdr:row>
          <xdr:rowOff>0</xdr:rowOff>
        </xdr:to>
        <xdr:sp macro="" textlink="">
          <xdr:nvSpPr>
            <xdr:cNvPr id="61707" name="Button 267" hidden="1">
              <a:extLst>
                <a:ext uri="{63B3BB69-23CF-44E3-9099-C40C66FF867C}">
                  <a14:compatExt spid="_x0000_s61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917571</xdr:row>
          <xdr:rowOff>0</xdr:rowOff>
        </xdr:from>
        <xdr:to>
          <xdr:col>3075</xdr:col>
          <xdr:colOff>0</xdr:colOff>
          <xdr:row>917571</xdr:row>
          <xdr:rowOff>0</xdr:rowOff>
        </xdr:to>
        <xdr:sp macro="" textlink="">
          <xdr:nvSpPr>
            <xdr:cNvPr id="61708" name="Button 268" hidden="1">
              <a:extLst>
                <a:ext uri="{63B3BB69-23CF-44E3-9099-C40C66FF867C}">
                  <a14:compatExt spid="_x0000_s61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983107</xdr:row>
          <xdr:rowOff>0</xdr:rowOff>
        </xdr:from>
        <xdr:to>
          <xdr:col>3075</xdr:col>
          <xdr:colOff>0</xdr:colOff>
          <xdr:row>983107</xdr:row>
          <xdr:rowOff>0</xdr:rowOff>
        </xdr:to>
        <xdr:sp macro="" textlink="">
          <xdr:nvSpPr>
            <xdr:cNvPr id="61709" name="Button 269" hidden="1">
              <a:extLst>
                <a:ext uri="{63B3BB69-23CF-44E3-9099-C40C66FF867C}">
                  <a14:compatExt spid="_x0000_s61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67</xdr:row>
          <xdr:rowOff>0</xdr:rowOff>
        </xdr:from>
        <xdr:to>
          <xdr:col>3331</xdr:col>
          <xdr:colOff>0</xdr:colOff>
          <xdr:row>67</xdr:row>
          <xdr:rowOff>0</xdr:rowOff>
        </xdr:to>
        <xdr:sp macro="" textlink="">
          <xdr:nvSpPr>
            <xdr:cNvPr id="61710" name="Button 270" hidden="1">
              <a:extLst>
                <a:ext uri="{63B3BB69-23CF-44E3-9099-C40C66FF867C}">
                  <a14:compatExt spid="_x0000_s61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65603</xdr:row>
          <xdr:rowOff>0</xdr:rowOff>
        </xdr:from>
        <xdr:to>
          <xdr:col>3331</xdr:col>
          <xdr:colOff>0</xdr:colOff>
          <xdr:row>65603</xdr:row>
          <xdr:rowOff>0</xdr:rowOff>
        </xdr:to>
        <xdr:sp macro="" textlink="">
          <xdr:nvSpPr>
            <xdr:cNvPr id="61711" name="Button 271" hidden="1">
              <a:extLst>
                <a:ext uri="{63B3BB69-23CF-44E3-9099-C40C66FF867C}">
                  <a14:compatExt spid="_x0000_s61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131139</xdr:row>
          <xdr:rowOff>0</xdr:rowOff>
        </xdr:from>
        <xdr:to>
          <xdr:col>3331</xdr:col>
          <xdr:colOff>0</xdr:colOff>
          <xdr:row>131139</xdr:row>
          <xdr:rowOff>0</xdr:rowOff>
        </xdr:to>
        <xdr:sp macro="" textlink="">
          <xdr:nvSpPr>
            <xdr:cNvPr id="61712" name="Button 272" hidden="1">
              <a:extLst>
                <a:ext uri="{63B3BB69-23CF-44E3-9099-C40C66FF867C}">
                  <a14:compatExt spid="_x0000_s61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196675</xdr:row>
          <xdr:rowOff>0</xdr:rowOff>
        </xdr:from>
        <xdr:to>
          <xdr:col>3331</xdr:col>
          <xdr:colOff>0</xdr:colOff>
          <xdr:row>196675</xdr:row>
          <xdr:rowOff>0</xdr:rowOff>
        </xdr:to>
        <xdr:sp macro="" textlink="">
          <xdr:nvSpPr>
            <xdr:cNvPr id="61713" name="Button 273" hidden="1">
              <a:extLst>
                <a:ext uri="{63B3BB69-23CF-44E3-9099-C40C66FF867C}">
                  <a14:compatExt spid="_x0000_s61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262211</xdr:row>
          <xdr:rowOff>0</xdr:rowOff>
        </xdr:from>
        <xdr:to>
          <xdr:col>3331</xdr:col>
          <xdr:colOff>0</xdr:colOff>
          <xdr:row>262211</xdr:row>
          <xdr:rowOff>0</xdr:rowOff>
        </xdr:to>
        <xdr:sp macro="" textlink="">
          <xdr:nvSpPr>
            <xdr:cNvPr id="61714" name="Button 274" hidden="1">
              <a:extLst>
                <a:ext uri="{63B3BB69-23CF-44E3-9099-C40C66FF867C}">
                  <a14:compatExt spid="_x0000_s61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327747</xdr:row>
          <xdr:rowOff>0</xdr:rowOff>
        </xdr:from>
        <xdr:to>
          <xdr:col>3331</xdr:col>
          <xdr:colOff>0</xdr:colOff>
          <xdr:row>327747</xdr:row>
          <xdr:rowOff>0</xdr:rowOff>
        </xdr:to>
        <xdr:sp macro="" textlink="">
          <xdr:nvSpPr>
            <xdr:cNvPr id="61715" name="Button 275" hidden="1">
              <a:extLst>
                <a:ext uri="{63B3BB69-23CF-44E3-9099-C40C66FF867C}">
                  <a14:compatExt spid="_x0000_s61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393283</xdr:row>
          <xdr:rowOff>0</xdr:rowOff>
        </xdr:from>
        <xdr:to>
          <xdr:col>3331</xdr:col>
          <xdr:colOff>0</xdr:colOff>
          <xdr:row>393283</xdr:row>
          <xdr:rowOff>0</xdr:rowOff>
        </xdr:to>
        <xdr:sp macro="" textlink="">
          <xdr:nvSpPr>
            <xdr:cNvPr id="61716" name="Button 276" hidden="1">
              <a:extLst>
                <a:ext uri="{63B3BB69-23CF-44E3-9099-C40C66FF867C}">
                  <a14:compatExt spid="_x0000_s61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458819</xdr:row>
          <xdr:rowOff>0</xdr:rowOff>
        </xdr:from>
        <xdr:to>
          <xdr:col>3331</xdr:col>
          <xdr:colOff>0</xdr:colOff>
          <xdr:row>458819</xdr:row>
          <xdr:rowOff>0</xdr:rowOff>
        </xdr:to>
        <xdr:sp macro="" textlink="">
          <xdr:nvSpPr>
            <xdr:cNvPr id="61717" name="Button 277" hidden="1">
              <a:extLst>
                <a:ext uri="{63B3BB69-23CF-44E3-9099-C40C66FF867C}">
                  <a14:compatExt spid="_x0000_s61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524355</xdr:row>
          <xdr:rowOff>0</xdr:rowOff>
        </xdr:from>
        <xdr:to>
          <xdr:col>3331</xdr:col>
          <xdr:colOff>0</xdr:colOff>
          <xdr:row>524355</xdr:row>
          <xdr:rowOff>0</xdr:rowOff>
        </xdr:to>
        <xdr:sp macro="" textlink="">
          <xdr:nvSpPr>
            <xdr:cNvPr id="61718" name="Button 278" hidden="1">
              <a:extLst>
                <a:ext uri="{63B3BB69-23CF-44E3-9099-C40C66FF867C}">
                  <a14:compatExt spid="_x0000_s61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589891</xdr:row>
          <xdr:rowOff>0</xdr:rowOff>
        </xdr:from>
        <xdr:to>
          <xdr:col>3331</xdr:col>
          <xdr:colOff>0</xdr:colOff>
          <xdr:row>589891</xdr:row>
          <xdr:rowOff>0</xdr:rowOff>
        </xdr:to>
        <xdr:sp macro="" textlink="">
          <xdr:nvSpPr>
            <xdr:cNvPr id="61719" name="Button 279" hidden="1">
              <a:extLst>
                <a:ext uri="{63B3BB69-23CF-44E3-9099-C40C66FF867C}">
                  <a14:compatExt spid="_x0000_s61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655427</xdr:row>
          <xdr:rowOff>0</xdr:rowOff>
        </xdr:from>
        <xdr:to>
          <xdr:col>3331</xdr:col>
          <xdr:colOff>0</xdr:colOff>
          <xdr:row>655427</xdr:row>
          <xdr:rowOff>0</xdr:rowOff>
        </xdr:to>
        <xdr:sp macro="" textlink="">
          <xdr:nvSpPr>
            <xdr:cNvPr id="61720" name="Button 280" hidden="1">
              <a:extLst>
                <a:ext uri="{63B3BB69-23CF-44E3-9099-C40C66FF867C}">
                  <a14:compatExt spid="_x0000_s61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720963</xdr:row>
          <xdr:rowOff>0</xdr:rowOff>
        </xdr:from>
        <xdr:to>
          <xdr:col>3331</xdr:col>
          <xdr:colOff>0</xdr:colOff>
          <xdr:row>720963</xdr:row>
          <xdr:rowOff>0</xdr:rowOff>
        </xdr:to>
        <xdr:sp macro="" textlink="">
          <xdr:nvSpPr>
            <xdr:cNvPr id="61721" name="Button 281" hidden="1">
              <a:extLst>
                <a:ext uri="{63B3BB69-23CF-44E3-9099-C40C66FF867C}">
                  <a14:compatExt spid="_x0000_s61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786499</xdr:row>
          <xdr:rowOff>0</xdr:rowOff>
        </xdr:from>
        <xdr:to>
          <xdr:col>3331</xdr:col>
          <xdr:colOff>0</xdr:colOff>
          <xdr:row>786499</xdr:row>
          <xdr:rowOff>0</xdr:rowOff>
        </xdr:to>
        <xdr:sp macro="" textlink="">
          <xdr:nvSpPr>
            <xdr:cNvPr id="61722" name="Button 282" hidden="1">
              <a:extLst>
                <a:ext uri="{63B3BB69-23CF-44E3-9099-C40C66FF867C}">
                  <a14:compatExt spid="_x0000_s61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852035</xdr:row>
          <xdr:rowOff>0</xdr:rowOff>
        </xdr:from>
        <xdr:to>
          <xdr:col>3331</xdr:col>
          <xdr:colOff>0</xdr:colOff>
          <xdr:row>852035</xdr:row>
          <xdr:rowOff>0</xdr:rowOff>
        </xdr:to>
        <xdr:sp macro="" textlink="">
          <xdr:nvSpPr>
            <xdr:cNvPr id="61723" name="Button 283" hidden="1">
              <a:extLst>
                <a:ext uri="{63B3BB69-23CF-44E3-9099-C40C66FF867C}">
                  <a14:compatExt spid="_x0000_s61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917571</xdr:row>
          <xdr:rowOff>0</xdr:rowOff>
        </xdr:from>
        <xdr:to>
          <xdr:col>3331</xdr:col>
          <xdr:colOff>0</xdr:colOff>
          <xdr:row>917571</xdr:row>
          <xdr:rowOff>0</xdr:rowOff>
        </xdr:to>
        <xdr:sp macro="" textlink="">
          <xdr:nvSpPr>
            <xdr:cNvPr id="61724" name="Button 284" hidden="1">
              <a:extLst>
                <a:ext uri="{63B3BB69-23CF-44E3-9099-C40C66FF867C}">
                  <a14:compatExt spid="_x0000_s61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983107</xdr:row>
          <xdr:rowOff>0</xdr:rowOff>
        </xdr:from>
        <xdr:to>
          <xdr:col>3331</xdr:col>
          <xdr:colOff>0</xdr:colOff>
          <xdr:row>983107</xdr:row>
          <xdr:rowOff>0</xdr:rowOff>
        </xdr:to>
        <xdr:sp macro="" textlink="">
          <xdr:nvSpPr>
            <xdr:cNvPr id="61725" name="Button 285" hidden="1">
              <a:extLst>
                <a:ext uri="{63B3BB69-23CF-44E3-9099-C40C66FF867C}">
                  <a14:compatExt spid="_x0000_s61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67</xdr:row>
          <xdr:rowOff>0</xdr:rowOff>
        </xdr:from>
        <xdr:to>
          <xdr:col>3587</xdr:col>
          <xdr:colOff>0</xdr:colOff>
          <xdr:row>67</xdr:row>
          <xdr:rowOff>0</xdr:rowOff>
        </xdr:to>
        <xdr:sp macro="" textlink="">
          <xdr:nvSpPr>
            <xdr:cNvPr id="61726" name="Button 286" hidden="1">
              <a:extLst>
                <a:ext uri="{63B3BB69-23CF-44E3-9099-C40C66FF867C}">
                  <a14:compatExt spid="_x0000_s61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65603</xdr:row>
          <xdr:rowOff>0</xdr:rowOff>
        </xdr:from>
        <xdr:to>
          <xdr:col>3587</xdr:col>
          <xdr:colOff>0</xdr:colOff>
          <xdr:row>65603</xdr:row>
          <xdr:rowOff>0</xdr:rowOff>
        </xdr:to>
        <xdr:sp macro="" textlink="">
          <xdr:nvSpPr>
            <xdr:cNvPr id="61727" name="Button 287" hidden="1">
              <a:extLst>
                <a:ext uri="{63B3BB69-23CF-44E3-9099-C40C66FF867C}">
                  <a14:compatExt spid="_x0000_s61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131139</xdr:row>
          <xdr:rowOff>0</xdr:rowOff>
        </xdr:from>
        <xdr:to>
          <xdr:col>3587</xdr:col>
          <xdr:colOff>0</xdr:colOff>
          <xdr:row>131139</xdr:row>
          <xdr:rowOff>0</xdr:rowOff>
        </xdr:to>
        <xdr:sp macro="" textlink="">
          <xdr:nvSpPr>
            <xdr:cNvPr id="61728" name="Button 288" hidden="1">
              <a:extLst>
                <a:ext uri="{63B3BB69-23CF-44E3-9099-C40C66FF867C}">
                  <a14:compatExt spid="_x0000_s61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196675</xdr:row>
          <xdr:rowOff>0</xdr:rowOff>
        </xdr:from>
        <xdr:to>
          <xdr:col>3587</xdr:col>
          <xdr:colOff>0</xdr:colOff>
          <xdr:row>196675</xdr:row>
          <xdr:rowOff>0</xdr:rowOff>
        </xdr:to>
        <xdr:sp macro="" textlink="">
          <xdr:nvSpPr>
            <xdr:cNvPr id="61729" name="Button 289" hidden="1">
              <a:extLst>
                <a:ext uri="{63B3BB69-23CF-44E3-9099-C40C66FF867C}">
                  <a14:compatExt spid="_x0000_s61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262211</xdr:row>
          <xdr:rowOff>0</xdr:rowOff>
        </xdr:from>
        <xdr:to>
          <xdr:col>3587</xdr:col>
          <xdr:colOff>0</xdr:colOff>
          <xdr:row>262211</xdr:row>
          <xdr:rowOff>0</xdr:rowOff>
        </xdr:to>
        <xdr:sp macro="" textlink="">
          <xdr:nvSpPr>
            <xdr:cNvPr id="61730" name="Button 290" hidden="1">
              <a:extLst>
                <a:ext uri="{63B3BB69-23CF-44E3-9099-C40C66FF867C}">
                  <a14:compatExt spid="_x0000_s61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327747</xdr:row>
          <xdr:rowOff>0</xdr:rowOff>
        </xdr:from>
        <xdr:to>
          <xdr:col>3587</xdr:col>
          <xdr:colOff>0</xdr:colOff>
          <xdr:row>327747</xdr:row>
          <xdr:rowOff>0</xdr:rowOff>
        </xdr:to>
        <xdr:sp macro="" textlink="">
          <xdr:nvSpPr>
            <xdr:cNvPr id="61731" name="Button 291" hidden="1">
              <a:extLst>
                <a:ext uri="{63B3BB69-23CF-44E3-9099-C40C66FF867C}">
                  <a14:compatExt spid="_x0000_s61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393283</xdr:row>
          <xdr:rowOff>0</xdr:rowOff>
        </xdr:from>
        <xdr:to>
          <xdr:col>3587</xdr:col>
          <xdr:colOff>0</xdr:colOff>
          <xdr:row>393283</xdr:row>
          <xdr:rowOff>0</xdr:rowOff>
        </xdr:to>
        <xdr:sp macro="" textlink="">
          <xdr:nvSpPr>
            <xdr:cNvPr id="61732" name="Button 292" hidden="1">
              <a:extLst>
                <a:ext uri="{63B3BB69-23CF-44E3-9099-C40C66FF867C}">
                  <a14:compatExt spid="_x0000_s61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458819</xdr:row>
          <xdr:rowOff>0</xdr:rowOff>
        </xdr:from>
        <xdr:to>
          <xdr:col>3587</xdr:col>
          <xdr:colOff>0</xdr:colOff>
          <xdr:row>458819</xdr:row>
          <xdr:rowOff>0</xdr:rowOff>
        </xdr:to>
        <xdr:sp macro="" textlink="">
          <xdr:nvSpPr>
            <xdr:cNvPr id="61733" name="Button 293" hidden="1">
              <a:extLst>
                <a:ext uri="{63B3BB69-23CF-44E3-9099-C40C66FF867C}">
                  <a14:compatExt spid="_x0000_s61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524355</xdr:row>
          <xdr:rowOff>0</xdr:rowOff>
        </xdr:from>
        <xdr:to>
          <xdr:col>3587</xdr:col>
          <xdr:colOff>0</xdr:colOff>
          <xdr:row>524355</xdr:row>
          <xdr:rowOff>0</xdr:rowOff>
        </xdr:to>
        <xdr:sp macro="" textlink="">
          <xdr:nvSpPr>
            <xdr:cNvPr id="61734" name="Button 294" hidden="1">
              <a:extLst>
                <a:ext uri="{63B3BB69-23CF-44E3-9099-C40C66FF867C}">
                  <a14:compatExt spid="_x0000_s61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589891</xdr:row>
          <xdr:rowOff>0</xdr:rowOff>
        </xdr:from>
        <xdr:to>
          <xdr:col>3587</xdr:col>
          <xdr:colOff>0</xdr:colOff>
          <xdr:row>589891</xdr:row>
          <xdr:rowOff>0</xdr:rowOff>
        </xdr:to>
        <xdr:sp macro="" textlink="">
          <xdr:nvSpPr>
            <xdr:cNvPr id="61735" name="Button 295" hidden="1">
              <a:extLst>
                <a:ext uri="{63B3BB69-23CF-44E3-9099-C40C66FF867C}">
                  <a14:compatExt spid="_x0000_s61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655427</xdr:row>
          <xdr:rowOff>0</xdr:rowOff>
        </xdr:from>
        <xdr:to>
          <xdr:col>3587</xdr:col>
          <xdr:colOff>0</xdr:colOff>
          <xdr:row>655427</xdr:row>
          <xdr:rowOff>0</xdr:rowOff>
        </xdr:to>
        <xdr:sp macro="" textlink="">
          <xdr:nvSpPr>
            <xdr:cNvPr id="61736" name="Button 296" hidden="1">
              <a:extLst>
                <a:ext uri="{63B3BB69-23CF-44E3-9099-C40C66FF867C}">
                  <a14:compatExt spid="_x0000_s61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720963</xdr:row>
          <xdr:rowOff>0</xdr:rowOff>
        </xdr:from>
        <xdr:to>
          <xdr:col>3587</xdr:col>
          <xdr:colOff>0</xdr:colOff>
          <xdr:row>720963</xdr:row>
          <xdr:rowOff>0</xdr:rowOff>
        </xdr:to>
        <xdr:sp macro="" textlink="">
          <xdr:nvSpPr>
            <xdr:cNvPr id="61737" name="Button 297" hidden="1">
              <a:extLst>
                <a:ext uri="{63B3BB69-23CF-44E3-9099-C40C66FF867C}">
                  <a14:compatExt spid="_x0000_s61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786499</xdr:row>
          <xdr:rowOff>0</xdr:rowOff>
        </xdr:from>
        <xdr:to>
          <xdr:col>3587</xdr:col>
          <xdr:colOff>0</xdr:colOff>
          <xdr:row>786499</xdr:row>
          <xdr:rowOff>0</xdr:rowOff>
        </xdr:to>
        <xdr:sp macro="" textlink="">
          <xdr:nvSpPr>
            <xdr:cNvPr id="61738" name="Button 298" hidden="1">
              <a:extLst>
                <a:ext uri="{63B3BB69-23CF-44E3-9099-C40C66FF867C}">
                  <a14:compatExt spid="_x0000_s61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852035</xdr:row>
          <xdr:rowOff>0</xdr:rowOff>
        </xdr:from>
        <xdr:to>
          <xdr:col>3587</xdr:col>
          <xdr:colOff>0</xdr:colOff>
          <xdr:row>852035</xdr:row>
          <xdr:rowOff>0</xdr:rowOff>
        </xdr:to>
        <xdr:sp macro="" textlink="">
          <xdr:nvSpPr>
            <xdr:cNvPr id="61739" name="Button 299" hidden="1">
              <a:extLst>
                <a:ext uri="{63B3BB69-23CF-44E3-9099-C40C66FF867C}">
                  <a14:compatExt spid="_x0000_s61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917571</xdr:row>
          <xdr:rowOff>0</xdr:rowOff>
        </xdr:from>
        <xdr:to>
          <xdr:col>3587</xdr:col>
          <xdr:colOff>0</xdr:colOff>
          <xdr:row>917571</xdr:row>
          <xdr:rowOff>0</xdr:rowOff>
        </xdr:to>
        <xdr:sp macro="" textlink="">
          <xdr:nvSpPr>
            <xdr:cNvPr id="61740" name="Button 300" hidden="1">
              <a:extLst>
                <a:ext uri="{63B3BB69-23CF-44E3-9099-C40C66FF867C}">
                  <a14:compatExt spid="_x0000_s61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983107</xdr:row>
          <xdr:rowOff>0</xdr:rowOff>
        </xdr:from>
        <xdr:to>
          <xdr:col>3587</xdr:col>
          <xdr:colOff>0</xdr:colOff>
          <xdr:row>983107</xdr:row>
          <xdr:rowOff>0</xdr:rowOff>
        </xdr:to>
        <xdr:sp macro="" textlink="">
          <xdr:nvSpPr>
            <xdr:cNvPr id="61741" name="Button 301" hidden="1">
              <a:extLst>
                <a:ext uri="{63B3BB69-23CF-44E3-9099-C40C66FF867C}">
                  <a14:compatExt spid="_x0000_s61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67</xdr:row>
          <xdr:rowOff>0</xdr:rowOff>
        </xdr:from>
        <xdr:to>
          <xdr:col>3843</xdr:col>
          <xdr:colOff>0</xdr:colOff>
          <xdr:row>67</xdr:row>
          <xdr:rowOff>0</xdr:rowOff>
        </xdr:to>
        <xdr:sp macro="" textlink="">
          <xdr:nvSpPr>
            <xdr:cNvPr id="61742" name="Button 302" hidden="1">
              <a:extLst>
                <a:ext uri="{63B3BB69-23CF-44E3-9099-C40C66FF867C}">
                  <a14:compatExt spid="_x0000_s61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65603</xdr:row>
          <xdr:rowOff>0</xdr:rowOff>
        </xdr:from>
        <xdr:to>
          <xdr:col>3843</xdr:col>
          <xdr:colOff>0</xdr:colOff>
          <xdr:row>65603</xdr:row>
          <xdr:rowOff>0</xdr:rowOff>
        </xdr:to>
        <xdr:sp macro="" textlink="">
          <xdr:nvSpPr>
            <xdr:cNvPr id="61743" name="Button 303" hidden="1">
              <a:extLst>
                <a:ext uri="{63B3BB69-23CF-44E3-9099-C40C66FF867C}">
                  <a14:compatExt spid="_x0000_s61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131139</xdr:row>
          <xdr:rowOff>0</xdr:rowOff>
        </xdr:from>
        <xdr:to>
          <xdr:col>3843</xdr:col>
          <xdr:colOff>0</xdr:colOff>
          <xdr:row>131139</xdr:row>
          <xdr:rowOff>0</xdr:rowOff>
        </xdr:to>
        <xdr:sp macro="" textlink="">
          <xdr:nvSpPr>
            <xdr:cNvPr id="61744" name="Button 304" hidden="1">
              <a:extLst>
                <a:ext uri="{63B3BB69-23CF-44E3-9099-C40C66FF867C}">
                  <a14:compatExt spid="_x0000_s61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196675</xdr:row>
          <xdr:rowOff>0</xdr:rowOff>
        </xdr:from>
        <xdr:to>
          <xdr:col>3843</xdr:col>
          <xdr:colOff>0</xdr:colOff>
          <xdr:row>196675</xdr:row>
          <xdr:rowOff>0</xdr:rowOff>
        </xdr:to>
        <xdr:sp macro="" textlink="">
          <xdr:nvSpPr>
            <xdr:cNvPr id="61745" name="Button 305" hidden="1">
              <a:extLst>
                <a:ext uri="{63B3BB69-23CF-44E3-9099-C40C66FF867C}">
                  <a14:compatExt spid="_x0000_s61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262211</xdr:row>
          <xdr:rowOff>0</xdr:rowOff>
        </xdr:from>
        <xdr:to>
          <xdr:col>3843</xdr:col>
          <xdr:colOff>0</xdr:colOff>
          <xdr:row>262211</xdr:row>
          <xdr:rowOff>0</xdr:rowOff>
        </xdr:to>
        <xdr:sp macro="" textlink="">
          <xdr:nvSpPr>
            <xdr:cNvPr id="61746" name="Button 306" hidden="1">
              <a:extLst>
                <a:ext uri="{63B3BB69-23CF-44E3-9099-C40C66FF867C}">
                  <a14:compatExt spid="_x0000_s61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327747</xdr:row>
          <xdr:rowOff>0</xdr:rowOff>
        </xdr:from>
        <xdr:to>
          <xdr:col>3843</xdr:col>
          <xdr:colOff>0</xdr:colOff>
          <xdr:row>327747</xdr:row>
          <xdr:rowOff>0</xdr:rowOff>
        </xdr:to>
        <xdr:sp macro="" textlink="">
          <xdr:nvSpPr>
            <xdr:cNvPr id="61747" name="Button 307" hidden="1">
              <a:extLst>
                <a:ext uri="{63B3BB69-23CF-44E3-9099-C40C66FF867C}">
                  <a14:compatExt spid="_x0000_s61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393283</xdr:row>
          <xdr:rowOff>0</xdr:rowOff>
        </xdr:from>
        <xdr:to>
          <xdr:col>3843</xdr:col>
          <xdr:colOff>0</xdr:colOff>
          <xdr:row>393283</xdr:row>
          <xdr:rowOff>0</xdr:rowOff>
        </xdr:to>
        <xdr:sp macro="" textlink="">
          <xdr:nvSpPr>
            <xdr:cNvPr id="61748" name="Button 308" hidden="1">
              <a:extLst>
                <a:ext uri="{63B3BB69-23CF-44E3-9099-C40C66FF867C}">
                  <a14:compatExt spid="_x0000_s61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458819</xdr:row>
          <xdr:rowOff>0</xdr:rowOff>
        </xdr:from>
        <xdr:to>
          <xdr:col>3843</xdr:col>
          <xdr:colOff>0</xdr:colOff>
          <xdr:row>458819</xdr:row>
          <xdr:rowOff>0</xdr:rowOff>
        </xdr:to>
        <xdr:sp macro="" textlink="">
          <xdr:nvSpPr>
            <xdr:cNvPr id="61749" name="Button 309" hidden="1">
              <a:extLst>
                <a:ext uri="{63B3BB69-23CF-44E3-9099-C40C66FF867C}">
                  <a14:compatExt spid="_x0000_s61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524355</xdr:row>
          <xdr:rowOff>0</xdr:rowOff>
        </xdr:from>
        <xdr:to>
          <xdr:col>3843</xdr:col>
          <xdr:colOff>0</xdr:colOff>
          <xdr:row>524355</xdr:row>
          <xdr:rowOff>0</xdr:rowOff>
        </xdr:to>
        <xdr:sp macro="" textlink="">
          <xdr:nvSpPr>
            <xdr:cNvPr id="61750" name="Button 310" hidden="1">
              <a:extLst>
                <a:ext uri="{63B3BB69-23CF-44E3-9099-C40C66FF867C}">
                  <a14:compatExt spid="_x0000_s61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589891</xdr:row>
          <xdr:rowOff>0</xdr:rowOff>
        </xdr:from>
        <xdr:to>
          <xdr:col>3843</xdr:col>
          <xdr:colOff>0</xdr:colOff>
          <xdr:row>589891</xdr:row>
          <xdr:rowOff>0</xdr:rowOff>
        </xdr:to>
        <xdr:sp macro="" textlink="">
          <xdr:nvSpPr>
            <xdr:cNvPr id="61751" name="Button 311" hidden="1">
              <a:extLst>
                <a:ext uri="{63B3BB69-23CF-44E3-9099-C40C66FF867C}">
                  <a14:compatExt spid="_x0000_s61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655427</xdr:row>
          <xdr:rowOff>0</xdr:rowOff>
        </xdr:from>
        <xdr:to>
          <xdr:col>3843</xdr:col>
          <xdr:colOff>0</xdr:colOff>
          <xdr:row>655427</xdr:row>
          <xdr:rowOff>0</xdr:rowOff>
        </xdr:to>
        <xdr:sp macro="" textlink="">
          <xdr:nvSpPr>
            <xdr:cNvPr id="61752" name="Button 312" hidden="1">
              <a:extLst>
                <a:ext uri="{63B3BB69-23CF-44E3-9099-C40C66FF867C}">
                  <a14:compatExt spid="_x0000_s61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720963</xdr:row>
          <xdr:rowOff>0</xdr:rowOff>
        </xdr:from>
        <xdr:to>
          <xdr:col>3843</xdr:col>
          <xdr:colOff>0</xdr:colOff>
          <xdr:row>720963</xdr:row>
          <xdr:rowOff>0</xdr:rowOff>
        </xdr:to>
        <xdr:sp macro="" textlink="">
          <xdr:nvSpPr>
            <xdr:cNvPr id="61753" name="Button 313" hidden="1">
              <a:extLst>
                <a:ext uri="{63B3BB69-23CF-44E3-9099-C40C66FF867C}">
                  <a14:compatExt spid="_x0000_s61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786499</xdr:row>
          <xdr:rowOff>0</xdr:rowOff>
        </xdr:from>
        <xdr:to>
          <xdr:col>3843</xdr:col>
          <xdr:colOff>0</xdr:colOff>
          <xdr:row>786499</xdr:row>
          <xdr:rowOff>0</xdr:rowOff>
        </xdr:to>
        <xdr:sp macro="" textlink="">
          <xdr:nvSpPr>
            <xdr:cNvPr id="61754" name="Button 314" hidden="1">
              <a:extLst>
                <a:ext uri="{63B3BB69-23CF-44E3-9099-C40C66FF867C}">
                  <a14:compatExt spid="_x0000_s61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852035</xdr:row>
          <xdr:rowOff>0</xdr:rowOff>
        </xdr:from>
        <xdr:to>
          <xdr:col>3843</xdr:col>
          <xdr:colOff>0</xdr:colOff>
          <xdr:row>852035</xdr:row>
          <xdr:rowOff>0</xdr:rowOff>
        </xdr:to>
        <xdr:sp macro="" textlink="">
          <xdr:nvSpPr>
            <xdr:cNvPr id="61755" name="Button 315" hidden="1">
              <a:extLst>
                <a:ext uri="{63B3BB69-23CF-44E3-9099-C40C66FF867C}">
                  <a14:compatExt spid="_x0000_s61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917571</xdr:row>
          <xdr:rowOff>0</xdr:rowOff>
        </xdr:from>
        <xdr:to>
          <xdr:col>3843</xdr:col>
          <xdr:colOff>0</xdr:colOff>
          <xdr:row>917571</xdr:row>
          <xdr:rowOff>0</xdr:rowOff>
        </xdr:to>
        <xdr:sp macro="" textlink="">
          <xdr:nvSpPr>
            <xdr:cNvPr id="61756" name="Button 316" hidden="1">
              <a:extLst>
                <a:ext uri="{63B3BB69-23CF-44E3-9099-C40C66FF867C}">
                  <a14:compatExt spid="_x0000_s61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983107</xdr:row>
          <xdr:rowOff>0</xdr:rowOff>
        </xdr:from>
        <xdr:to>
          <xdr:col>3843</xdr:col>
          <xdr:colOff>0</xdr:colOff>
          <xdr:row>983107</xdr:row>
          <xdr:rowOff>0</xdr:rowOff>
        </xdr:to>
        <xdr:sp macro="" textlink="">
          <xdr:nvSpPr>
            <xdr:cNvPr id="61757" name="Button 317" hidden="1">
              <a:extLst>
                <a:ext uri="{63B3BB69-23CF-44E3-9099-C40C66FF867C}">
                  <a14:compatExt spid="_x0000_s61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67</xdr:row>
          <xdr:rowOff>0</xdr:rowOff>
        </xdr:from>
        <xdr:to>
          <xdr:col>4099</xdr:col>
          <xdr:colOff>0</xdr:colOff>
          <xdr:row>67</xdr:row>
          <xdr:rowOff>0</xdr:rowOff>
        </xdr:to>
        <xdr:sp macro="" textlink="">
          <xdr:nvSpPr>
            <xdr:cNvPr id="61758" name="Button 318" hidden="1">
              <a:extLst>
                <a:ext uri="{63B3BB69-23CF-44E3-9099-C40C66FF867C}">
                  <a14:compatExt spid="_x0000_s61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65603</xdr:row>
          <xdr:rowOff>0</xdr:rowOff>
        </xdr:from>
        <xdr:to>
          <xdr:col>4099</xdr:col>
          <xdr:colOff>0</xdr:colOff>
          <xdr:row>65603</xdr:row>
          <xdr:rowOff>0</xdr:rowOff>
        </xdr:to>
        <xdr:sp macro="" textlink="">
          <xdr:nvSpPr>
            <xdr:cNvPr id="61759" name="Button 319" hidden="1">
              <a:extLst>
                <a:ext uri="{63B3BB69-23CF-44E3-9099-C40C66FF867C}">
                  <a14:compatExt spid="_x0000_s61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131139</xdr:row>
          <xdr:rowOff>0</xdr:rowOff>
        </xdr:from>
        <xdr:to>
          <xdr:col>4099</xdr:col>
          <xdr:colOff>0</xdr:colOff>
          <xdr:row>131139</xdr:row>
          <xdr:rowOff>0</xdr:rowOff>
        </xdr:to>
        <xdr:sp macro="" textlink="">
          <xdr:nvSpPr>
            <xdr:cNvPr id="61760" name="Button 320" hidden="1">
              <a:extLst>
                <a:ext uri="{63B3BB69-23CF-44E3-9099-C40C66FF867C}">
                  <a14:compatExt spid="_x0000_s61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196675</xdr:row>
          <xdr:rowOff>0</xdr:rowOff>
        </xdr:from>
        <xdr:to>
          <xdr:col>4099</xdr:col>
          <xdr:colOff>0</xdr:colOff>
          <xdr:row>196675</xdr:row>
          <xdr:rowOff>0</xdr:rowOff>
        </xdr:to>
        <xdr:sp macro="" textlink="">
          <xdr:nvSpPr>
            <xdr:cNvPr id="61761" name="Button 321" hidden="1">
              <a:extLst>
                <a:ext uri="{63B3BB69-23CF-44E3-9099-C40C66FF867C}">
                  <a14:compatExt spid="_x0000_s61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262211</xdr:row>
          <xdr:rowOff>0</xdr:rowOff>
        </xdr:from>
        <xdr:to>
          <xdr:col>4099</xdr:col>
          <xdr:colOff>0</xdr:colOff>
          <xdr:row>262211</xdr:row>
          <xdr:rowOff>0</xdr:rowOff>
        </xdr:to>
        <xdr:sp macro="" textlink="">
          <xdr:nvSpPr>
            <xdr:cNvPr id="61762" name="Button 322" hidden="1">
              <a:extLst>
                <a:ext uri="{63B3BB69-23CF-44E3-9099-C40C66FF867C}">
                  <a14:compatExt spid="_x0000_s61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327747</xdr:row>
          <xdr:rowOff>0</xdr:rowOff>
        </xdr:from>
        <xdr:to>
          <xdr:col>4099</xdr:col>
          <xdr:colOff>0</xdr:colOff>
          <xdr:row>327747</xdr:row>
          <xdr:rowOff>0</xdr:rowOff>
        </xdr:to>
        <xdr:sp macro="" textlink="">
          <xdr:nvSpPr>
            <xdr:cNvPr id="61763" name="Button 323" hidden="1">
              <a:extLst>
                <a:ext uri="{63B3BB69-23CF-44E3-9099-C40C66FF867C}">
                  <a14:compatExt spid="_x0000_s61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393283</xdr:row>
          <xdr:rowOff>0</xdr:rowOff>
        </xdr:from>
        <xdr:to>
          <xdr:col>4099</xdr:col>
          <xdr:colOff>0</xdr:colOff>
          <xdr:row>393283</xdr:row>
          <xdr:rowOff>0</xdr:rowOff>
        </xdr:to>
        <xdr:sp macro="" textlink="">
          <xdr:nvSpPr>
            <xdr:cNvPr id="61764" name="Button 324" hidden="1">
              <a:extLst>
                <a:ext uri="{63B3BB69-23CF-44E3-9099-C40C66FF867C}">
                  <a14:compatExt spid="_x0000_s61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458819</xdr:row>
          <xdr:rowOff>0</xdr:rowOff>
        </xdr:from>
        <xdr:to>
          <xdr:col>4099</xdr:col>
          <xdr:colOff>0</xdr:colOff>
          <xdr:row>458819</xdr:row>
          <xdr:rowOff>0</xdr:rowOff>
        </xdr:to>
        <xdr:sp macro="" textlink="">
          <xdr:nvSpPr>
            <xdr:cNvPr id="61765" name="Button 325" hidden="1">
              <a:extLst>
                <a:ext uri="{63B3BB69-23CF-44E3-9099-C40C66FF867C}">
                  <a14:compatExt spid="_x0000_s61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524355</xdr:row>
          <xdr:rowOff>0</xdr:rowOff>
        </xdr:from>
        <xdr:to>
          <xdr:col>4099</xdr:col>
          <xdr:colOff>0</xdr:colOff>
          <xdr:row>524355</xdr:row>
          <xdr:rowOff>0</xdr:rowOff>
        </xdr:to>
        <xdr:sp macro="" textlink="">
          <xdr:nvSpPr>
            <xdr:cNvPr id="61766" name="Button 326" hidden="1">
              <a:extLst>
                <a:ext uri="{63B3BB69-23CF-44E3-9099-C40C66FF867C}">
                  <a14:compatExt spid="_x0000_s61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589891</xdr:row>
          <xdr:rowOff>0</xdr:rowOff>
        </xdr:from>
        <xdr:to>
          <xdr:col>4099</xdr:col>
          <xdr:colOff>0</xdr:colOff>
          <xdr:row>589891</xdr:row>
          <xdr:rowOff>0</xdr:rowOff>
        </xdr:to>
        <xdr:sp macro="" textlink="">
          <xdr:nvSpPr>
            <xdr:cNvPr id="61767" name="Button 327" hidden="1">
              <a:extLst>
                <a:ext uri="{63B3BB69-23CF-44E3-9099-C40C66FF867C}">
                  <a14:compatExt spid="_x0000_s61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655427</xdr:row>
          <xdr:rowOff>0</xdr:rowOff>
        </xdr:from>
        <xdr:to>
          <xdr:col>4099</xdr:col>
          <xdr:colOff>0</xdr:colOff>
          <xdr:row>655427</xdr:row>
          <xdr:rowOff>0</xdr:rowOff>
        </xdr:to>
        <xdr:sp macro="" textlink="">
          <xdr:nvSpPr>
            <xdr:cNvPr id="61768" name="Button 328" hidden="1">
              <a:extLst>
                <a:ext uri="{63B3BB69-23CF-44E3-9099-C40C66FF867C}">
                  <a14:compatExt spid="_x0000_s61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720963</xdr:row>
          <xdr:rowOff>0</xdr:rowOff>
        </xdr:from>
        <xdr:to>
          <xdr:col>4099</xdr:col>
          <xdr:colOff>0</xdr:colOff>
          <xdr:row>720963</xdr:row>
          <xdr:rowOff>0</xdr:rowOff>
        </xdr:to>
        <xdr:sp macro="" textlink="">
          <xdr:nvSpPr>
            <xdr:cNvPr id="61769" name="Button 329" hidden="1">
              <a:extLst>
                <a:ext uri="{63B3BB69-23CF-44E3-9099-C40C66FF867C}">
                  <a14:compatExt spid="_x0000_s61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786499</xdr:row>
          <xdr:rowOff>0</xdr:rowOff>
        </xdr:from>
        <xdr:to>
          <xdr:col>4099</xdr:col>
          <xdr:colOff>0</xdr:colOff>
          <xdr:row>786499</xdr:row>
          <xdr:rowOff>0</xdr:rowOff>
        </xdr:to>
        <xdr:sp macro="" textlink="">
          <xdr:nvSpPr>
            <xdr:cNvPr id="61770" name="Button 330" hidden="1">
              <a:extLst>
                <a:ext uri="{63B3BB69-23CF-44E3-9099-C40C66FF867C}">
                  <a14:compatExt spid="_x0000_s61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852035</xdr:row>
          <xdr:rowOff>0</xdr:rowOff>
        </xdr:from>
        <xdr:to>
          <xdr:col>4099</xdr:col>
          <xdr:colOff>0</xdr:colOff>
          <xdr:row>852035</xdr:row>
          <xdr:rowOff>0</xdr:rowOff>
        </xdr:to>
        <xdr:sp macro="" textlink="">
          <xdr:nvSpPr>
            <xdr:cNvPr id="61771" name="Button 331" hidden="1">
              <a:extLst>
                <a:ext uri="{63B3BB69-23CF-44E3-9099-C40C66FF867C}">
                  <a14:compatExt spid="_x0000_s61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917571</xdr:row>
          <xdr:rowOff>0</xdr:rowOff>
        </xdr:from>
        <xdr:to>
          <xdr:col>4099</xdr:col>
          <xdr:colOff>0</xdr:colOff>
          <xdr:row>917571</xdr:row>
          <xdr:rowOff>0</xdr:rowOff>
        </xdr:to>
        <xdr:sp macro="" textlink="">
          <xdr:nvSpPr>
            <xdr:cNvPr id="61772" name="Button 332" hidden="1">
              <a:extLst>
                <a:ext uri="{63B3BB69-23CF-44E3-9099-C40C66FF867C}">
                  <a14:compatExt spid="_x0000_s61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983107</xdr:row>
          <xdr:rowOff>0</xdr:rowOff>
        </xdr:from>
        <xdr:to>
          <xdr:col>4099</xdr:col>
          <xdr:colOff>0</xdr:colOff>
          <xdr:row>983107</xdr:row>
          <xdr:rowOff>0</xdr:rowOff>
        </xdr:to>
        <xdr:sp macro="" textlink="">
          <xdr:nvSpPr>
            <xdr:cNvPr id="61773" name="Button 333" hidden="1">
              <a:extLst>
                <a:ext uri="{63B3BB69-23CF-44E3-9099-C40C66FF867C}">
                  <a14:compatExt spid="_x0000_s61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67</xdr:row>
          <xdr:rowOff>0</xdr:rowOff>
        </xdr:from>
        <xdr:to>
          <xdr:col>4355</xdr:col>
          <xdr:colOff>0</xdr:colOff>
          <xdr:row>67</xdr:row>
          <xdr:rowOff>0</xdr:rowOff>
        </xdr:to>
        <xdr:sp macro="" textlink="">
          <xdr:nvSpPr>
            <xdr:cNvPr id="61774" name="Button 334" hidden="1">
              <a:extLst>
                <a:ext uri="{63B3BB69-23CF-44E3-9099-C40C66FF867C}">
                  <a14:compatExt spid="_x0000_s61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65603</xdr:row>
          <xdr:rowOff>0</xdr:rowOff>
        </xdr:from>
        <xdr:to>
          <xdr:col>4355</xdr:col>
          <xdr:colOff>0</xdr:colOff>
          <xdr:row>65603</xdr:row>
          <xdr:rowOff>0</xdr:rowOff>
        </xdr:to>
        <xdr:sp macro="" textlink="">
          <xdr:nvSpPr>
            <xdr:cNvPr id="61775" name="Button 335" hidden="1">
              <a:extLst>
                <a:ext uri="{63B3BB69-23CF-44E3-9099-C40C66FF867C}">
                  <a14:compatExt spid="_x0000_s61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131139</xdr:row>
          <xdr:rowOff>0</xdr:rowOff>
        </xdr:from>
        <xdr:to>
          <xdr:col>4355</xdr:col>
          <xdr:colOff>0</xdr:colOff>
          <xdr:row>131139</xdr:row>
          <xdr:rowOff>0</xdr:rowOff>
        </xdr:to>
        <xdr:sp macro="" textlink="">
          <xdr:nvSpPr>
            <xdr:cNvPr id="61776" name="Button 336" hidden="1">
              <a:extLst>
                <a:ext uri="{63B3BB69-23CF-44E3-9099-C40C66FF867C}">
                  <a14:compatExt spid="_x0000_s61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196675</xdr:row>
          <xdr:rowOff>0</xdr:rowOff>
        </xdr:from>
        <xdr:to>
          <xdr:col>4355</xdr:col>
          <xdr:colOff>0</xdr:colOff>
          <xdr:row>196675</xdr:row>
          <xdr:rowOff>0</xdr:rowOff>
        </xdr:to>
        <xdr:sp macro="" textlink="">
          <xdr:nvSpPr>
            <xdr:cNvPr id="61777" name="Button 337" hidden="1">
              <a:extLst>
                <a:ext uri="{63B3BB69-23CF-44E3-9099-C40C66FF867C}">
                  <a14:compatExt spid="_x0000_s61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262211</xdr:row>
          <xdr:rowOff>0</xdr:rowOff>
        </xdr:from>
        <xdr:to>
          <xdr:col>4355</xdr:col>
          <xdr:colOff>0</xdr:colOff>
          <xdr:row>262211</xdr:row>
          <xdr:rowOff>0</xdr:rowOff>
        </xdr:to>
        <xdr:sp macro="" textlink="">
          <xdr:nvSpPr>
            <xdr:cNvPr id="61778" name="Button 338" hidden="1">
              <a:extLst>
                <a:ext uri="{63B3BB69-23CF-44E3-9099-C40C66FF867C}">
                  <a14:compatExt spid="_x0000_s61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327747</xdr:row>
          <xdr:rowOff>0</xdr:rowOff>
        </xdr:from>
        <xdr:to>
          <xdr:col>4355</xdr:col>
          <xdr:colOff>0</xdr:colOff>
          <xdr:row>327747</xdr:row>
          <xdr:rowOff>0</xdr:rowOff>
        </xdr:to>
        <xdr:sp macro="" textlink="">
          <xdr:nvSpPr>
            <xdr:cNvPr id="61779" name="Button 339" hidden="1">
              <a:extLst>
                <a:ext uri="{63B3BB69-23CF-44E3-9099-C40C66FF867C}">
                  <a14:compatExt spid="_x0000_s61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393283</xdr:row>
          <xdr:rowOff>0</xdr:rowOff>
        </xdr:from>
        <xdr:to>
          <xdr:col>4355</xdr:col>
          <xdr:colOff>0</xdr:colOff>
          <xdr:row>393283</xdr:row>
          <xdr:rowOff>0</xdr:rowOff>
        </xdr:to>
        <xdr:sp macro="" textlink="">
          <xdr:nvSpPr>
            <xdr:cNvPr id="61780" name="Button 340" hidden="1">
              <a:extLst>
                <a:ext uri="{63B3BB69-23CF-44E3-9099-C40C66FF867C}">
                  <a14:compatExt spid="_x0000_s61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458819</xdr:row>
          <xdr:rowOff>0</xdr:rowOff>
        </xdr:from>
        <xdr:to>
          <xdr:col>4355</xdr:col>
          <xdr:colOff>0</xdr:colOff>
          <xdr:row>458819</xdr:row>
          <xdr:rowOff>0</xdr:rowOff>
        </xdr:to>
        <xdr:sp macro="" textlink="">
          <xdr:nvSpPr>
            <xdr:cNvPr id="61781" name="Button 341" hidden="1">
              <a:extLst>
                <a:ext uri="{63B3BB69-23CF-44E3-9099-C40C66FF867C}">
                  <a14:compatExt spid="_x0000_s61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524355</xdr:row>
          <xdr:rowOff>0</xdr:rowOff>
        </xdr:from>
        <xdr:to>
          <xdr:col>4355</xdr:col>
          <xdr:colOff>0</xdr:colOff>
          <xdr:row>524355</xdr:row>
          <xdr:rowOff>0</xdr:rowOff>
        </xdr:to>
        <xdr:sp macro="" textlink="">
          <xdr:nvSpPr>
            <xdr:cNvPr id="61782" name="Button 342" hidden="1">
              <a:extLst>
                <a:ext uri="{63B3BB69-23CF-44E3-9099-C40C66FF867C}">
                  <a14:compatExt spid="_x0000_s61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589891</xdr:row>
          <xdr:rowOff>0</xdr:rowOff>
        </xdr:from>
        <xdr:to>
          <xdr:col>4355</xdr:col>
          <xdr:colOff>0</xdr:colOff>
          <xdr:row>589891</xdr:row>
          <xdr:rowOff>0</xdr:rowOff>
        </xdr:to>
        <xdr:sp macro="" textlink="">
          <xdr:nvSpPr>
            <xdr:cNvPr id="61783" name="Button 343" hidden="1">
              <a:extLst>
                <a:ext uri="{63B3BB69-23CF-44E3-9099-C40C66FF867C}">
                  <a14:compatExt spid="_x0000_s61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655427</xdr:row>
          <xdr:rowOff>0</xdr:rowOff>
        </xdr:from>
        <xdr:to>
          <xdr:col>4355</xdr:col>
          <xdr:colOff>0</xdr:colOff>
          <xdr:row>655427</xdr:row>
          <xdr:rowOff>0</xdr:rowOff>
        </xdr:to>
        <xdr:sp macro="" textlink="">
          <xdr:nvSpPr>
            <xdr:cNvPr id="61784" name="Button 344" hidden="1">
              <a:extLst>
                <a:ext uri="{63B3BB69-23CF-44E3-9099-C40C66FF867C}">
                  <a14:compatExt spid="_x0000_s61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720963</xdr:row>
          <xdr:rowOff>0</xdr:rowOff>
        </xdr:from>
        <xdr:to>
          <xdr:col>4355</xdr:col>
          <xdr:colOff>0</xdr:colOff>
          <xdr:row>720963</xdr:row>
          <xdr:rowOff>0</xdr:rowOff>
        </xdr:to>
        <xdr:sp macro="" textlink="">
          <xdr:nvSpPr>
            <xdr:cNvPr id="61785" name="Button 345" hidden="1">
              <a:extLst>
                <a:ext uri="{63B3BB69-23CF-44E3-9099-C40C66FF867C}">
                  <a14:compatExt spid="_x0000_s61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786499</xdr:row>
          <xdr:rowOff>0</xdr:rowOff>
        </xdr:from>
        <xdr:to>
          <xdr:col>4355</xdr:col>
          <xdr:colOff>0</xdr:colOff>
          <xdr:row>786499</xdr:row>
          <xdr:rowOff>0</xdr:rowOff>
        </xdr:to>
        <xdr:sp macro="" textlink="">
          <xdr:nvSpPr>
            <xdr:cNvPr id="61786" name="Button 346" hidden="1">
              <a:extLst>
                <a:ext uri="{63B3BB69-23CF-44E3-9099-C40C66FF867C}">
                  <a14:compatExt spid="_x0000_s61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852035</xdr:row>
          <xdr:rowOff>0</xdr:rowOff>
        </xdr:from>
        <xdr:to>
          <xdr:col>4355</xdr:col>
          <xdr:colOff>0</xdr:colOff>
          <xdr:row>852035</xdr:row>
          <xdr:rowOff>0</xdr:rowOff>
        </xdr:to>
        <xdr:sp macro="" textlink="">
          <xdr:nvSpPr>
            <xdr:cNvPr id="61787" name="Button 347" hidden="1">
              <a:extLst>
                <a:ext uri="{63B3BB69-23CF-44E3-9099-C40C66FF867C}">
                  <a14:compatExt spid="_x0000_s61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917571</xdr:row>
          <xdr:rowOff>0</xdr:rowOff>
        </xdr:from>
        <xdr:to>
          <xdr:col>4355</xdr:col>
          <xdr:colOff>0</xdr:colOff>
          <xdr:row>917571</xdr:row>
          <xdr:rowOff>0</xdr:rowOff>
        </xdr:to>
        <xdr:sp macro="" textlink="">
          <xdr:nvSpPr>
            <xdr:cNvPr id="61788" name="Button 348" hidden="1">
              <a:extLst>
                <a:ext uri="{63B3BB69-23CF-44E3-9099-C40C66FF867C}">
                  <a14:compatExt spid="_x0000_s61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983107</xdr:row>
          <xdr:rowOff>0</xdr:rowOff>
        </xdr:from>
        <xdr:to>
          <xdr:col>4355</xdr:col>
          <xdr:colOff>0</xdr:colOff>
          <xdr:row>983107</xdr:row>
          <xdr:rowOff>0</xdr:rowOff>
        </xdr:to>
        <xdr:sp macro="" textlink="">
          <xdr:nvSpPr>
            <xdr:cNvPr id="61789" name="Button 349" hidden="1">
              <a:extLst>
                <a:ext uri="{63B3BB69-23CF-44E3-9099-C40C66FF867C}">
                  <a14:compatExt spid="_x0000_s61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67</xdr:row>
          <xdr:rowOff>0</xdr:rowOff>
        </xdr:from>
        <xdr:to>
          <xdr:col>4611</xdr:col>
          <xdr:colOff>0</xdr:colOff>
          <xdr:row>67</xdr:row>
          <xdr:rowOff>0</xdr:rowOff>
        </xdr:to>
        <xdr:sp macro="" textlink="">
          <xdr:nvSpPr>
            <xdr:cNvPr id="61790" name="Button 350" hidden="1">
              <a:extLst>
                <a:ext uri="{63B3BB69-23CF-44E3-9099-C40C66FF867C}">
                  <a14:compatExt spid="_x0000_s61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65603</xdr:row>
          <xdr:rowOff>0</xdr:rowOff>
        </xdr:from>
        <xdr:to>
          <xdr:col>4611</xdr:col>
          <xdr:colOff>0</xdr:colOff>
          <xdr:row>65603</xdr:row>
          <xdr:rowOff>0</xdr:rowOff>
        </xdr:to>
        <xdr:sp macro="" textlink="">
          <xdr:nvSpPr>
            <xdr:cNvPr id="61791" name="Button 351" hidden="1">
              <a:extLst>
                <a:ext uri="{63B3BB69-23CF-44E3-9099-C40C66FF867C}">
                  <a14:compatExt spid="_x0000_s61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131139</xdr:row>
          <xdr:rowOff>0</xdr:rowOff>
        </xdr:from>
        <xdr:to>
          <xdr:col>4611</xdr:col>
          <xdr:colOff>0</xdr:colOff>
          <xdr:row>131139</xdr:row>
          <xdr:rowOff>0</xdr:rowOff>
        </xdr:to>
        <xdr:sp macro="" textlink="">
          <xdr:nvSpPr>
            <xdr:cNvPr id="61792" name="Button 352" hidden="1">
              <a:extLst>
                <a:ext uri="{63B3BB69-23CF-44E3-9099-C40C66FF867C}">
                  <a14:compatExt spid="_x0000_s61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196675</xdr:row>
          <xdr:rowOff>0</xdr:rowOff>
        </xdr:from>
        <xdr:to>
          <xdr:col>4611</xdr:col>
          <xdr:colOff>0</xdr:colOff>
          <xdr:row>196675</xdr:row>
          <xdr:rowOff>0</xdr:rowOff>
        </xdr:to>
        <xdr:sp macro="" textlink="">
          <xdr:nvSpPr>
            <xdr:cNvPr id="61793" name="Button 353" hidden="1">
              <a:extLst>
                <a:ext uri="{63B3BB69-23CF-44E3-9099-C40C66FF867C}">
                  <a14:compatExt spid="_x0000_s61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262211</xdr:row>
          <xdr:rowOff>0</xdr:rowOff>
        </xdr:from>
        <xdr:to>
          <xdr:col>4611</xdr:col>
          <xdr:colOff>0</xdr:colOff>
          <xdr:row>262211</xdr:row>
          <xdr:rowOff>0</xdr:rowOff>
        </xdr:to>
        <xdr:sp macro="" textlink="">
          <xdr:nvSpPr>
            <xdr:cNvPr id="61794" name="Button 354" hidden="1">
              <a:extLst>
                <a:ext uri="{63B3BB69-23CF-44E3-9099-C40C66FF867C}">
                  <a14:compatExt spid="_x0000_s61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327747</xdr:row>
          <xdr:rowOff>0</xdr:rowOff>
        </xdr:from>
        <xdr:to>
          <xdr:col>4611</xdr:col>
          <xdr:colOff>0</xdr:colOff>
          <xdr:row>327747</xdr:row>
          <xdr:rowOff>0</xdr:rowOff>
        </xdr:to>
        <xdr:sp macro="" textlink="">
          <xdr:nvSpPr>
            <xdr:cNvPr id="61795" name="Button 355" hidden="1">
              <a:extLst>
                <a:ext uri="{63B3BB69-23CF-44E3-9099-C40C66FF867C}">
                  <a14:compatExt spid="_x0000_s61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393283</xdr:row>
          <xdr:rowOff>0</xdr:rowOff>
        </xdr:from>
        <xdr:to>
          <xdr:col>4611</xdr:col>
          <xdr:colOff>0</xdr:colOff>
          <xdr:row>393283</xdr:row>
          <xdr:rowOff>0</xdr:rowOff>
        </xdr:to>
        <xdr:sp macro="" textlink="">
          <xdr:nvSpPr>
            <xdr:cNvPr id="61796" name="Button 356" hidden="1">
              <a:extLst>
                <a:ext uri="{63B3BB69-23CF-44E3-9099-C40C66FF867C}">
                  <a14:compatExt spid="_x0000_s61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458819</xdr:row>
          <xdr:rowOff>0</xdr:rowOff>
        </xdr:from>
        <xdr:to>
          <xdr:col>4611</xdr:col>
          <xdr:colOff>0</xdr:colOff>
          <xdr:row>458819</xdr:row>
          <xdr:rowOff>0</xdr:rowOff>
        </xdr:to>
        <xdr:sp macro="" textlink="">
          <xdr:nvSpPr>
            <xdr:cNvPr id="61797" name="Button 357" hidden="1">
              <a:extLst>
                <a:ext uri="{63B3BB69-23CF-44E3-9099-C40C66FF867C}">
                  <a14:compatExt spid="_x0000_s61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524355</xdr:row>
          <xdr:rowOff>0</xdr:rowOff>
        </xdr:from>
        <xdr:to>
          <xdr:col>4611</xdr:col>
          <xdr:colOff>0</xdr:colOff>
          <xdr:row>524355</xdr:row>
          <xdr:rowOff>0</xdr:rowOff>
        </xdr:to>
        <xdr:sp macro="" textlink="">
          <xdr:nvSpPr>
            <xdr:cNvPr id="61798" name="Button 358" hidden="1">
              <a:extLst>
                <a:ext uri="{63B3BB69-23CF-44E3-9099-C40C66FF867C}">
                  <a14:compatExt spid="_x0000_s61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589891</xdr:row>
          <xdr:rowOff>0</xdr:rowOff>
        </xdr:from>
        <xdr:to>
          <xdr:col>4611</xdr:col>
          <xdr:colOff>0</xdr:colOff>
          <xdr:row>589891</xdr:row>
          <xdr:rowOff>0</xdr:rowOff>
        </xdr:to>
        <xdr:sp macro="" textlink="">
          <xdr:nvSpPr>
            <xdr:cNvPr id="61799" name="Button 359" hidden="1">
              <a:extLst>
                <a:ext uri="{63B3BB69-23CF-44E3-9099-C40C66FF867C}">
                  <a14:compatExt spid="_x0000_s61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655427</xdr:row>
          <xdr:rowOff>0</xdr:rowOff>
        </xdr:from>
        <xdr:to>
          <xdr:col>4611</xdr:col>
          <xdr:colOff>0</xdr:colOff>
          <xdr:row>655427</xdr:row>
          <xdr:rowOff>0</xdr:rowOff>
        </xdr:to>
        <xdr:sp macro="" textlink="">
          <xdr:nvSpPr>
            <xdr:cNvPr id="61800" name="Button 360" hidden="1">
              <a:extLst>
                <a:ext uri="{63B3BB69-23CF-44E3-9099-C40C66FF867C}">
                  <a14:compatExt spid="_x0000_s61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720963</xdr:row>
          <xdr:rowOff>0</xdr:rowOff>
        </xdr:from>
        <xdr:to>
          <xdr:col>4611</xdr:col>
          <xdr:colOff>0</xdr:colOff>
          <xdr:row>720963</xdr:row>
          <xdr:rowOff>0</xdr:rowOff>
        </xdr:to>
        <xdr:sp macro="" textlink="">
          <xdr:nvSpPr>
            <xdr:cNvPr id="61801" name="Button 361" hidden="1">
              <a:extLst>
                <a:ext uri="{63B3BB69-23CF-44E3-9099-C40C66FF867C}">
                  <a14:compatExt spid="_x0000_s61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786499</xdr:row>
          <xdr:rowOff>0</xdr:rowOff>
        </xdr:from>
        <xdr:to>
          <xdr:col>4611</xdr:col>
          <xdr:colOff>0</xdr:colOff>
          <xdr:row>786499</xdr:row>
          <xdr:rowOff>0</xdr:rowOff>
        </xdr:to>
        <xdr:sp macro="" textlink="">
          <xdr:nvSpPr>
            <xdr:cNvPr id="61802" name="Button 362" hidden="1">
              <a:extLst>
                <a:ext uri="{63B3BB69-23CF-44E3-9099-C40C66FF867C}">
                  <a14:compatExt spid="_x0000_s61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852035</xdr:row>
          <xdr:rowOff>0</xdr:rowOff>
        </xdr:from>
        <xdr:to>
          <xdr:col>4611</xdr:col>
          <xdr:colOff>0</xdr:colOff>
          <xdr:row>852035</xdr:row>
          <xdr:rowOff>0</xdr:rowOff>
        </xdr:to>
        <xdr:sp macro="" textlink="">
          <xdr:nvSpPr>
            <xdr:cNvPr id="61803" name="Button 363" hidden="1">
              <a:extLst>
                <a:ext uri="{63B3BB69-23CF-44E3-9099-C40C66FF867C}">
                  <a14:compatExt spid="_x0000_s61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917571</xdr:row>
          <xdr:rowOff>0</xdr:rowOff>
        </xdr:from>
        <xdr:to>
          <xdr:col>4611</xdr:col>
          <xdr:colOff>0</xdr:colOff>
          <xdr:row>917571</xdr:row>
          <xdr:rowOff>0</xdr:rowOff>
        </xdr:to>
        <xdr:sp macro="" textlink="">
          <xdr:nvSpPr>
            <xdr:cNvPr id="61804" name="Button 364" hidden="1">
              <a:extLst>
                <a:ext uri="{63B3BB69-23CF-44E3-9099-C40C66FF867C}">
                  <a14:compatExt spid="_x0000_s61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983107</xdr:row>
          <xdr:rowOff>0</xdr:rowOff>
        </xdr:from>
        <xdr:to>
          <xdr:col>4611</xdr:col>
          <xdr:colOff>0</xdr:colOff>
          <xdr:row>983107</xdr:row>
          <xdr:rowOff>0</xdr:rowOff>
        </xdr:to>
        <xdr:sp macro="" textlink="">
          <xdr:nvSpPr>
            <xdr:cNvPr id="61805" name="Button 365" hidden="1">
              <a:extLst>
                <a:ext uri="{63B3BB69-23CF-44E3-9099-C40C66FF867C}">
                  <a14:compatExt spid="_x0000_s61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67</xdr:row>
          <xdr:rowOff>0</xdr:rowOff>
        </xdr:from>
        <xdr:to>
          <xdr:col>4867</xdr:col>
          <xdr:colOff>0</xdr:colOff>
          <xdr:row>67</xdr:row>
          <xdr:rowOff>0</xdr:rowOff>
        </xdr:to>
        <xdr:sp macro="" textlink="">
          <xdr:nvSpPr>
            <xdr:cNvPr id="61806" name="Button 366" hidden="1">
              <a:extLst>
                <a:ext uri="{63B3BB69-23CF-44E3-9099-C40C66FF867C}">
                  <a14:compatExt spid="_x0000_s61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65603</xdr:row>
          <xdr:rowOff>0</xdr:rowOff>
        </xdr:from>
        <xdr:to>
          <xdr:col>4867</xdr:col>
          <xdr:colOff>0</xdr:colOff>
          <xdr:row>65603</xdr:row>
          <xdr:rowOff>0</xdr:rowOff>
        </xdr:to>
        <xdr:sp macro="" textlink="">
          <xdr:nvSpPr>
            <xdr:cNvPr id="61807" name="Button 367" hidden="1">
              <a:extLst>
                <a:ext uri="{63B3BB69-23CF-44E3-9099-C40C66FF867C}">
                  <a14:compatExt spid="_x0000_s61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131139</xdr:row>
          <xdr:rowOff>0</xdr:rowOff>
        </xdr:from>
        <xdr:to>
          <xdr:col>4867</xdr:col>
          <xdr:colOff>0</xdr:colOff>
          <xdr:row>131139</xdr:row>
          <xdr:rowOff>0</xdr:rowOff>
        </xdr:to>
        <xdr:sp macro="" textlink="">
          <xdr:nvSpPr>
            <xdr:cNvPr id="61808" name="Button 368" hidden="1">
              <a:extLst>
                <a:ext uri="{63B3BB69-23CF-44E3-9099-C40C66FF867C}">
                  <a14:compatExt spid="_x0000_s61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196675</xdr:row>
          <xdr:rowOff>0</xdr:rowOff>
        </xdr:from>
        <xdr:to>
          <xdr:col>4867</xdr:col>
          <xdr:colOff>0</xdr:colOff>
          <xdr:row>196675</xdr:row>
          <xdr:rowOff>0</xdr:rowOff>
        </xdr:to>
        <xdr:sp macro="" textlink="">
          <xdr:nvSpPr>
            <xdr:cNvPr id="61809" name="Button 369" hidden="1">
              <a:extLst>
                <a:ext uri="{63B3BB69-23CF-44E3-9099-C40C66FF867C}">
                  <a14:compatExt spid="_x0000_s61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262211</xdr:row>
          <xdr:rowOff>0</xdr:rowOff>
        </xdr:from>
        <xdr:to>
          <xdr:col>4867</xdr:col>
          <xdr:colOff>0</xdr:colOff>
          <xdr:row>262211</xdr:row>
          <xdr:rowOff>0</xdr:rowOff>
        </xdr:to>
        <xdr:sp macro="" textlink="">
          <xdr:nvSpPr>
            <xdr:cNvPr id="61810" name="Button 370" hidden="1">
              <a:extLst>
                <a:ext uri="{63B3BB69-23CF-44E3-9099-C40C66FF867C}">
                  <a14:compatExt spid="_x0000_s61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327747</xdr:row>
          <xdr:rowOff>0</xdr:rowOff>
        </xdr:from>
        <xdr:to>
          <xdr:col>4867</xdr:col>
          <xdr:colOff>0</xdr:colOff>
          <xdr:row>327747</xdr:row>
          <xdr:rowOff>0</xdr:rowOff>
        </xdr:to>
        <xdr:sp macro="" textlink="">
          <xdr:nvSpPr>
            <xdr:cNvPr id="61811" name="Button 371" hidden="1">
              <a:extLst>
                <a:ext uri="{63B3BB69-23CF-44E3-9099-C40C66FF867C}">
                  <a14:compatExt spid="_x0000_s61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393283</xdr:row>
          <xdr:rowOff>0</xdr:rowOff>
        </xdr:from>
        <xdr:to>
          <xdr:col>4867</xdr:col>
          <xdr:colOff>0</xdr:colOff>
          <xdr:row>393283</xdr:row>
          <xdr:rowOff>0</xdr:rowOff>
        </xdr:to>
        <xdr:sp macro="" textlink="">
          <xdr:nvSpPr>
            <xdr:cNvPr id="61812" name="Button 372" hidden="1">
              <a:extLst>
                <a:ext uri="{63B3BB69-23CF-44E3-9099-C40C66FF867C}">
                  <a14:compatExt spid="_x0000_s61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458819</xdr:row>
          <xdr:rowOff>0</xdr:rowOff>
        </xdr:from>
        <xdr:to>
          <xdr:col>4867</xdr:col>
          <xdr:colOff>0</xdr:colOff>
          <xdr:row>458819</xdr:row>
          <xdr:rowOff>0</xdr:rowOff>
        </xdr:to>
        <xdr:sp macro="" textlink="">
          <xdr:nvSpPr>
            <xdr:cNvPr id="61813" name="Button 373" hidden="1">
              <a:extLst>
                <a:ext uri="{63B3BB69-23CF-44E3-9099-C40C66FF867C}">
                  <a14:compatExt spid="_x0000_s61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524355</xdr:row>
          <xdr:rowOff>0</xdr:rowOff>
        </xdr:from>
        <xdr:to>
          <xdr:col>4867</xdr:col>
          <xdr:colOff>0</xdr:colOff>
          <xdr:row>524355</xdr:row>
          <xdr:rowOff>0</xdr:rowOff>
        </xdr:to>
        <xdr:sp macro="" textlink="">
          <xdr:nvSpPr>
            <xdr:cNvPr id="61814" name="Button 374" hidden="1">
              <a:extLst>
                <a:ext uri="{63B3BB69-23CF-44E3-9099-C40C66FF867C}">
                  <a14:compatExt spid="_x0000_s61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589891</xdr:row>
          <xdr:rowOff>0</xdr:rowOff>
        </xdr:from>
        <xdr:to>
          <xdr:col>4867</xdr:col>
          <xdr:colOff>0</xdr:colOff>
          <xdr:row>589891</xdr:row>
          <xdr:rowOff>0</xdr:rowOff>
        </xdr:to>
        <xdr:sp macro="" textlink="">
          <xdr:nvSpPr>
            <xdr:cNvPr id="61815" name="Button 375" hidden="1">
              <a:extLst>
                <a:ext uri="{63B3BB69-23CF-44E3-9099-C40C66FF867C}">
                  <a14:compatExt spid="_x0000_s61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655427</xdr:row>
          <xdr:rowOff>0</xdr:rowOff>
        </xdr:from>
        <xdr:to>
          <xdr:col>4867</xdr:col>
          <xdr:colOff>0</xdr:colOff>
          <xdr:row>655427</xdr:row>
          <xdr:rowOff>0</xdr:rowOff>
        </xdr:to>
        <xdr:sp macro="" textlink="">
          <xdr:nvSpPr>
            <xdr:cNvPr id="61816" name="Button 376" hidden="1">
              <a:extLst>
                <a:ext uri="{63B3BB69-23CF-44E3-9099-C40C66FF867C}">
                  <a14:compatExt spid="_x0000_s61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720963</xdr:row>
          <xdr:rowOff>0</xdr:rowOff>
        </xdr:from>
        <xdr:to>
          <xdr:col>4867</xdr:col>
          <xdr:colOff>0</xdr:colOff>
          <xdr:row>720963</xdr:row>
          <xdr:rowOff>0</xdr:rowOff>
        </xdr:to>
        <xdr:sp macro="" textlink="">
          <xdr:nvSpPr>
            <xdr:cNvPr id="61817" name="Button 377" hidden="1">
              <a:extLst>
                <a:ext uri="{63B3BB69-23CF-44E3-9099-C40C66FF867C}">
                  <a14:compatExt spid="_x0000_s61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786499</xdr:row>
          <xdr:rowOff>0</xdr:rowOff>
        </xdr:from>
        <xdr:to>
          <xdr:col>4867</xdr:col>
          <xdr:colOff>0</xdr:colOff>
          <xdr:row>786499</xdr:row>
          <xdr:rowOff>0</xdr:rowOff>
        </xdr:to>
        <xdr:sp macro="" textlink="">
          <xdr:nvSpPr>
            <xdr:cNvPr id="61818" name="Button 378" hidden="1">
              <a:extLst>
                <a:ext uri="{63B3BB69-23CF-44E3-9099-C40C66FF867C}">
                  <a14:compatExt spid="_x0000_s61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852035</xdr:row>
          <xdr:rowOff>0</xdr:rowOff>
        </xdr:from>
        <xdr:to>
          <xdr:col>4867</xdr:col>
          <xdr:colOff>0</xdr:colOff>
          <xdr:row>852035</xdr:row>
          <xdr:rowOff>0</xdr:rowOff>
        </xdr:to>
        <xdr:sp macro="" textlink="">
          <xdr:nvSpPr>
            <xdr:cNvPr id="61819" name="Button 379" hidden="1">
              <a:extLst>
                <a:ext uri="{63B3BB69-23CF-44E3-9099-C40C66FF867C}">
                  <a14:compatExt spid="_x0000_s61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917571</xdr:row>
          <xdr:rowOff>0</xdr:rowOff>
        </xdr:from>
        <xdr:to>
          <xdr:col>4867</xdr:col>
          <xdr:colOff>0</xdr:colOff>
          <xdr:row>917571</xdr:row>
          <xdr:rowOff>0</xdr:rowOff>
        </xdr:to>
        <xdr:sp macro="" textlink="">
          <xdr:nvSpPr>
            <xdr:cNvPr id="61820" name="Button 380" hidden="1">
              <a:extLst>
                <a:ext uri="{63B3BB69-23CF-44E3-9099-C40C66FF867C}">
                  <a14:compatExt spid="_x0000_s61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983107</xdr:row>
          <xdr:rowOff>0</xdr:rowOff>
        </xdr:from>
        <xdr:to>
          <xdr:col>4867</xdr:col>
          <xdr:colOff>0</xdr:colOff>
          <xdr:row>983107</xdr:row>
          <xdr:rowOff>0</xdr:rowOff>
        </xdr:to>
        <xdr:sp macro="" textlink="">
          <xdr:nvSpPr>
            <xdr:cNvPr id="61821" name="Button 381" hidden="1">
              <a:extLst>
                <a:ext uri="{63B3BB69-23CF-44E3-9099-C40C66FF867C}">
                  <a14:compatExt spid="_x0000_s61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67</xdr:row>
          <xdr:rowOff>0</xdr:rowOff>
        </xdr:from>
        <xdr:to>
          <xdr:col>5123</xdr:col>
          <xdr:colOff>0</xdr:colOff>
          <xdr:row>67</xdr:row>
          <xdr:rowOff>0</xdr:rowOff>
        </xdr:to>
        <xdr:sp macro="" textlink="">
          <xdr:nvSpPr>
            <xdr:cNvPr id="61822" name="Button 382" hidden="1">
              <a:extLst>
                <a:ext uri="{63B3BB69-23CF-44E3-9099-C40C66FF867C}">
                  <a14:compatExt spid="_x0000_s61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65603</xdr:row>
          <xdr:rowOff>0</xdr:rowOff>
        </xdr:from>
        <xdr:to>
          <xdr:col>5123</xdr:col>
          <xdr:colOff>0</xdr:colOff>
          <xdr:row>65603</xdr:row>
          <xdr:rowOff>0</xdr:rowOff>
        </xdr:to>
        <xdr:sp macro="" textlink="">
          <xdr:nvSpPr>
            <xdr:cNvPr id="61823" name="Button 383" hidden="1">
              <a:extLst>
                <a:ext uri="{63B3BB69-23CF-44E3-9099-C40C66FF867C}">
                  <a14:compatExt spid="_x0000_s61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131139</xdr:row>
          <xdr:rowOff>0</xdr:rowOff>
        </xdr:from>
        <xdr:to>
          <xdr:col>5123</xdr:col>
          <xdr:colOff>0</xdr:colOff>
          <xdr:row>131139</xdr:row>
          <xdr:rowOff>0</xdr:rowOff>
        </xdr:to>
        <xdr:sp macro="" textlink="">
          <xdr:nvSpPr>
            <xdr:cNvPr id="61824" name="Button 384" hidden="1">
              <a:extLst>
                <a:ext uri="{63B3BB69-23CF-44E3-9099-C40C66FF867C}">
                  <a14:compatExt spid="_x0000_s61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196675</xdr:row>
          <xdr:rowOff>0</xdr:rowOff>
        </xdr:from>
        <xdr:to>
          <xdr:col>5123</xdr:col>
          <xdr:colOff>0</xdr:colOff>
          <xdr:row>196675</xdr:row>
          <xdr:rowOff>0</xdr:rowOff>
        </xdr:to>
        <xdr:sp macro="" textlink="">
          <xdr:nvSpPr>
            <xdr:cNvPr id="61825" name="Button 385" hidden="1">
              <a:extLst>
                <a:ext uri="{63B3BB69-23CF-44E3-9099-C40C66FF867C}">
                  <a14:compatExt spid="_x0000_s61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262211</xdr:row>
          <xdr:rowOff>0</xdr:rowOff>
        </xdr:from>
        <xdr:to>
          <xdr:col>5123</xdr:col>
          <xdr:colOff>0</xdr:colOff>
          <xdr:row>262211</xdr:row>
          <xdr:rowOff>0</xdr:rowOff>
        </xdr:to>
        <xdr:sp macro="" textlink="">
          <xdr:nvSpPr>
            <xdr:cNvPr id="61826" name="Button 386" hidden="1">
              <a:extLst>
                <a:ext uri="{63B3BB69-23CF-44E3-9099-C40C66FF867C}">
                  <a14:compatExt spid="_x0000_s61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327747</xdr:row>
          <xdr:rowOff>0</xdr:rowOff>
        </xdr:from>
        <xdr:to>
          <xdr:col>5123</xdr:col>
          <xdr:colOff>0</xdr:colOff>
          <xdr:row>327747</xdr:row>
          <xdr:rowOff>0</xdr:rowOff>
        </xdr:to>
        <xdr:sp macro="" textlink="">
          <xdr:nvSpPr>
            <xdr:cNvPr id="61827" name="Button 387" hidden="1">
              <a:extLst>
                <a:ext uri="{63B3BB69-23CF-44E3-9099-C40C66FF867C}">
                  <a14:compatExt spid="_x0000_s61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393283</xdr:row>
          <xdr:rowOff>0</xdr:rowOff>
        </xdr:from>
        <xdr:to>
          <xdr:col>5123</xdr:col>
          <xdr:colOff>0</xdr:colOff>
          <xdr:row>393283</xdr:row>
          <xdr:rowOff>0</xdr:rowOff>
        </xdr:to>
        <xdr:sp macro="" textlink="">
          <xdr:nvSpPr>
            <xdr:cNvPr id="61828" name="Button 388" hidden="1">
              <a:extLst>
                <a:ext uri="{63B3BB69-23CF-44E3-9099-C40C66FF867C}">
                  <a14:compatExt spid="_x0000_s61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458819</xdr:row>
          <xdr:rowOff>0</xdr:rowOff>
        </xdr:from>
        <xdr:to>
          <xdr:col>5123</xdr:col>
          <xdr:colOff>0</xdr:colOff>
          <xdr:row>458819</xdr:row>
          <xdr:rowOff>0</xdr:rowOff>
        </xdr:to>
        <xdr:sp macro="" textlink="">
          <xdr:nvSpPr>
            <xdr:cNvPr id="61829" name="Button 389" hidden="1">
              <a:extLst>
                <a:ext uri="{63B3BB69-23CF-44E3-9099-C40C66FF867C}">
                  <a14:compatExt spid="_x0000_s61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524355</xdr:row>
          <xdr:rowOff>0</xdr:rowOff>
        </xdr:from>
        <xdr:to>
          <xdr:col>5123</xdr:col>
          <xdr:colOff>0</xdr:colOff>
          <xdr:row>524355</xdr:row>
          <xdr:rowOff>0</xdr:rowOff>
        </xdr:to>
        <xdr:sp macro="" textlink="">
          <xdr:nvSpPr>
            <xdr:cNvPr id="61830" name="Button 390" hidden="1">
              <a:extLst>
                <a:ext uri="{63B3BB69-23CF-44E3-9099-C40C66FF867C}">
                  <a14:compatExt spid="_x0000_s61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589891</xdr:row>
          <xdr:rowOff>0</xdr:rowOff>
        </xdr:from>
        <xdr:to>
          <xdr:col>5123</xdr:col>
          <xdr:colOff>0</xdr:colOff>
          <xdr:row>589891</xdr:row>
          <xdr:rowOff>0</xdr:rowOff>
        </xdr:to>
        <xdr:sp macro="" textlink="">
          <xdr:nvSpPr>
            <xdr:cNvPr id="61831" name="Button 391" hidden="1">
              <a:extLst>
                <a:ext uri="{63B3BB69-23CF-44E3-9099-C40C66FF867C}">
                  <a14:compatExt spid="_x0000_s61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655427</xdr:row>
          <xdr:rowOff>0</xdr:rowOff>
        </xdr:from>
        <xdr:to>
          <xdr:col>5123</xdr:col>
          <xdr:colOff>0</xdr:colOff>
          <xdr:row>655427</xdr:row>
          <xdr:rowOff>0</xdr:rowOff>
        </xdr:to>
        <xdr:sp macro="" textlink="">
          <xdr:nvSpPr>
            <xdr:cNvPr id="61832" name="Button 392" hidden="1">
              <a:extLst>
                <a:ext uri="{63B3BB69-23CF-44E3-9099-C40C66FF867C}">
                  <a14:compatExt spid="_x0000_s61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720963</xdr:row>
          <xdr:rowOff>0</xdr:rowOff>
        </xdr:from>
        <xdr:to>
          <xdr:col>5123</xdr:col>
          <xdr:colOff>0</xdr:colOff>
          <xdr:row>720963</xdr:row>
          <xdr:rowOff>0</xdr:rowOff>
        </xdr:to>
        <xdr:sp macro="" textlink="">
          <xdr:nvSpPr>
            <xdr:cNvPr id="61833" name="Button 393" hidden="1">
              <a:extLst>
                <a:ext uri="{63B3BB69-23CF-44E3-9099-C40C66FF867C}">
                  <a14:compatExt spid="_x0000_s61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786499</xdr:row>
          <xdr:rowOff>0</xdr:rowOff>
        </xdr:from>
        <xdr:to>
          <xdr:col>5123</xdr:col>
          <xdr:colOff>0</xdr:colOff>
          <xdr:row>786499</xdr:row>
          <xdr:rowOff>0</xdr:rowOff>
        </xdr:to>
        <xdr:sp macro="" textlink="">
          <xdr:nvSpPr>
            <xdr:cNvPr id="61834" name="Button 394" hidden="1">
              <a:extLst>
                <a:ext uri="{63B3BB69-23CF-44E3-9099-C40C66FF867C}">
                  <a14:compatExt spid="_x0000_s61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852035</xdr:row>
          <xdr:rowOff>0</xdr:rowOff>
        </xdr:from>
        <xdr:to>
          <xdr:col>5123</xdr:col>
          <xdr:colOff>0</xdr:colOff>
          <xdr:row>852035</xdr:row>
          <xdr:rowOff>0</xdr:rowOff>
        </xdr:to>
        <xdr:sp macro="" textlink="">
          <xdr:nvSpPr>
            <xdr:cNvPr id="61835" name="Button 395" hidden="1">
              <a:extLst>
                <a:ext uri="{63B3BB69-23CF-44E3-9099-C40C66FF867C}">
                  <a14:compatExt spid="_x0000_s61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917571</xdr:row>
          <xdr:rowOff>0</xdr:rowOff>
        </xdr:from>
        <xdr:to>
          <xdr:col>5123</xdr:col>
          <xdr:colOff>0</xdr:colOff>
          <xdr:row>917571</xdr:row>
          <xdr:rowOff>0</xdr:rowOff>
        </xdr:to>
        <xdr:sp macro="" textlink="">
          <xdr:nvSpPr>
            <xdr:cNvPr id="61836" name="Button 396" hidden="1">
              <a:extLst>
                <a:ext uri="{63B3BB69-23CF-44E3-9099-C40C66FF867C}">
                  <a14:compatExt spid="_x0000_s61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983107</xdr:row>
          <xdr:rowOff>0</xdr:rowOff>
        </xdr:from>
        <xdr:to>
          <xdr:col>5123</xdr:col>
          <xdr:colOff>0</xdr:colOff>
          <xdr:row>983107</xdr:row>
          <xdr:rowOff>0</xdr:rowOff>
        </xdr:to>
        <xdr:sp macro="" textlink="">
          <xdr:nvSpPr>
            <xdr:cNvPr id="61837" name="Button 397" hidden="1">
              <a:extLst>
                <a:ext uri="{63B3BB69-23CF-44E3-9099-C40C66FF867C}">
                  <a14:compatExt spid="_x0000_s61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67</xdr:row>
          <xdr:rowOff>0</xdr:rowOff>
        </xdr:from>
        <xdr:to>
          <xdr:col>5379</xdr:col>
          <xdr:colOff>0</xdr:colOff>
          <xdr:row>67</xdr:row>
          <xdr:rowOff>0</xdr:rowOff>
        </xdr:to>
        <xdr:sp macro="" textlink="">
          <xdr:nvSpPr>
            <xdr:cNvPr id="61838" name="Button 398" hidden="1">
              <a:extLst>
                <a:ext uri="{63B3BB69-23CF-44E3-9099-C40C66FF867C}">
                  <a14:compatExt spid="_x0000_s61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65603</xdr:row>
          <xdr:rowOff>0</xdr:rowOff>
        </xdr:from>
        <xdr:to>
          <xdr:col>5379</xdr:col>
          <xdr:colOff>0</xdr:colOff>
          <xdr:row>65603</xdr:row>
          <xdr:rowOff>0</xdr:rowOff>
        </xdr:to>
        <xdr:sp macro="" textlink="">
          <xdr:nvSpPr>
            <xdr:cNvPr id="61839" name="Button 399" hidden="1">
              <a:extLst>
                <a:ext uri="{63B3BB69-23CF-44E3-9099-C40C66FF867C}">
                  <a14:compatExt spid="_x0000_s61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131139</xdr:row>
          <xdr:rowOff>0</xdr:rowOff>
        </xdr:from>
        <xdr:to>
          <xdr:col>5379</xdr:col>
          <xdr:colOff>0</xdr:colOff>
          <xdr:row>131139</xdr:row>
          <xdr:rowOff>0</xdr:rowOff>
        </xdr:to>
        <xdr:sp macro="" textlink="">
          <xdr:nvSpPr>
            <xdr:cNvPr id="61840" name="Button 400" hidden="1">
              <a:extLst>
                <a:ext uri="{63B3BB69-23CF-44E3-9099-C40C66FF867C}">
                  <a14:compatExt spid="_x0000_s61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196675</xdr:row>
          <xdr:rowOff>0</xdr:rowOff>
        </xdr:from>
        <xdr:to>
          <xdr:col>5379</xdr:col>
          <xdr:colOff>0</xdr:colOff>
          <xdr:row>196675</xdr:row>
          <xdr:rowOff>0</xdr:rowOff>
        </xdr:to>
        <xdr:sp macro="" textlink="">
          <xdr:nvSpPr>
            <xdr:cNvPr id="61841" name="Button 401" hidden="1">
              <a:extLst>
                <a:ext uri="{63B3BB69-23CF-44E3-9099-C40C66FF867C}">
                  <a14:compatExt spid="_x0000_s61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262211</xdr:row>
          <xdr:rowOff>0</xdr:rowOff>
        </xdr:from>
        <xdr:to>
          <xdr:col>5379</xdr:col>
          <xdr:colOff>0</xdr:colOff>
          <xdr:row>262211</xdr:row>
          <xdr:rowOff>0</xdr:rowOff>
        </xdr:to>
        <xdr:sp macro="" textlink="">
          <xdr:nvSpPr>
            <xdr:cNvPr id="61842" name="Button 402" hidden="1">
              <a:extLst>
                <a:ext uri="{63B3BB69-23CF-44E3-9099-C40C66FF867C}">
                  <a14:compatExt spid="_x0000_s61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327747</xdr:row>
          <xdr:rowOff>0</xdr:rowOff>
        </xdr:from>
        <xdr:to>
          <xdr:col>5379</xdr:col>
          <xdr:colOff>0</xdr:colOff>
          <xdr:row>327747</xdr:row>
          <xdr:rowOff>0</xdr:rowOff>
        </xdr:to>
        <xdr:sp macro="" textlink="">
          <xdr:nvSpPr>
            <xdr:cNvPr id="61843" name="Button 403" hidden="1">
              <a:extLst>
                <a:ext uri="{63B3BB69-23CF-44E3-9099-C40C66FF867C}">
                  <a14:compatExt spid="_x0000_s61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393283</xdr:row>
          <xdr:rowOff>0</xdr:rowOff>
        </xdr:from>
        <xdr:to>
          <xdr:col>5379</xdr:col>
          <xdr:colOff>0</xdr:colOff>
          <xdr:row>393283</xdr:row>
          <xdr:rowOff>0</xdr:rowOff>
        </xdr:to>
        <xdr:sp macro="" textlink="">
          <xdr:nvSpPr>
            <xdr:cNvPr id="61844" name="Button 404" hidden="1">
              <a:extLst>
                <a:ext uri="{63B3BB69-23CF-44E3-9099-C40C66FF867C}">
                  <a14:compatExt spid="_x0000_s61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458819</xdr:row>
          <xdr:rowOff>0</xdr:rowOff>
        </xdr:from>
        <xdr:to>
          <xdr:col>5379</xdr:col>
          <xdr:colOff>0</xdr:colOff>
          <xdr:row>458819</xdr:row>
          <xdr:rowOff>0</xdr:rowOff>
        </xdr:to>
        <xdr:sp macro="" textlink="">
          <xdr:nvSpPr>
            <xdr:cNvPr id="61845" name="Button 405" hidden="1">
              <a:extLst>
                <a:ext uri="{63B3BB69-23CF-44E3-9099-C40C66FF867C}">
                  <a14:compatExt spid="_x0000_s61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524355</xdr:row>
          <xdr:rowOff>0</xdr:rowOff>
        </xdr:from>
        <xdr:to>
          <xdr:col>5379</xdr:col>
          <xdr:colOff>0</xdr:colOff>
          <xdr:row>524355</xdr:row>
          <xdr:rowOff>0</xdr:rowOff>
        </xdr:to>
        <xdr:sp macro="" textlink="">
          <xdr:nvSpPr>
            <xdr:cNvPr id="61846" name="Button 406" hidden="1">
              <a:extLst>
                <a:ext uri="{63B3BB69-23CF-44E3-9099-C40C66FF867C}">
                  <a14:compatExt spid="_x0000_s61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589891</xdr:row>
          <xdr:rowOff>0</xdr:rowOff>
        </xdr:from>
        <xdr:to>
          <xdr:col>5379</xdr:col>
          <xdr:colOff>0</xdr:colOff>
          <xdr:row>589891</xdr:row>
          <xdr:rowOff>0</xdr:rowOff>
        </xdr:to>
        <xdr:sp macro="" textlink="">
          <xdr:nvSpPr>
            <xdr:cNvPr id="61847" name="Button 407" hidden="1">
              <a:extLst>
                <a:ext uri="{63B3BB69-23CF-44E3-9099-C40C66FF867C}">
                  <a14:compatExt spid="_x0000_s61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655427</xdr:row>
          <xdr:rowOff>0</xdr:rowOff>
        </xdr:from>
        <xdr:to>
          <xdr:col>5379</xdr:col>
          <xdr:colOff>0</xdr:colOff>
          <xdr:row>655427</xdr:row>
          <xdr:rowOff>0</xdr:rowOff>
        </xdr:to>
        <xdr:sp macro="" textlink="">
          <xdr:nvSpPr>
            <xdr:cNvPr id="61848" name="Button 408" hidden="1">
              <a:extLst>
                <a:ext uri="{63B3BB69-23CF-44E3-9099-C40C66FF867C}">
                  <a14:compatExt spid="_x0000_s61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720963</xdr:row>
          <xdr:rowOff>0</xdr:rowOff>
        </xdr:from>
        <xdr:to>
          <xdr:col>5379</xdr:col>
          <xdr:colOff>0</xdr:colOff>
          <xdr:row>720963</xdr:row>
          <xdr:rowOff>0</xdr:rowOff>
        </xdr:to>
        <xdr:sp macro="" textlink="">
          <xdr:nvSpPr>
            <xdr:cNvPr id="61849" name="Button 409" hidden="1">
              <a:extLst>
                <a:ext uri="{63B3BB69-23CF-44E3-9099-C40C66FF867C}">
                  <a14:compatExt spid="_x0000_s61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786499</xdr:row>
          <xdr:rowOff>0</xdr:rowOff>
        </xdr:from>
        <xdr:to>
          <xdr:col>5379</xdr:col>
          <xdr:colOff>0</xdr:colOff>
          <xdr:row>786499</xdr:row>
          <xdr:rowOff>0</xdr:rowOff>
        </xdr:to>
        <xdr:sp macro="" textlink="">
          <xdr:nvSpPr>
            <xdr:cNvPr id="61850" name="Button 410" hidden="1">
              <a:extLst>
                <a:ext uri="{63B3BB69-23CF-44E3-9099-C40C66FF867C}">
                  <a14:compatExt spid="_x0000_s61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852035</xdr:row>
          <xdr:rowOff>0</xdr:rowOff>
        </xdr:from>
        <xdr:to>
          <xdr:col>5379</xdr:col>
          <xdr:colOff>0</xdr:colOff>
          <xdr:row>852035</xdr:row>
          <xdr:rowOff>0</xdr:rowOff>
        </xdr:to>
        <xdr:sp macro="" textlink="">
          <xdr:nvSpPr>
            <xdr:cNvPr id="61851" name="Button 411" hidden="1">
              <a:extLst>
                <a:ext uri="{63B3BB69-23CF-44E3-9099-C40C66FF867C}">
                  <a14:compatExt spid="_x0000_s61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917571</xdr:row>
          <xdr:rowOff>0</xdr:rowOff>
        </xdr:from>
        <xdr:to>
          <xdr:col>5379</xdr:col>
          <xdr:colOff>0</xdr:colOff>
          <xdr:row>917571</xdr:row>
          <xdr:rowOff>0</xdr:rowOff>
        </xdr:to>
        <xdr:sp macro="" textlink="">
          <xdr:nvSpPr>
            <xdr:cNvPr id="61852" name="Button 412" hidden="1">
              <a:extLst>
                <a:ext uri="{63B3BB69-23CF-44E3-9099-C40C66FF867C}">
                  <a14:compatExt spid="_x0000_s61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983107</xdr:row>
          <xdr:rowOff>0</xdr:rowOff>
        </xdr:from>
        <xdr:to>
          <xdr:col>5379</xdr:col>
          <xdr:colOff>0</xdr:colOff>
          <xdr:row>983107</xdr:row>
          <xdr:rowOff>0</xdr:rowOff>
        </xdr:to>
        <xdr:sp macro="" textlink="">
          <xdr:nvSpPr>
            <xdr:cNvPr id="61853" name="Button 413" hidden="1">
              <a:extLst>
                <a:ext uri="{63B3BB69-23CF-44E3-9099-C40C66FF867C}">
                  <a14:compatExt spid="_x0000_s61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67</xdr:row>
          <xdr:rowOff>0</xdr:rowOff>
        </xdr:from>
        <xdr:to>
          <xdr:col>5635</xdr:col>
          <xdr:colOff>0</xdr:colOff>
          <xdr:row>67</xdr:row>
          <xdr:rowOff>0</xdr:rowOff>
        </xdr:to>
        <xdr:sp macro="" textlink="">
          <xdr:nvSpPr>
            <xdr:cNvPr id="61854" name="Button 414" hidden="1">
              <a:extLst>
                <a:ext uri="{63B3BB69-23CF-44E3-9099-C40C66FF867C}">
                  <a14:compatExt spid="_x0000_s61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65603</xdr:row>
          <xdr:rowOff>0</xdr:rowOff>
        </xdr:from>
        <xdr:to>
          <xdr:col>5635</xdr:col>
          <xdr:colOff>0</xdr:colOff>
          <xdr:row>65603</xdr:row>
          <xdr:rowOff>0</xdr:rowOff>
        </xdr:to>
        <xdr:sp macro="" textlink="">
          <xdr:nvSpPr>
            <xdr:cNvPr id="61855" name="Button 415" hidden="1">
              <a:extLst>
                <a:ext uri="{63B3BB69-23CF-44E3-9099-C40C66FF867C}">
                  <a14:compatExt spid="_x0000_s61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131139</xdr:row>
          <xdr:rowOff>0</xdr:rowOff>
        </xdr:from>
        <xdr:to>
          <xdr:col>5635</xdr:col>
          <xdr:colOff>0</xdr:colOff>
          <xdr:row>131139</xdr:row>
          <xdr:rowOff>0</xdr:rowOff>
        </xdr:to>
        <xdr:sp macro="" textlink="">
          <xdr:nvSpPr>
            <xdr:cNvPr id="61856" name="Button 416" hidden="1">
              <a:extLst>
                <a:ext uri="{63B3BB69-23CF-44E3-9099-C40C66FF867C}">
                  <a14:compatExt spid="_x0000_s61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196675</xdr:row>
          <xdr:rowOff>0</xdr:rowOff>
        </xdr:from>
        <xdr:to>
          <xdr:col>5635</xdr:col>
          <xdr:colOff>0</xdr:colOff>
          <xdr:row>196675</xdr:row>
          <xdr:rowOff>0</xdr:rowOff>
        </xdr:to>
        <xdr:sp macro="" textlink="">
          <xdr:nvSpPr>
            <xdr:cNvPr id="61857" name="Button 417" hidden="1">
              <a:extLst>
                <a:ext uri="{63B3BB69-23CF-44E3-9099-C40C66FF867C}">
                  <a14:compatExt spid="_x0000_s61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262211</xdr:row>
          <xdr:rowOff>0</xdr:rowOff>
        </xdr:from>
        <xdr:to>
          <xdr:col>5635</xdr:col>
          <xdr:colOff>0</xdr:colOff>
          <xdr:row>262211</xdr:row>
          <xdr:rowOff>0</xdr:rowOff>
        </xdr:to>
        <xdr:sp macro="" textlink="">
          <xdr:nvSpPr>
            <xdr:cNvPr id="61858" name="Button 418" hidden="1">
              <a:extLst>
                <a:ext uri="{63B3BB69-23CF-44E3-9099-C40C66FF867C}">
                  <a14:compatExt spid="_x0000_s61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327747</xdr:row>
          <xdr:rowOff>0</xdr:rowOff>
        </xdr:from>
        <xdr:to>
          <xdr:col>5635</xdr:col>
          <xdr:colOff>0</xdr:colOff>
          <xdr:row>327747</xdr:row>
          <xdr:rowOff>0</xdr:rowOff>
        </xdr:to>
        <xdr:sp macro="" textlink="">
          <xdr:nvSpPr>
            <xdr:cNvPr id="61859" name="Button 419" hidden="1">
              <a:extLst>
                <a:ext uri="{63B3BB69-23CF-44E3-9099-C40C66FF867C}">
                  <a14:compatExt spid="_x0000_s61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393283</xdr:row>
          <xdr:rowOff>0</xdr:rowOff>
        </xdr:from>
        <xdr:to>
          <xdr:col>5635</xdr:col>
          <xdr:colOff>0</xdr:colOff>
          <xdr:row>393283</xdr:row>
          <xdr:rowOff>0</xdr:rowOff>
        </xdr:to>
        <xdr:sp macro="" textlink="">
          <xdr:nvSpPr>
            <xdr:cNvPr id="61860" name="Button 420" hidden="1">
              <a:extLst>
                <a:ext uri="{63B3BB69-23CF-44E3-9099-C40C66FF867C}">
                  <a14:compatExt spid="_x0000_s61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458819</xdr:row>
          <xdr:rowOff>0</xdr:rowOff>
        </xdr:from>
        <xdr:to>
          <xdr:col>5635</xdr:col>
          <xdr:colOff>0</xdr:colOff>
          <xdr:row>458819</xdr:row>
          <xdr:rowOff>0</xdr:rowOff>
        </xdr:to>
        <xdr:sp macro="" textlink="">
          <xdr:nvSpPr>
            <xdr:cNvPr id="61861" name="Button 421" hidden="1">
              <a:extLst>
                <a:ext uri="{63B3BB69-23CF-44E3-9099-C40C66FF867C}">
                  <a14:compatExt spid="_x0000_s61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524355</xdr:row>
          <xdr:rowOff>0</xdr:rowOff>
        </xdr:from>
        <xdr:to>
          <xdr:col>5635</xdr:col>
          <xdr:colOff>0</xdr:colOff>
          <xdr:row>524355</xdr:row>
          <xdr:rowOff>0</xdr:rowOff>
        </xdr:to>
        <xdr:sp macro="" textlink="">
          <xdr:nvSpPr>
            <xdr:cNvPr id="61862" name="Button 422" hidden="1">
              <a:extLst>
                <a:ext uri="{63B3BB69-23CF-44E3-9099-C40C66FF867C}">
                  <a14:compatExt spid="_x0000_s61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589891</xdr:row>
          <xdr:rowOff>0</xdr:rowOff>
        </xdr:from>
        <xdr:to>
          <xdr:col>5635</xdr:col>
          <xdr:colOff>0</xdr:colOff>
          <xdr:row>589891</xdr:row>
          <xdr:rowOff>0</xdr:rowOff>
        </xdr:to>
        <xdr:sp macro="" textlink="">
          <xdr:nvSpPr>
            <xdr:cNvPr id="61863" name="Button 423" hidden="1">
              <a:extLst>
                <a:ext uri="{63B3BB69-23CF-44E3-9099-C40C66FF867C}">
                  <a14:compatExt spid="_x0000_s61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655427</xdr:row>
          <xdr:rowOff>0</xdr:rowOff>
        </xdr:from>
        <xdr:to>
          <xdr:col>5635</xdr:col>
          <xdr:colOff>0</xdr:colOff>
          <xdr:row>655427</xdr:row>
          <xdr:rowOff>0</xdr:rowOff>
        </xdr:to>
        <xdr:sp macro="" textlink="">
          <xdr:nvSpPr>
            <xdr:cNvPr id="61864" name="Button 424" hidden="1">
              <a:extLst>
                <a:ext uri="{63B3BB69-23CF-44E3-9099-C40C66FF867C}">
                  <a14:compatExt spid="_x0000_s61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720963</xdr:row>
          <xdr:rowOff>0</xdr:rowOff>
        </xdr:from>
        <xdr:to>
          <xdr:col>5635</xdr:col>
          <xdr:colOff>0</xdr:colOff>
          <xdr:row>720963</xdr:row>
          <xdr:rowOff>0</xdr:rowOff>
        </xdr:to>
        <xdr:sp macro="" textlink="">
          <xdr:nvSpPr>
            <xdr:cNvPr id="61865" name="Button 425" hidden="1">
              <a:extLst>
                <a:ext uri="{63B3BB69-23CF-44E3-9099-C40C66FF867C}">
                  <a14:compatExt spid="_x0000_s61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786499</xdr:row>
          <xdr:rowOff>0</xdr:rowOff>
        </xdr:from>
        <xdr:to>
          <xdr:col>5635</xdr:col>
          <xdr:colOff>0</xdr:colOff>
          <xdr:row>786499</xdr:row>
          <xdr:rowOff>0</xdr:rowOff>
        </xdr:to>
        <xdr:sp macro="" textlink="">
          <xdr:nvSpPr>
            <xdr:cNvPr id="61866" name="Button 426" hidden="1">
              <a:extLst>
                <a:ext uri="{63B3BB69-23CF-44E3-9099-C40C66FF867C}">
                  <a14:compatExt spid="_x0000_s61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852035</xdr:row>
          <xdr:rowOff>0</xdr:rowOff>
        </xdr:from>
        <xdr:to>
          <xdr:col>5635</xdr:col>
          <xdr:colOff>0</xdr:colOff>
          <xdr:row>852035</xdr:row>
          <xdr:rowOff>0</xdr:rowOff>
        </xdr:to>
        <xdr:sp macro="" textlink="">
          <xdr:nvSpPr>
            <xdr:cNvPr id="61867" name="Button 427" hidden="1">
              <a:extLst>
                <a:ext uri="{63B3BB69-23CF-44E3-9099-C40C66FF867C}">
                  <a14:compatExt spid="_x0000_s61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917571</xdr:row>
          <xdr:rowOff>0</xdr:rowOff>
        </xdr:from>
        <xdr:to>
          <xdr:col>5635</xdr:col>
          <xdr:colOff>0</xdr:colOff>
          <xdr:row>917571</xdr:row>
          <xdr:rowOff>0</xdr:rowOff>
        </xdr:to>
        <xdr:sp macro="" textlink="">
          <xdr:nvSpPr>
            <xdr:cNvPr id="61868" name="Button 428" hidden="1">
              <a:extLst>
                <a:ext uri="{63B3BB69-23CF-44E3-9099-C40C66FF867C}">
                  <a14:compatExt spid="_x0000_s61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983107</xdr:row>
          <xdr:rowOff>0</xdr:rowOff>
        </xdr:from>
        <xdr:to>
          <xdr:col>5635</xdr:col>
          <xdr:colOff>0</xdr:colOff>
          <xdr:row>983107</xdr:row>
          <xdr:rowOff>0</xdr:rowOff>
        </xdr:to>
        <xdr:sp macro="" textlink="">
          <xdr:nvSpPr>
            <xdr:cNvPr id="61869" name="Button 429" hidden="1">
              <a:extLst>
                <a:ext uri="{63B3BB69-23CF-44E3-9099-C40C66FF867C}">
                  <a14:compatExt spid="_x0000_s61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67</xdr:row>
          <xdr:rowOff>0</xdr:rowOff>
        </xdr:from>
        <xdr:to>
          <xdr:col>5891</xdr:col>
          <xdr:colOff>0</xdr:colOff>
          <xdr:row>67</xdr:row>
          <xdr:rowOff>0</xdr:rowOff>
        </xdr:to>
        <xdr:sp macro="" textlink="">
          <xdr:nvSpPr>
            <xdr:cNvPr id="61870" name="Button 430" hidden="1">
              <a:extLst>
                <a:ext uri="{63B3BB69-23CF-44E3-9099-C40C66FF867C}">
                  <a14:compatExt spid="_x0000_s61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65603</xdr:row>
          <xdr:rowOff>0</xdr:rowOff>
        </xdr:from>
        <xdr:to>
          <xdr:col>5891</xdr:col>
          <xdr:colOff>0</xdr:colOff>
          <xdr:row>65603</xdr:row>
          <xdr:rowOff>0</xdr:rowOff>
        </xdr:to>
        <xdr:sp macro="" textlink="">
          <xdr:nvSpPr>
            <xdr:cNvPr id="61871" name="Button 431" hidden="1">
              <a:extLst>
                <a:ext uri="{63B3BB69-23CF-44E3-9099-C40C66FF867C}">
                  <a14:compatExt spid="_x0000_s61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131139</xdr:row>
          <xdr:rowOff>0</xdr:rowOff>
        </xdr:from>
        <xdr:to>
          <xdr:col>5891</xdr:col>
          <xdr:colOff>0</xdr:colOff>
          <xdr:row>131139</xdr:row>
          <xdr:rowOff>0</xdr:rowOff>
        </xdr:to>
        <xdr:sp macro="" textlink="">
          <xdr:nvSpPr>
            <xdr:cNvPr id="61872" name="Button 432" hidden="1">
              <a:extLst>
                <a:ext uri="{63B3BB69-23CF-44E3-9099-C40C66FF867C}">
                  <a14:compatExt spid="_x0000_s61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196675</xdr:row>
          <xdr:rowOff>0</xdr:rowOff>
        </xdr:from>
        <xdr:to>
          <xdr:col>5891</xdr:col>
          <xdr:colOff>0</xdr:colOff>
          <xdr:row>196675</xdr:row>
          <xdr:rowOff>0</xdr:rowOff>
        </xdr:to>
        <xdr:sp macro="" textlink="">
          <xdr:nvSpPr>
            <xdr:cNvPr id="61873" name="Button 433" hidden="1">
              <a:extLst>
                <a:ext uri="{63B3BB69-23CF-44E3-9099-C40C66FF867C}">
                  <a14:compatExt spid="_x0000_s61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262211</xdr:row>
          <xdr:rowOff>0</xdr:rowOff>
        </xdr:from>
        <xdr:to>
          <xdr:col>5891</xdr:col>
          <xdr:colOff>0</xdr:colOff>
          <xdr:row>262211</xdr:row>
          <xdr:rowOff>0</xdr:rowOff>
        </xdr:to>
        <xdr:sp macro="" textlink="">
          <xdr:nvSpPr>
            <xdr:cNvPr id="61874" name="Button 434" hidden="1">
              <a:extLst>
                <a:ext uri="{63B3BB69-23CF-44E3-9099-C40C66FF867C}">
                  <a14:compatExt spid="_x0000_s61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327747</xdr:row>
          <xdr:rowOff>0</xdr:rowOff>
        </xdr:from>
        <xdr:to>
          <xdr:col>5891</xdr:col>
          <xdr:colOff>0</xdr:colOff>
          <xdr:row>327747</xdr:row>
          <xdr:rowOff>0</xdr:rowOff>
        </xdr:to>
        <xdr:sp macro="" textlink="">
          <xdr:nvSpPr>
            <xdr:cNvPr id="61875" name="Button 435" hidden="1">
              <a:extLst>
                <a:ext uri="{63B3BB69-23CF-44E3-9099-C40C66FF867C}">
                  <a14:compatExt spid="_x0000_s61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393283</xdr:row>
          <xdr:rowOff>0</xdr:rowOff>
        </xdr:from>
        <xdr:to>
          <xdr:col>5891</xdr:col>
          <xdr:colOff>0</xdr:colOff>
          <xdr:row>393283</xdr:row>
          <xdr:rowOff>0</xdr:rowOff>
        </xdr:to>
        <xdr:sp macro="" textlink="">
          <xdr:nvSpPr>
            <xdr:cNvPr id="61876" name="Button 436" hidden="1">
              <a:extLst>
                <a:ext uri="{63B3BB69-23CF-44E3-9099-C40C66FF867C}">
                  <a14:compatExt spid="_x0000_s61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458819</xdr:row>
          <xdr:rowOff>0</xdr:rowOff>
        </xdr:from>
        <xdr:to>
          <xdr:col>5891</xdr:col>
          <xdr:colOff>0</xdr:colOff>
          <xdr:row>458819</xdr:row>
          <xdr:rowOff>0</xdr:rowOff>
        </xdr:to>
        <xdr:sp macro="" textlink="">
          <xdr:nvSpPr>
            <xdr:cNvPr id="61877" name="Button 437" hidden="1">
              <a:extLst>
                <a:ext uri="{63B3BB69-23CF-44E3-9099-C40C66FF867C}">
                  <a14:compatExt spid="_x0000_s61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524355</xdr:row>
          <xdr:rowOff>0</xdr:rowOff>
        </xdr:from>
        <xdr:to>
          <xdr:col>5891</xdr:col>
          <xdr:colOff>0</xdr:colOff>
          <xdr:row>524355</xdr:row>
          <xdr:rowOff>0</xdr:rowOff>
        </xdr:to>
        <xdr:sp macro="" textlink="">
          <xdr:nvSpPr>
            <xdr:cNvPr id="61878" name="Button 438" hidden="1">
              <a:extLst>
                <a:ext uri="{63B3BB69-23CF-44E3-9099-C40C66FF867C}">
                  <a14:compatExt spid="_x0000_s61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589891</xdr:row>
          <xdr:rowOff>0</xdr:rowOff>
        </xdr:from>
        <xdr:to>
          <xdr:col>5891</xdr:col>
          <xdr:colOff>0</xdr:colOff>
          <xdr:row>589891</xdr:row>
          <xdr:rowOff>0</xdr:rowOff>
        </xdr:to>
        <xdr:sp macro="" textlink="">
          <xdr:nvSpPr>
            <xdr:cNvPr id="61879" name="Button 439" hidden="1">
              <a:extLst>
                <a:ext uri="{63B3BB69-23CF-44E3-9099-C40C66FF867C}">
                  <a14:compatExt spid="_x0000_s61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655427</xdr:row>
          <xdr:rowOff>0</xdr:rowOff>
        </xdr:from>
        <xdr:to>
          <xdr:col>5891</xdr:col>
          <xdr:colOff>0</xdr:colOff>
          <xdr:row>655427</xdr:row>
          <xdr:rowOff>0</xdr:rowOff>
        </xdr:to>
        <xdr:sp macro="" textlink="">
          <xdr:nvSpPr>
            <xdr:cNvPr id="61880" name="Button 440" hidden="1">
              <a:extLst>
                <a:ext uri="{63B3BB69-23CF-44E3-9099-C40C66FF867C}">
                  <a14:compatExt spid="_x0000_s61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720963</xdr:row>
          <xdr:rowOff>0</xdr:rowOff>
        </xdr:from>
        <xdr:to>
          <xdr:col>5891</xdr:col>
          <xdr:colOff>0</xdr:colOff>
          <xdr:row>720963</xdr:row>
          <xdr:rowOff>0</xdr:rowOff>
        </xdr:to>
        <xdr:sp macro="" textlink="">
          <xdr:nvSpPr>
            <xdr:cNvPr id="61881" name="Button 441" hidden="1">
              <a:extLst>
                <a:ext uri="{63B3BB69-23CF-44E3-9099-C40C66FF867C}">
                  <a14:compatExt spid="_x0000_s61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786499</xdr:row>
          <xdr:rowOff>0</xdr:rowOff>
        </xdr:from>
        <xdr:to>
          <xdr:col>5891</xdr:col>
          <xdr:colOff>0</xdr:colOff>
          <xdr:row>786499</xdr:row>
          <xdr:rowOff>0</xdr:rowOff>
        </xdr:to>
        <xdr:sp macro="" textlink="">
          <xdr:nvSpPr>
            <xdr:cNvPr id="61882" name="Button 442" hidden="1">
              <a:extLst>
                <a:ext uri="{63B3BB69-23CF-44E3-9099-C40C66FF867C}">
                  <a14:compatExt spid="_x0000_s61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852035</xdr:row>
          <xdr:rowOff>0</xdr:rowOff>
        </xdr:from>
        <xdr:to>
          <xdr:col>5891</xdr:col>
          <xdr:colOff>0</xdr:colOff>
          <xdr:row>852035</xdr:row>
          <xdr:rowOff>0</xdr:rowOff>
        </xdr:to>
        <xdr:sp macro="" textlink="">
          <xdr:nvSpPr>
            <xdr:cNvPr id="61883" name="Button 443" hidden="1">
              <a:extLst>
                <a:ext uri="{63B3BB69-23CF-44E3-9099-C40C66FF867C}">
                  <a14:compatExt spid="_x0000_s61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917571</xdr:row>
          <xdr:rowOff>0</xdr:rowOff>
        </xdr:from>
        <xdr:to>
          <xdr:col>5891</xdr:col>
          <xdr:colOff>0</xdr:colOff>
          <xdr:row>917571</xdr:row>
          <xdr:rowOff>0</xdr:rowOff>
        </xdr:to>
        <xdr:sp macro="" textlink="">
          <xdr:nvSpPr>
            <xdr:cNvPr id="61884" name="Button 444" hidden="1">
              <a:extLst>
                <a:ext uri="{63B3BB69-23CF-44E3-9099-C40C66FF867C}">
                  <a14:compatExt spid="_x0000_s61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983107</xdr:row>
          <xdr:rowOff>0</xdr:rowOff>
        </xdr:from>
        <xdr:to>
          <xdr:col>5891</xdr:col>
          <xdr:colOff>0</xdr:colOff>
          <xdr:row>983107</xdr:row>
          <xdr:rowOff>0</xdr:rowOff>
        </xdr:to>
        <xdr:sp macro="" textlink="">
          <xdr:nvSpPr>
            <xdr:cNvPr id="61885" name="Button 445" hidden="1">
              <a:extLst>
                <a:ext uri="{63B3BB69-23CF-44E3-9099-C40C66FF867C}">
                  <a14:compatExt spid="_x0000_s61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67</xdr:row>
          <xdr:rowOff>0</xdr:rowOff>
        </xdr:from>
        <xdr:to>
          <xdr:col>6147</xdr:col>
          <xdr:colOff>0</xdr:colOff>
          <xdr:row>67</xdr:row>
          <xdr:rowOff>0</xdr:rowOff>
        </xdr:to>
        <xdr:sp macro="" textlink="">
          <xdr:nvSpPr>
            <xdr:cNvPr id="61886" name="Button 446" hidden="1">
              <a:extLst>
                <a:ext uri="{63B3BB69-23CF-44E3-9099-C40C66FF867C}">
                  <a14:compatExt spid="_x0000_s61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65603</xdr:row>
          <xdr:rowOff>0</xdr:rowOff>
        </xdr:from>
        <xdr:to>
          <xdr:col>6147</xdr:col>
          <xdr:colOff>0</xdr:colOff>
          <xdr:row>65603</xdr:row>
          <xdr:rowOff>0</xdr:rowOff>
        </xdr:to>
        <xdr:sp macro="" textlink="">
          <xdr:nvSpPr>
            <xdr:cNvPr id="61887" name="Button 447" hidden="1">
              <a:extLst>
                <a:ext uri="{63B3BB69-23CF-44E3-9099-C40C66FF867C}">
                  <a14:compatExt spid="_x0000_s61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131139</xdr:row>
          <xdr:rowOff>0</xdr:rowOff>
        </xdr:from>
        <xdr:to>
          <xdr:col>6147</xdr:col>
          <xdr:colOff>0</xdr:colOff>
          <xdr:row>131139</xdr:row>
          <xdr:rowOff>0</xdr:rowOff>
        </xdr:to>
        <xdr:sp macro="" textlink="">
          <xdr:nvSpPr>
            <xdr:cNvPr id="61888" name="Button 448" hidden="1">
              <a:extLst>
                <a:ext uri="{63B3BB69-23CF-44E3-9099-C40C66FF867C}">
                  <a14:compatExt spid="_x0000_s61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196675</xdr:row>
          <xdr:rowOff>0</xdr:rowOff>
        </xdr:from>
        <xdr:to>
          <xdr:col>6147</xdr:col>
          <xdr:colOff>0</xdr:colOff>
          <xdr:row>196675</xdr:row>
          <xdr:rowOff>0</xdr:rowOff>
        </xdr:to>
        <xdr:sp macro="" textlink="">
          <xdr:nvSpPr>
            <xdr:cNvPr id="61889" name="Button 449" hidden="1">
              <a:extLst>
                <a:ext uri="{63B3BB69-23CF-44E3-9099-C40C66FF867C}">
                  <a14:compatExt spid="_x0000_s61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262211</xdr:row>
          <xdr:rowOff>0</xdr:rowOff>
        </xdr:from>
        <xdr:to>
          <xdr:col>6147</xdr:col>
          <xdr:colOff>0</xdr:colOff>
          <xdr:row>262211</xdr:row>
          <xdr:rowOff>0</xdr:rowOff>
        </xdr:to>
        <xdr:sp macro="" textlink="">
          <xdr:nvSpPr>
            <xdr:cNvPr id="61890" name="Button 450" hidden="1">
              <a:extLst>
                <a:ext uri="{63B3BB69-23CF-44E3-9099-C40C66FF867C}">
                  <a14:compatExt spid="_x0000_s61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327747</xdr:row>
          <xdr:rowOff>0</xdr:rowOff>
        </xdr:from>
        <xdr:to>
          <xdr:col>6147</xdr:col>
          <xdr:colOff>0</xdr:colOff>
          <xdr:row>327747</xdr:row>
          <xdr:rowOff>0</xdr:rowOff>
        </xdr:to>
        <xdr:sp macro="" textlink="">
          <xdr:nvSpPr>
            <xdr:cNvPr id="61891" name="Button 451" hidden="1">
              <a:extLst>
                <a:ext uri="{63B3BB69-23CF-44E3-9099-C40C66FF867C}">
                  <a14:compatExt spid="_x0000_s61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393283</xdr:row>
          <xdr:rowOff>0</xdr:rowOff>
        </xdr:from>
        <xdr:to>
          <xdr:col>6147</xdr:col>
          <xdr:colOff>0</xdr:colOff>
          <xdr:row>393283</xdr:row>
          <xdr:rowOff>0</xdr:rowOff>
        </xdr:to>
        <xdr:sp macro="" textlink="">
          <xdr:nvSpPr>
            <xdr:cNvPr id="61892" name="Button 452" hidden="1">
              <a:extLst>
                <a:ext uri="{63B3BB69-23CF-44E3-9099-C40C66FF867C}">
                  <a14:compatExt spid="_x0000_s61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458819</xdr:row>
          <xdr:rowOff>0</xdr:rowOff>
        </xdr:from>
        <xdr:to>
          <xdr:col>6147</xdr:col>
          <xdr:colOff>0</xdr:colOff>
          <xdr:row>458819</xdr:row>
          <xdr:rowOff>0</xdr:rowOff>
        </xdr:to>
        <xdr:sp macro="" textlink="">
          <xdr:nvSpPr>
            <xdr:cNvPr id="61893" name="Button 453" hidden="1">
              <a:extLst>
                <a:ext uri="{63B3BB69-23CF-44E3-9099-C40C66FF867C}">
                  <a14:compatExt spid="_x0000_s61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524355</xdr:row>
          <xdr:rowOff>0</xdr:rowOff>
        </xdr:from>
        <xdr:to>
          <xdr:col>6147</xdr:col>
          <xdr:colOff>0</xdr:colOff>
          <xdr:row>524355</xdr:row>
          <xdr:rowOff>0</xdr:rowOff>
        </xdr:to>
        <xdr:sp macro="" textlink="">
          <xdr:nvSpPr>
            <xdr:cNvPr id="61894" name="Button 454" hidden="1">
              <a:extLst>
                <a:ext uri="{63B3BB69-23CF-44E3-9099-C40C66FF867C}">
                  <a14:compatExt spid="_x0000_s61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589891</xdr:row>
          <xdr:rowOff>0</xdr:rowOff>
        </xdr:from>
        <xdr:to>
          <xdr:col>6147</xdr:col>
          <xdr:colOff>0</xdr:colOff>
          <xdr:row>589891</xdr:row>
          <xdr:rowOff>0</xdr:rowOff>
        </xdr:to>
        <xdr:sp macro="" textlink="">
          <xdr:nvSpPr>
            <xdr:cNvPr id="61895" name="Button 455" hidden="1">
              <a:extLst>
                <a:ext uri="{63B3BB69-23CF-44E3-9099-C40C66FF867C}">
                  <a14:compatExt spid="_x0000_s61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655427</xdr:row>
          <xdr:rowOff>0</xdr:rowOff>
        </xdr:from>
        <xdr:to>
          <xdr:col>6147</xdr:col>
          <xdr:colOff>0</xdr:colOff>
          <xdr:row>655427</xdr:row>
          <xdr:rowOff>0</xdr:rowOff>
        </xdr:to>
        <xdr:sp macro="" textlink="">
          <xdr:nvSpPr>
            <xdr:cNvPr id="61896" name="Button 456" hidden="1">
              <a:extLst>
                <a:ext uri="{63B3BB69-23CF-44E3-9099-C40C66FF867C}">
                  <a14:compatExt spid="_x0000_s61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720963</xdr:row>
          <xdr:rowOff>0</xdr:rowOff>
        </xdr:from>
        <xdr:to>
          <xdr:col>6147</xdr:col>
          <xdr:colOff>0</xdr:colOff>
          <xdr:row>720963</xdr:row>
          <xdr:rowOff>0</xdr:rowOff>
        </xdr:to>
        <xdr:sp macro="" textlink="">
          <xdr:nvSpPr>
            <xdr:cNvPr id="61897" name="Button 457" hidden="1">
              <a:extLst>
                <a:ext uri="{63B3BB69-23CF-44E3-9099-C40C66FF867C}">
                  <a14:compatExt spid="_x0000_s61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786499</xdr:row>
          <xdr:rowOff>0</xdr:rowOff>
        </xdr:from>
        <xdr:to>
          <xdr:col>6147</xdr:col>
          <xdr:colOff>0</xdr:colOff>
          <xdr:row>786499</xdr:row>
          <xdr:rowOff>0</xdr:rowOff>
        </xdr:to>
        <xdr:sp macro="" textlink="">
          <xdr:nvSpPr>
            <xdr:cNvPr id="61898" name="Button 458" hidden="1">
              <a:extLst>
                <a:ext uri="{63B3BB69-23CF-44E3-9099-C40C66FF867C}">
                  <a14:compatExt spid="_x0000_s61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852035</xdr:row>
          <xdr:rowOff>0</xdr:rowOff>
        </xdr:from>
        <xdr:to>
          <xdr:col>6147</xdr:col>
          <xdr:colOff>0</xdr:colOff>
          <xdr:row>852035</xdr:row>
          <xdr:rowOff>0</xdr:rowOff>
        </xdr:to>
        <xdr:sp macro="" textlink="">
          <xdr:nvSpPr>
            <xdr:cNvPr id="61899" name="Button 459" hidden="1">
              <a:extLst>
                <a:ext uri="{63B3BB69-23CF-44E3-9099-C40C66FF867C}">
                  <a14:compatExt spid="_x0000_s61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917571</xdr:row>
          <xdr:rowOff>0</xdr:rowOff>
        </xdr:from>
        <xdr:to>
          <xdr:col>6147</xdr:col>
          <xdr:colOff>0</xdr:colOff>
          <xdr:row>917571</xdr:row>
          <xdr:rowOff>0</xdr:rowOff>
        </xdr:to>
        <xdr:sp macro="" textlink="">
          <xdr:nvSpPr>
            <xdr:cNvPr id="61900" name="Button 460" hidden="1">
              <a:extLst>
                <a:ext uri="{63B3BB69-23CF-44E3-9099-C40C66FF867C}">
                  <a14:compatExt spid="_x0000_s61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983107</xdr:row>
          <xdr:rowOff>0</xdr:rowOff>
        </xdr:from>
        <xdr:to>
          <xdr:col>6147</xdr:col>
          <xdr:colOff>0</xdr:colOff>
          <xdr:row>983107</xdr:row>
          <xdr:rowOff>0</xdr:rowOff>
        </xdr:to>
        <xdr:sp macro="" textlink="">
          <xdr:nvSpPr>
            <xdr:cNvPr id="61901" name="Button 461" hidden="1">
              <a:extLst>
                <a:ext uri="{63B3BB69-23CF-44E3-9099-C40C66FF867C}">
                  <a14:compatExt spid="_x0000_s61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67</xdr:row>
          <xdr:rowOff>0</xdr:rowOff>
        </xdr:from>
        <xdr:to>
          <xdr:col>6403</xdr:col>
          <xdr:colOff>0</xdr:colOff>
          <xdr:row>67</xdr:row>
          <xdr:rowOff>0</xdr:rowOff>
        </xdr:to>
        <xdr:sp macro="" textlink="">
          <xdr:nvSpPr>
            <xdr:cNvPr id="61902" name="Button 462" hidden="1">
              <a:extLst>
                <a:ext uri="{63B3BB69-23CF-44E3-9099-C40C66FF867C}">
                  <a14:compatExt spid="_x0000_s61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65603</xdr:row>
          <xdr:rowOff>0</xdr:rowOff>
        </xdr:from>
        <xdr:to>
          <xdr:col>6403</xdr:col>
          <xdr:colOff>0</xdr:colOff>
          <xdr:row>65603</xdr:row>
          <xdr:rowOff>0</xdr:rowOff>
        </xdr:to>
        <xdr:sp macro="" textlink="">
          <xdr:nvSpPr>
            <xdr:cNvPr id="61903" name="Button 463" hidden="1">
              <a:extLst>
                <a:ext uri="{63B3BB69-23CF-44E3-9099-C40C66FF867C}">
                  <a14:compatExt spid="_x0000_s61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131139</xdr:row>
          <xdr:rowOff>0</xdr:rowOff>
        </xdr:from>
        <xdr:to>
          <xdr:col>6403</xdr:col>
          <xdr:colOff>0</xdr:colOff>
          <xdr:row>131139</xdr:row>
          <xdr:rowOff>0</xdr:rowOff>
        </xdr:to>
        <xdr:sp macro="" textlink="">
          <xdr:nvSpPr>
            <xdr:cNvPr id="61904" name="Button 464" hidden="1">
              <a:extLst>
                <a:ext uri="{63B3BB69-23CF-44E3-9099-C40C66FF867C}">
                  <a14:compatExt spid="_x0000_s61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196675</xdr:row>
          <xdr:rowOff>0</xdr:rowOff>
        </xdr:from>
        <xdr:to>
          <xdr:col>6403</xdr:col>
          <xdr:colOff>0</xdr:colOff>
          <xdr:row>196675</xdr:row>
          <xdr:rowOff>0</xdr:rowOff>
        </xdr:to>
        <xdr:sp macro="" textlink="">
          <xdr:nvSpPr>
            <xdr:cNvPr id="61905" name="Button 465" hidden="1">
              <a:extLst>
                <a:ext uri="{63B3BB69-23CF-44E3-9099-C40C66FF867C}">
                  <a14:compatExt spid="_x0000_s61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262211</xdr:row>
          <xdr:rowOff>0</xdr:rowOff>
        </xdr:from>
        <xdr:to>
          <xdr:col>6403</xdr:col>
          <xdr:colOff>0</xdr:colOff>
          <xdr:row>262211</xdr:row>
          <xdr:rowOff>0</xdr:rowOff>
        </xdr:to>
        <xdr:sp macro="" textlink="">
          <xdr:nvSpPr>
            <xdr:cNvPr id="61906" name="Button 466" hidden="1">
              <a:extLst>
                <a:ext uri="{63B3BB69-23CF-44E3-9099-C40C66FF867C}">
                  <a14:compatExt spid="_x0000_s61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327747</xdr:row>
          <xdr:rowOff>0</xdr:rowOff>
        </xdr:from>
        <xdr:to>
          <xdr:col>6403</xdr:col>
          <xdr:colOff>0</xdr:colOff>
          <xdr:row>327747</xdr:row>
          <xdr:rowOff>0</xdr:rowOff>
        </xdr:to>
        <xdr:sp macro="" textlink="">
          <xdr:nvSpPr>
            <xdr:cNvPr id="61907" name="Button 467" hidden="1">
              <a:extLst>
                <a:ext uri="{63B3BB69-23CF-44E3-9099-C40C66FF867C}">
                  <a14:compatExt spid="_x0000_s61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393283</xdr:row>
          <xdr:rowOff>0</xdr:rowOff>
        </xdr:from>
        <xdr:to>
          <xdr:col>6403</xdr:col>
          <xdr:colOff>0</xdr:colOff>
          <xdr:row>393283</xdr:row>
          <xdr:rowOff>0</xdr:rowOff>
        </xdr:to>
        <xdr:sp macro="" textlink="">
          <xdr:nvSpPr>
            <xdr:cNvPr id="61908" name="Button 468" hidden="1">
              <a:extLst>
                <a:ext uri="{63B3BB69-23CF-44E3-9099-C40C66FF867C}">
                  <a14:compatExt spid="_x0000_s61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458819</xdr:row>
          <xdr:rowOff>0</xdr:rowOff>
        </xdr:from>
        <xdr:to>
          <xdr:col>6403</xdr:col>
          <xdr:colOff>0</xdr:colOff>
          <xdr:row>458819</xdr:row>
          <xdr:rowOff>0</xdr:rowOff>
        </xdr:to>
        <xdr:sp macro="" textlink="">
          <xdr:nvSpPr>
            <xdr:cNvPr id="61909" name="Button 469" hidden="1">
              <a:extLst>
                <a:ext uri="{63B3BB69-23CF-44E3-9099-C40C66FF867C}">
                  <a14:compatExt spid="_x0000_s61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524355</xdr:row>
          <xdr:rowOff>0</xdr:rowOff>
        </xdr:from>
        <xdr:to>
          <xdr:col>6403</xdr:col>
          <xdr:colOff>0</xdr:colOff>
          <xdr:row>524355</xdr:row>
          <xdr:rowOff>0</xdr:rowOff>
        </xdr:to>
        <xdr:sp macro="" textlink="">
          <xdr:nvSpPr>
            <xdr:cNvPr id="61910" name="Button 470" hidden="1">
              <a:extLst>
                <a:ext uri="{63B3BB69-23CF-44E3-9099-C40C66FF867C}">
                  <a14:compatExt spid="_x0000_s61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589891</xdr:row>
          <xdr:rowOff>0</xdr:rowOff>
        </xdr:from>
        <xdr:to>
          <xdr:col>6403</xdr:col>
          <xdr:colOff>0</xdr:colOff>
          <xdr:row>589891</xdr:row>
          <xdr:rowOff>0</xdr:rowOff>
        </xdr:to>
        <xdr:sp macro="" textlink="">
          <xdr:nvSpPr>
            <xdr:cNvPr id="61911" name="Button 471" hidden="1">
              <a:extLst>
                <a:ext uri="{63B3BB69-23CF-44E3-9099-C40C66FF867C}">
                  <a14:compatExt spid="_x0000_s61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655427</xdr:row>
          <xdr:rowOff>0</xdr:rowOff>
        </xdr:from>
        <xdr:to>
          <xdr:col>6403</xdr:col>
          <xdr:colOff>0</xdr:colOff>
          <xdr:row>655427</xdr:row>
          <xdr:rowOff>0</xdr:rowOff>
        </xdr:to>
        <xdr:sp macro="" textlink="">
          <xdr:nvSpPr>
            <xdr:cNvPr id="61912" name="Button 472" hidden="1">
              <a:extLst>
                <a:ext uri="{63B3BB69-23CF-44E3-9099-C40C66FF867C}">
                  <a14:compatExt spid="_x0000_s61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720963</xdr:row>
          <xdr:rowOff>0</xdr:rowOff>
        </xdr:from>
        <xdr:to>
          <xdr:col>6403</xdr:col>
          <xdr:colOff>0</xdr:colOff>
          <xdr:row>720963</xdr:row>
          <xdr:rowOff>0</xdr:rowOff>
        </xdr:to>
        <xdr:sp macro="" textlink="">
          <xdr:nvSpPr>
            <xdr:cNvPr id="61913" name="Button 473" hidden="1">
              <a:extLst>
                <a:ext uri="{63B3BB69-23CF-44E3-9099-C40C66FF867C}">
                  <a14:compatExt spid="_x0000_s61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786499</xdr:row>
          <xdr:rowOff>0</xdr:rowOff>
        </xdr:from>
        <xdr:to>
          <xdr:col>6403</xdr:col>
          <xdr:colOff>0</xdr:colOff>
          <xdr:row>786499</xdr:row>
          <xdr:rowOff>0</xdr:rowOff>
        </xdr:to>
        <xdr:sp macro="" textlink="">
          <xdr:nvSpPr>
            <xdr:cNvPr id="61914" name="Button 474" hidden="1">
              <a:extLst>
                <a:ext uri="{63B3BB69-23CF-44E3-9099-C40C66FF867C}">
                  <a14:compatExt spid="_x0000_s61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852035</xdr:row>
          <xdr:rowOff>0</xdr:rowOff>
        </xdr:from>
        <xdr:to>
          <xdr:col>6403</xdr:col>
          <xdr:colOff>0</xdr:colOff>
          <xdr:row>852035</xdr:row>
          <xdr:rowOff>0</xdr:rowOff>
        </xdr:to>
        <xdr:sp macro="" textlink="">
          <xdr:nvSpPr>
            <xdr:cNvPr id="61915" name="Button 475" hidden="1">
              <a:extLst>
                <a:ext uri="{63B3BB69-23CF-44E3-9099-C40C66FF867C}">
                  <a14:compatExt spid="_x0000_s61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917571</xdr:row>
          <xdr:rowOff>0</xdr:rowOff>
        </xdr:from>
        <xdr:to>
          <xdr:col>6403</xdr:col>
          <xdr:colOff>0</xdr:colOff>
          <xdr:row>917571</xdr:row>
          <xdr:rowOff>0</xdr:rowOff>
        </xdr:to>
        <xdr:sp macro="" textlink="">
          <xdr:nvSpPr>
            <xdr:cNvPr id="61916" name="Button 476" hidden="1">
              <a:extLst>
                <a:ext uri="{63B3BB69-23CF-44E3-9099-C40C66FF867C}">
                  <a14:compatExt spid="_x0000_s61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983107</xdr:row>
          <xdr:rowOff>0</xdr:rowOff>
        </xdr:from>
        <xdr:to>
          <xdr:col>6403</xdr:col>
          <xdr:colOff>0</xdr:colOff>
          <xdr:row>983107</xdr:row>
          <xdr:rowOff>0</xdr:rowOff>
        </xdr:to>
        <xdr:sp macro="" textlink="">
          <xdr:nvSpPr>
            <xdr:cNvPr id="61917" name="Button 477" hidden="1">
              <a:extLst>
                <a:ext uri="{63B3BB69-23CF-44E3-9099-C40C66FF867C}">
                  <a14:compatExt spid="_x0000_s61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67</xdr:row>
          <xdr:rowOff>0</xdr:rowOff>
        </xdr:from>
        <xdr:to>
          <xdr:col>6659</xdr:col>
          <xdr:colOff>0</xdr:colOff>
          <xdr:row>67</xdr:row>
          <xdr:rowOff>0</xdr:rowOff>
        </xdr:to>
        <xdr:sp macro="" textlink="">
          <xdr:nvSpPr>
            <xdr:cNvPr id="61918" name="Button 478" hidden="1">
              <a:extLst>
                <a:ext uri="{63B3BB69-23CF-44E3-9099-C40C66FF867C}">
                  <a14:compatExt spid="_x0000_s61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65603</xdr:row>
          <xdr:rowOff>0</xdr:rowOff>
        </xdr:from>
        <xdr:to>
          <xdr:col>6659</xdr:col>
          <xdr:colOff>0</xdr:colOff>
          <xdr:row>65603</xdr:row>
          <xdr:rowOff>0</xdr:rowOff>
        </xdr:to>
        <xdr:sp macro="" textlink="">
          <xdr:nvSpPr>
            <xdr:cNvPr id="61919" name="Button 479" hidden="1">
              <a:extLst>
                <a:ext uri="{63B3BB69-23CF-44E3-9099-C40C66FF867C}">
                  <a14:compatExt spid="_x0000_s61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131139</xdr:row>
          <xdr:rowOff>0</xdr:rowOff>
        </xdr:from>
        <xdr:to>
          <xdr:col>6659</xdr:col>
          <xdr:colOff>0</xdr:colOff>
          <xdr:row>131139</xdr:row>
          <xdr:rowOff>0</xdr:rowOff>
        </xdr:to>
        <xdr:sp macro="" textlink="">
          <xdr:nvSpPr>
            <xdr:cNvPr id="61920" name="Button 480" hidden="1">
              <a:extLst>
                <a:ext uri="{63B3BB69-23CF-44E3-9099-C40C66FF867C}">
                  <a14:compatExt spid="_x0000_s61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196675</xdr:row>
          <xdr:rowOff>0</xdr:rowOff>
        </xdr:from>
        <xdr:to>
          <xdr:col>6659</xdr:col>
          <xdr:colOff>0</xdr:colOff>
          <xdr:row>196675</xdr:row>
          <xdr:rowOff>0</xdr:rowOff>
        </xdr:to>
        <xdr:sp macro="" textlink="">
          <xdr:nvSpPr>
            <xdr:cNvPr id="61921" name="Button 481" hidden="1">
              <a:extLst>
                <a:ext uri="{63B3BB69-23CF-44E3-9099-C40C66FF867C}">
                  <a14:compatExt spid="_x0000_s61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262211</xdr:row>
          <xdr:rowOff>0</xdr:rowOff>
        </xdr:from>
        <xdr:to>
          <xdr:col>6659</xdr:col>
          <xdr:colOff>0</xdr:colOff>
          <xdr:row>262211</xdr:row>
          <xdr:rowOff>0</xdr:rowOff>
        </xdr:to>
        <xdr:sp macro="" textlink="">
          <xdr:nvSpPr>
            <xdr:cNvPr id="61922" name="Button 482" hidden="1">
              <a:extLst>
                <a:ext uri="{63B3BB69-23CF-44E3-9099-C40C66FF867C}">
                  <a14:compatExt spid="_x0000_s61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327747</xdr:row>
          <xdr:rowOff>0</xdr:rowOff>
        </xdr:from>
        <xdr:to>
          <xdr:col>6659</xdr:col>
          <xdr:colOff>0</xdr:colOff>
          <xdr:row>327747</xdr:row>
          <xdr:rowOff>0</xdr:rowOff>
        </xdr:to>
        <xdr:sp macro="" textlink="">
          <xdr:nvSpPr>
            <xdr:cNvPr id="61923" name="Button 483" hidden="1">
              <a:extLst>
                <a:ext uri="{63B3BB69-23CF-44E3-9099-C40C66FF867C}">
                  <a14:compatExt spid="_x0000_s61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393283</xdr:row>
          <xdr:rowOff>0</xdr:rowOff>
        </xdr:from>
        <xdr:to>
          <xdr:col>6659</xdr:col>
          <xdr:colOff>0</xdr:colOff>
          <xdr:row>393283</xdr:row>
          <xdr:rowOff>0</xdr:rowOff>
        </xdr:to>
        <xdr:sp macro="" textlink="">
          <xdr:nvSpPr>
            <xdr:cNvPr id="61924" name="Button 484" hidden="1">
              <a:extLst>
                <a:ext uri="{63B3BB69-23CF-44E3-9099-C40C66FF867C}">
                  <a14:compatExt spid="_x0000_s61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458819</xdr:row>
          <xdr:rowOff>0</xdr:rowOff>
        </xdr:from>
        <xdr:to>
          <xdr:col>6659</xdr:col>
          <xdr:colOff>0</xdr:colOff>
          <xdr:row>458819</xdr:row>
          <xdr:rowOff>0</xdr:rowOff>
        </xdr:to>
        <xdr:sp macro="" textlink="">
          <xdr:nvSpPr>
            <xdr:cNvPr id="61925" name="Button 485" hidden="1">
              <a:extLst>
                <a:ext uri="{63B3BB69-23CF-44E3-9099-C40C66FF867C}">
                  <a14:compatExt spid="_x0000_s61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524355</xdr:row>
          <xdr:rowOff>0</xdr:rowOff>
        </xdr:from>
        <xdr:to>
          <xdr:col>6659</xdr:col>
          <xdr:colOff>0</xdr:colOff>
          <xdr:row>524355</xdr:row>
          <xdr:rowOff>0</xdr:rowOff>
        </xdr:to>
        <xdr:sp macro="" textlink="">
          <xdr:nvSpPr>
            <xdr:cNvPr id="61926" name="Button 486" hidden="1">
              <a:extLst>
                <a:ext uri="{63B3BB69-23CF-44E3-9099-C40C66FF867C}">
                  <a14:compatExt spid="_x0000_s61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589891</xdr:row>
          <xdr:rowOff>0</xdr:rowOff>
        </xdr:from>
        <xdr:to>
          <xdr:col>6659</xdr:col>
          <xdr:colOff>0</xdr:colOff>
          <xdr:row>589891</xdr:row>
          <xdr:rowOff>0</xdr:rowOff>
        </xdr:to>
        <xdr:sp macro="" textlink="">
          <xdr:nvSpPr>
            <xdr:cNvPr id="61927" name="Button 487" hidden="1">
              <a:extLst>
                <a:ext uri="{63B3BB69-23CF-44E3-9099-C40C66FF867C}">
                  <a14:compatExt spid="_x0000_s61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655427</xdr:row>
          <xdr:rowOff>0</xdr:rowOff>
        </xdr:from>
        <xdr:to>
          <xdr:col>6659</xdr:col>
          <xdr:colOff>0</xdr:colOff>
          <xdr:row>655427</xdr:row>
          <xdr:rowOff>0</xdr:rowOff>
        </xdr:to>
        <xdr:sp macro="" textlink="">
          <xdr:nvSpPr>
            <xdr:cNvPr id="61928" name="Button 488" hidden="1">
              <a:extLst>
                <a:ext uri="{63B3BB69-23CF-44E3-9099-C40C66FF867C}">
                  <a14:compatExt spid="_x0000_s61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720963</xdr:row>
          <xdr:rowOff>0</xdr:rowOff>
        </xdr:from>
        <xdr:to>
          <xdr:col>6659</xdr:col>
          <xdr:colOff>0</xdr:colOff>
          <xdr:row>720963</xdr:row>
          <xdr:rowOff>0</xdr:rowOff>
        </xdr:to>
        <xdr:sp macro="" textlink="">
          <xdr:nvSpPr>
            <xdr:cNvPr id="61929" name="Button 489" hidden="1">
              <a:extLst>
                <a:ext uri="{63B3BB69-23CF-44E3-9099-C40C66FF867C}">
                  <a14:compatExt spid="_x0000_s61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786499</xdr:row>
          <xdr:rowOff>0</xdr:rowOff>
        </xdr:from>
        <xdr:to>
          <xdr:col>6659</xdr:col>
          <xdr:colOff>0</xdr:colOff>
          <xdr:row>786499</xdr:row>
          <xdr:rowOff>0</xdr:rowOff>
        </xdr:to>
        <xdr:sp macro="" textlink="">
          <xdr:nvSpPr>
            <xdr:cNvPr id="61930" name="Button 490" hidden="1">
              <a:extLst>
                <a:ext uri="{63B3BB69-23CF-44E3-9099-C40C66FF867C}">
                  <a14:compatExt spid="_x0000_s61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852035</xdr:row>
          <xdr:rowOff>0</xdr:rowOff>
        </xdr:from>
        <xdr:to>
          <xdr:col>6659</xdr:col>
          <xdr:colOff>0</xdr:colOff>
          <xdr:row>852035</xdr:row>
          <xdr:rowOff>0</xdr:rowOff>
        </xdr:to>
        <xdr:sp macro="" textlink="">
          <xdr:nvSpPr>
            <xdr:cNvPr id="61931" name="Button 491" hidden="1">
              <a:extLst>
                <a:ext uri="{63B3BB69-23CF-44E3-9099-C40C66FF867C}">
                  <a14:compatExt spid="_x0000_s61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917571</xdr:row>
          <xdr:rowOff>0</xdr:rowOff>
        </xdr:from>
        <xdr:to>
          <xdr:col>6659</xdr:col>
          <xdr:colOff>0</xdr:colOff>
          <xdr:row>917571</xdr:row>
          <xdr:rowOff>0</xdr:rowOff>
        </xdr:to>
        <xdr:sp macro="" textlink="">
          <xdr:nvSpPr>
            <xdr:cNvPr id="61932" name="Button 492" hidden="1">
              <a:extLst>
                <a:ext uri="{63B3BB69-23CF-44E3-9099-C40C66FF867C}">
                  <a14:compatExt spid="_x0000_s61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983107</xdr:row>
          <xdr:rowOff>0</xdr:rowOff>
        </xdr:from>
        <xdr:to>
          <xdr:col>6659</xdr:col>
          <xdr:colOff>0</xdr:colOff>
          <xdr:row>983107</xdr:row>
          <xdr:rowOff>0</xdr:rowOff>
        </xdr:to>
        <xdr:sp macro="" textlink="">
          <xdr:nvSpPr>
            <xdr:cNvPr id="61933" name="Button 493" hidden="1">
              <a:extLst>
                <a:ext uri="{63B3BB69-23CF-44E3-9099-C40C66FF867C}">
                  <a14:compatExt spid="_x0000_s61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67</xdr:row>
          <xdr:rowOff>0</xdr:rowOff>
        </xdr:from>
        <xdr:to>
          <xdr:col>6915</xdr:col>
          <xdr:colOff>0</xdr:colOff>
          <xdr:row>67</xdr:row>
          <xdr:rowOff>0</xdr:rowOff>
        </xdr:to>
        <xdr:sp macro="" textlink="">
          <xdr:nvSpPr>
            <xdr:cNvPr id="61934" name="Button 494" hidden="1">
              <a:extLst>
                <a:ext uri="{63B3BB69-23CF-44E3-9099-C40C66FF867C}">
                  <a14:compatExt spid="_x0000_s61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65603</xdr:row>
          <xdr:rowOff>0</xdr:rowOff>
        </xdr:from>
        <xdr:to>
          <xdr:col>6915</xdr:col>
          <xdr:colOff>0</xdr:colOff>
          <xdr:row>65603</xdr:row>
          <xdr:rowOff>0</xdr:rowOff>
        </xdr:to>
        <xdr:sp macro="" textlink="">
          <xdr:nvSpPr>
            <xdr:cNvPr id="61935" name="Button 495" hidden="1">
              <a:extLst>
                <a:ext uri="{63B3BB69-23CF-44E3-9099-C40C66FF867C}">
                  <a14:compatExt spid="_x0000_s61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131139</xdr:row>
          <xdr:rowOff>0</xdr:rowOff>
        </xdr:from>
        <xdr:to>
          <xdr:col>6915</xdr:col>
          <xdr:colOff>0</xdr:colOff>
          <xdr:row>131139</xdr:row>
          <xdr:rowOff>0</xdr:rowOff>
        </xdr:to>
        <xdr:sp macro="" textlink="">
          <xdr:nvSpPr>
            <xdr:cNvPr id="61936" name="Button 496" hidden="1">
              <a:extLst>
                <a:ext uri="{63B3BB69-23CF-44E3-9099-C40C66FF867C}">
                  <a14:compatExt spid="_x0000_s61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196675</xdr:row>
          <xdr:rowOff>0</xdr:rowOff>
        </xdr:from>
        <xdr:to>
          <xdr:col>6915</xdr:col>
          <xdr:colOff>0</xdr:colOff>
          <xdr:row>196675</xdr:row>
          <xdr:rowOff>0</xdr:rowOff>
        </xdr:to>
        <xdr:sp macro="" textlink="">
          <xdr:nvSpPr>
            <xdr:cNvPr id="61937" name="Button 497" hidden="1">
              <a:extLst>
                <a:ext uri="{63B3BB69-23CF-44E3-9099-C40C66FF867C}">
                  <a14:compatExt spid="_x0000_s61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262211</xdr:row>
          <xdr:rowOff>0</xdr:rowOff>
        </xdr:from>
        <xdr:to>
          <xdr:col>6915</xdr:col>
          <xdr:colOff>0</xdr:colOff>
          <xdr:row>262211</xdr:row>
          <xdr:rowOff>0</xdr:rowOff>
        </xdr:to>
        <xdr:sp macro="" textlink="">
          <xdr:nvSpPr>
            <xdr:cNvPr id="61938" name="Button 498" hidden="1">
              <a:extLst>
                <a:ext uri="{63B3BB69-23CF-44E3-9099-C40C66FF867C}">
                  <a14:compatExt spid="_x0000_s61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327747</xdr:row>
          <xdr:rowOff>0</xdr:rowOff>
        </xdr:from>
        <xdr:to>
          <xdr:col>6915</xdr:col>
          <xdr:colOff>0</xdr:colOff>
          <xdr:row>327747</xdr:row>
          <xdr:rowOff>0</xdr:rowOff>
        </xdr:to>
        <xdr:sp macro="" textlink="">
          <xdr:nvSpPr>
            <xdr:cNvPr id="61939" name="Button 499" hidden="1">
              <a:extLst>
                <a:ext uri="{63B3BB69-23CF-44E3-9099-C40C66FF867C}">
                  <a14:compatExt spid="_x0000_s61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393283</xdr:row>
          <xdr:rowOff>0</xdr:rowOff>
        </xdr:from>
        <xdr:to>
          <xdr:col>6915</xdr:col>
          <xdr:colOff>0</xdr:colOff>
          <xdr:row>393283</xdr:row>
          <xdr:rowOff>0</xdr:rowOff>
        </xdr:to>
        <xdr:sp macro="" textlink="">
          <xdr:nvSpPr>
            <xdr:cNvPr id="61940" name="Button 500" hidden="1">
              <a:extLst>
                <a:ext uri="{63B3BB69-23CF-44E3-9099-C40C66FF867C}">
                  <a14:compatExt spid="_x0000_s61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458819</xdr:row>
          <xdr:rowOff>0</xdr:rowOff>
        </xdr:from>
        <xdr:to>
          <xdr:col>6915</xdr:col>
          <xdr:colOff>0</xdr:colOff>
          <xdr:row>458819</xdr:row>
          <xdr:rowOff>0</xdr:rowOff>
        </xdr:to>
        <xdr:sp macro="" textlink="">
          <xdr:nvSpPr>
            <xdr:cNvPr id="61941" name="Button 501" hidden="1">
              <a:extLst>
                <a:ext uri="{63B3BB69-23CF-44E3-9099-C40C66FF867C}">
                  <a14:compatExt spid="_x0000_s61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524355</xdr:row>
          <xdr:rowOff>0</xdr:rowOff>
        </xdr:from>
        <xdr:to>
          <xdr:col>6915</xdr:col>
          <xdr:colOff>0</xdr:colOff>
          <xdr:row>524355</xdr:row>
          <xdr:rowOff>0</xdr:rowOff>
        </xdr:to>
        <xdr:sp macro="" textlink="">
          <xdr:nvSpPr>
            <xdr:cNvPr id="61942" name="Button 502" hidden="1">
              <a:extLst>
                <a:ext uri="{63B3BB69-23CF-44E3-9099-C40C66FF867C}">
                  <a14:compatExt spid="_x0000_s61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589891</xdr:row>
          <xdr:rowOff>0</xdr:rowOff>
        </xdr:from>
        <xdr:to>
          <xdr:col>6915</xdr:col>
          <xdr:colOff>0</xdr:colOff>
          <xdr:row>589891</xdr:row>
          <xdr:rowOff>0</xdr:rowOff>
        </xdr:to>
        <xdr:sp macro="" textlink="">
          <xdr:nvSpPr>
            <xdr:cNvPr id="61943" name="Button 503" hidden="1">
              <a:extLst>
                <a:ext uri="{63B3BB69-23CF-44E3-9099-C40C66FF867C}">
                  <a14:compatExt spid="_x0000_s61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655427</xdr:row>
          <xdr:rowOff>0</xdr:rowOff>
        </xdr:from>
        <xdr:to>
          <xdr:col>6915</xdr:col>
          <xdr:colOff>0</xdr:colOff>
          <xdr:row>655427</xdr:row>
          <xdr:rowOff>0</xdr:rowOff>
        </xdr:to>
        <xdr:sp macro="" textlink="">
          <xdr:nvSpPr>
            <xdr:cNvPr id="61944" name="Button 504" hidden="1">
              <a:extLst>
                <a:ext uri="{63B3BB69-23CF-44E3-9099-C40C66FF867C}">
                  <a14:compatExt spid="_x0000_s61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720963</xdr:row>
          <xdr:rowOff>0</xdr:rowOff>
        </xdr:from>
        <xdr:to>
          <xdr:col>6915</xdr:col>
          <xdr:colOff>0</xdr:colOff>
          <xdr:row>720963</xdr:row>
          <xdr:rowOff>0</xdr:rowOff>
        </xdr:to>
        <xdr:sp macro="" textlink="">
          <xdr:nvSpPr>
            <xdr:cNvPr id="61945" name="Button 505" hidden="1">
              <a:extLst>
                <a:ext uri="{63B3BB69-23CF-44E3-9099-C40C66FF867C}">
                  <a14:compatExt spid="_x0000_s61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786499</xdr:row>
          <xdr:rowOff>0</xdr:rowOff>
        </xdr:from>
        <xdr:to>
          <xdr:col>6915</xdr:col>
          <xdr:colOff>0</xdr:colOff>
          <xdr:row>786499</xdr:row>
          <xdr:rowOff>0</xdr:rowOff>
        </xdr:to>
        <xdr:sp macro="" textlink="">
          <xdr:nvSpPr>
            <xdr:cNvPr id="61946" name="Button 506" hidden="1">
              <a:extLst>
                <a:ext uri="{63B3BB69-23CF-44E3-9099-C40C66FF867C}">
                  <a14:compatExt spid="_x0000_s61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852035</xdr:row>
          <xdr:rowOff>0</xdr:rowOff>
        </xdr:from>
        <xdr:to>
          <xdr:col>6915</xdr:col>
          <xdr:colOff>0</xdr:colOff>
          <xdr:row>852035</xdr:row>
          <xdr:rowOff>0</xdr:rowOff>
        </xdr:to>
        <xdr:sp macro="" textlink="">
          <xdr:nvSpPr>
            <xdr:cNvPr id="61947" name="Button 507" hidden="1">
              <a:extLst>
                <a:ext uri="{63B3BB69-23CF-44E3-9099-C40C66FF867C}">
                  <a14:compatExt spid="_x0000_s61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917571</xdr:row>
          <xdr:rowOff>0</xdr:rowOff>
        </xdr:from>
        <xdr:to>
          <xdr:col>6915</xdr:col>
          <xdr:colOff>0</xdr:colOff>
          <xdr:row>917571</xdr:row>
          <xdr:rowOff>0</xdr:rowOff>
        </xdr:to>
        <xdr:sp macro="" textlink="">
          <xdr:nvSpPr>
            <xdr:cNvPr id="61948" name="Button 508" hidden="1">
              <a:extLst>
                <a:ext uri="{63B3BB69-23CF-44E3-9099-C40C66FF867C}">
                  <a14:compatExt spid="_x0000_s61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983107</xdr:row>
          <xdr:rowOff>0</xdr:rowOff>
        </xdr:from>
        <xdr:to>
          <xdr:col>6915</xdr:col>
          <xdr:colOff>0</xdr:colOff>
          <xdr:row>983107</xdr:row>
          <xdr:rowOff>0</xdr:rowOff>
        </xdr:to>
        <xdr:sp macro="" textlink="">
          <xdr:nvSpPr>
            <xdr:cNvPr id="61949" name="Button 509" hidden="1">
              <a:extLst>
                <a:ext uri="{63B3BB69-23CF-44E3-9099-C40C66FF867C}">
                  <a14:compatExt spid="_x0000_s61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67</xdr:row>
          <xdr:rowOff>0</xdr:rowOff>
        </xdr:from>
        <xdr:to>
          <xdr:col>7171</xdr:col>
          <xdr:colOff>0</xdr:colOff>
          <xdr:row>67</xdr:row>
          <xdr:rowOff>0</xdr:rowOff>
        </xdr:to>
        <xdr:sp macro="" textlink="">
          <xdr:nvSpPr>
            <xdr:cNvPr id="61950" name="Button 510" hidden="1">
              <a:extLst>
                <a:ext uri="{63B3BB69-23CF-44E3-9099-C40C66FF867C}">
                  <a14:compatExt spid="_x0000_s61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65603</xdr:row>
          <xdr:rowOff>0</xdr:rowOff>
        </xdr:from>
        <xdr:to>
          <xdr:col>7171</xdr:col>
          <xdr:colOff>0</xdr:colOff>
          <xdr:row>65603</xdr:row>
          <xdr:rowOff>0</xdr:rowOff>
        </xdr:to>
        <xdr:sp macro="" textlink="">
          <xdr:nvSpPr>
            <xdr:cNvPr id="61951" name="Button 511" hidden="1">
              <a:extLst>
                <a:ext uri="{63B3BB69-23CF-44E3-9099-C40C66FF867C}">
                  <a14:compatExt spid="_x0000_s61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131139</xdr:row>
          <xdr:rowOff>0</xdr:rowOff>
        </xdr:from>
        <xdr:to>
          <xdr:col>7171</xdr:col>
          <xdr:colOff>0</xdr:colOff>
          <xdr:row>131139</xdr:row>
          <xdr:rowOff>0</xdr:rowOff>
        </xdr:to>
        <xdr:sp macro="" textlink="">
          <xdr:nvSpPr>
            <xdr:cNvPr id="61952" name="Button 512" hidden="1">
              <a:extLst>
                <a:ext uri="{63B3BB69-23CF-44E3-9099-C40C66FF867C}">
                  <a14:compatExt spid="_x0000_s61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196675</xdr:row>
          <xdr:rowOff>0</xdr:rowOff>
        </xdr:from>
        <xdr:to>
          <xdr:col>7171</xdr:col>
          <xdr:colOff>0</xdr:colOff>
          <xdr:row>196675</xdr:row>
          <xdr:rowOff>0</xdr:rowOff>
        </xdr:to>
        <xdr:sp macro="" textlink="">
          <xdr:nvSpPr>
            <xdr:cNvPr id="61953" name="Button 513" hidden="1">
              <a:extLst>
                <a:ext uri="{63B3BB69-23CF-44E3-9099-C40C66FF867C}">
                  <a14:compatExt spid="_x0000_s61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262211</xdr:row>
          <xdr:rowOff>0</xdr:rowOff>
        </xdr:from>
        <xdr:to>
          <xdr:col>7171</xdr:col>
          <xdr:colOff>0</xdr:colOff>
          <xdr:row>262211</xdr:row>
          <xdr:rowOff>0</xdr:rowOff>
        </xdr:to>
        <xdr:sp macro="" textlink="">
          <xdr:nvSpPr>
            <xdr:cNvPr id="61954" name="Button 514" hidden="1">
              <a:extLst>
                <a:ext uri="{63B3BB69-23CF-44E3-9099-C40C66FF867C}">
                  <a14:compatExt spid="_x0000_s61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327747</xdr:row>
          <xdr:rowOff>0</xdr:rowOff>
        </xdr:from>
        <xdr:to>
          <xdr:col>7171</xdr:col>
          <xdr:colOff>0</xdr:colOff>
          <xdr:row>327747</xdr:row>
          <xdr:rowOff>0</xdr:rowOff>
        </xdr:to>
        <xdr:sp macro="" textlink="">
          <xdr:nvSpPr>
            <xdr:cNvPr id="61955" name="Button 515" hidden="1">
              <a:extLst>
                <a:ext uri="{63B3BB69-23CF-44E3-9099-C40C66FF867C}">
                  <a14:compatExt spid="_x0000_s61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393283</xdr:row>
          <xdr:rowOff>0</xdr:rowOff>
        </xdr:from>
        <xdr:to>
          <xdr:col>7171</xdr:col>
          <xdr:colOff>0</xdr:colOff>
          <xdr:row>393283</xdr:row>
          <xdr:rowOff>0</xdr:rowOff>
        </xdr:to>
        <xdr:sp macro="" textlink="">
          <xdr:nvSpPr>
            <xdr:cNvPr id="61956" name="Button 516" hidden="1">
              <a:extLst>
                <a:ext uri="{63B3BB69-23CF-44E3-9099-C40C66FF867C}">
                  <a14:compatExt spid="_x0000_s61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458819</xdr:row>
          <xdr:rowOff>0</xdr:rowOff>
        </xdr:from>
        <xdr:to>
          <xdr:col>7171</xdr:col>
          <xdr:colOff>0</xdr:colOff>
          <xdr:row>458819</xdr:row>
          <xdr:rowOff>0</xdr:rowOff>
        </xdr:to>
        <xdr:sp macro="" textlink="">
          <xdr:nvSpPr>
            <xdr:cNvPr id="61957" name="Button 517" hidden="1">
              <a:extLst>
                <a:ext uri="{63B3BB69-23CF-44E3-9099-C40C66FF867C}">
                  <a14:compatExt spid="_x0000_s61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524355</xdr:row>
          <xdr:rowOff>0</xdr:rowOff>
        </xdr:from>
        <xdr:to>
          <xdr:col>7171</xdr:col>
          <xdr:colOff>0</xdr:colOff>
          <xdr:row>524355</xdr:row>
          <xdr:rowOff>0</xdr:rowOff>
        </xdr:to>
        <xdr:sp macro="" textlink="">
          <xdr:nvSpPr>
            <xdr:cNvPr id="61958" name="Button 518" hidden="1">
              <a:extLst>
                <a:ext uri="{63B3BB69-23CF-44E3-9099-C40C66FF867C}">
                  <a14:compatExt spid="_x0000_s61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589891</xdr:row>
          <xdr:rowOff>0</xdr:rowOff>
        </xdr:from>
        <xdr:to>
          <xdr:col>7171</xdr:col>
          <xdr:colOff>0</xdr:colOff>
          <xdr:row>589891</xdr:row>
          <xdr:rowOff>0</xdr:rowOff>
        </xdr:to>
        <xdr:sp macro="" textlink="">
          <xdr:nvSpPr>
            <xdr:cNvPr id="61959" name="Button 519" hidden="1">
              <a:extLst>
                <a:ext uri="{63B3BB69-23CF-44E3-9099-C40C66FF867C}">
                  <a14:compatExt spid="_x0000_s61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655427</xdr:row>
          <xdr:rowOff>0</xdr:rowOff>
        </xdr:from>
        <xdr:to>
          <xdr:col>7171</xdr:col>
          <xdr:colOff>0</xdr:colOff>
          <xdr:row>655427</xdr:row>
          <xdr:rowOff>0</xdr:rowOff>
        </xdr:to>
        <xdr:sp macro="" textlink="">
          <xdr:nvSpPr>
            <xdr:cNvPr id="61960" name="Button 520" hidden="1">
              <a:extLst>
                <a:ext uri="{63B3BB69-23CF-44E3-9099-C40C66FF867C}">
                  <a14:compatExt spid="_x0000_s61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720963</xdr:row>
          <xdr:rowOff>0</xdr:rowOff>
        </xdr:from>
        <xdr:to>
          <xdr:col>7171</xdr:col>
          <xdr:colOff>0</xdr:colOff>
          <xdr:row>720963</xdr:row>
          <xdr:rowOff>0</xdr:rowOff>
        </xdr:to>
        <xdr:sp macro="" textlink="">
          <xdr:nvSpPr>
            <xdr:cNvPr id="61961" name="Button 521" hidden="1">
              <a:extLst>
                <a:ext uri="{63B3BB69-23CF-44E3-9099-C40C66FF867C}">
                  <a14:compatExt spid="_x0000_s61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786499</xdr:row>
          <xdr:rowOff>0</xdr:rowOff>
        </xdr:from>
        <xdr:to>
          <xdr:col>7171</xdr:col>
          <xdr:colOff>0</xdr:colOff>
          <xdr:row>786499</xdr:row>
          <xdr:rowOff>0</xdr:rowOff>
        </xdr:to>
        <xdr:sp macro="" textlink="">
          <xdr:nvSpPr>
            <xdr:cNvPr id="61962" name="Button 522" hidden="1">
              <a:extLst>
                <a:ext uri="{63B3BB69-23CF-44E3-9099-C40C66FF867C}">
                  <a14:compatExt spid="_x0000_s61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852035</xdr:row>
          <xdr:rowOff>0</xdr:rowOff>
        </xdr:from>
        <xdr:to>
          <xdr:col>7171</xdr:col>
          <xdr:colOff>0</xdr:colOff>
          <xdr:row>852035</xdr:row>
          <xdr:rowOff>0</xdr:rowOff>
        </xdr:to>
        <xdr:sp macro="" textlink="">
          <xdr:nvSpPr>
            <xdr:cNvPr id="61963" name="Button 523" hidden="1">
              <a:extLst>
                <a:ext uri="{63B3BB69-23CF-44E3-9099-C40C66FF867C}">
                  <a14:compatExt spid="_x0000_s61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917571</xdr:row>
          <xdr:rowOff>0</xdr:rowOff>
        </xdr:from>
        <xdr:to>
          <xdr:col>7171</xdr:col>
          <xdr:colOff>0</xdr:colOff>
          <xdr:row>917571</xdr:row>
          <xdr:rowOff>0</xdr:rowOff>
        </xdr:to>
        <xdr:sp macro="" textlink="">
          <xdr:nvSpPr>
            <xdr:cNvPr id="61964" name="Button 524" hidden="1">
              <a:extLst>
                <a:ext uri="{63B3BB69-23CF-44E3-9099-C40C66FF867C}">
                  <a14:compatExt spid="_x0000_s61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983107</xdr:row>
          <xdr:rowOff>0</xdr:rowOff>
        </xdr:from>
        <xdr:to>
          <xdr:col>7171</xdr:col>
          <xdr:colOff>0</xdr:colOff>
          <xdr:row>983107</xdr:row>
          <xdr:rowOff>0</xdr:rowOff>
        </xdr:to>
        <xdr:sp macro="" textlink="">
          <xdr:nvSpPr>
            <xdr:cNvPr id="61965" name="Button 525" hidden="1">
              <a:extLst>
                <a:ext uri="{63B3BB69-23CF-44E3-9099-C40C66FF867C}">
                  <a14:compatExt spid="_x0000_s61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67</xdr:row>
          <xdr:rowOff>0</xdr:rowOff>
        </xdr:from>
        <xdr:to>
          <xdr:col>7427</xdr:col>
          <xdr:colOff>0</xdr:colOff>
          <xdr:row>67</xdr:row>
          <xdr:rowOff>0</xdr:rowOff>
        </xdr:to>
        <xdr:sp macro="" textlink="">
          <xdr:nvSpPr>
            <xdr:cNvPr id="61966" name="Button 526" hidden="1">
              <a:extLst>
                <a:ext uri="{63B3BB69-23CF-44E3-9099-C40C66FF867C}">
                  <a14:compatExt spid="_x0000_s61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65603</xdr:row>
          <xdr:rowOff>0</xdr:rowOff>
        </xdr:from>
        <xdr:to>
          <xdr:col>7427</xdr:col>
          <xdr:colOff>0</xdr:colOff>
          <xdr:row>65603</xdr:row>
          <xdr:rowOff>0</xdr:rowOff>
        </xdr:to>
        <xdr:sp macro="" textlink="">
          <xdr:nvSpPr>
            <xdr:cNvPr id="61967" name="Button 527" hidden="1">
              <a:extLst>
                <a:ext uri="{63B3BB69-23CF-44E3-9099-C40C66FF867C}">
                  <a14:compatExt spid="_x0000_s61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131139</xdr:row>
          <xdr:rowOff>0</xdr:rowOff>
        </xdr:from>
        <xdr:to>
          <xdr:col>7427</xdr:col>
          <xdr:colOff>0</xdr:colOff>
          <xdr:row>131139</xdr:row>
          <xdr:rowOff>0</xdr:rowOff>
        </xdr:to>
        <xdr:sp macro="" textlink="">
          <xdr:nvSpPr>
            <xdr:cNvPr id="61968" name="Button 528" hidden="1">
              <a:extLst>
                <a:ext uri="{63B3BB69-23CF-44E3-9099-C40C66FF867C}">
                  <a14:compatExt spid="_x0000_s61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196675</xdr:row>
          <xdr:rowOff>0</xdr:rowOff>
        </xdr:from>
        <xdr:to>
          <xdr:col>7427</xdr:col>
          <xdr:colOff>0</xdr:colOff>
          <xdr:row>196675</xdr:row>
          <xdr:rowOff>0</xdr:rowOff>
        </xdr:to>
        <xdr:sp macro="" textlink="">
          <xdr:nvSpPr>
            <xdr:cNvPr id="61969" name="Button 529" hidden="1">
              <a:extLst>
                <a:ext uri="{63B3BB69-23CF-44E3-9099-C40C66FF867C}">
                  <a14:compatExt spid="_x0000_s61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262211</xdr:row>
          <xdr:rowOff>0</xdr:rowOff>
        </xdr:from>
        <xdr:to>
          <xdr:col>7427</xdr:col>
          <xdr:colOff>0</xdr:colOff>
          <xdr:row>262211</xdr:row>
          <xdr:rowOff>0</xdr:rowOff>
        </xdr:to>
        <xdr:sp macro="" textlink="">
          <xdr:nvSpPr>
            <xdr:cNvPr id="61970" name="Button 530" hidden="1">
              <a:extLst>
                <a:ext uri="{63B3BB69-23CF-44E3-9099-C40C66FF867C}">
                  <a14:compatExt spid="_x0000_s61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327747</xdr:row>
          <xdr:rowOff>0</xdr:rowOff>
        </xdr:from>
        <xdr:to>
          <xdr:col>7427</xdr:col>
          <xdr:colOff>0</xdr:colOff>
          <xdr:row>327747</xdr:row>
          <xdr:rowOff>0</xdr:rowOff>
        </xdr:to>
        <xdr:sp macro="" textlink="">
          <xdr:nvSpPr>
            <xdr:cNvPr id="61971" name="Button 531" hidden="1">
              <a:extLst>
                <a:ext uri="{63B3BB69-23CF-44E3-9099-C40C66FF867C}">
                  <a14:compatExt spid="_x0000_s61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393283</xdr:row>
          <xdr:rowOff>0</xdr:rowOff>
        </xdr:from>
        <xdr:to>
          <xdr:col>7427</xdr:col>
          <xdr:colOff>0</xdr:colOff>
          <xdr:row>393283</xdr:row>
          <xdr:rowOff>0</xdr:rowOff>
        </xdr:to>
        <xdr:sp macro="" textlink="">
          <xdr:nvSpPr>
            <xdr:cNvPr id="61972" name="Button 532" hidden="1">
              <a:extLst>
                <a:ext uri="{63B3BB69-23CF-44E3-9099-C40C66FF867C}">
                  <a14:compatExt spid="_x0000_s61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458819</xdr:row>
          <xdr:rowOff>0</xdr:rowOff>
        </xdr:from>
        <xdr:to>
          <xdr:col>7427</xdr:col>
          <xdr:colOff>0</xdr:colOff>
          <xdr:row>458819</xdr:row>
          <xdr:rowOff>0</xdr:rowOff>
        </xdr:to>
        <xdr:sp macro="" textlink="">
          <xdr:nvSpPr>
            <xdr:cNvPr id="61973" name="Button 533" hidden="1">
              <a:extLst>
                <a:ext uri="{63B3BB69-23CF-44E3-9099-C40C66FF867C}">
                  <a14:compatExt spid="_x0000_s61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524355</xdr:row>
          <xdr:rowOff>0</xdr:rowOff>
        </xdr:from>
        <xdr:to>
          <xdr:col>7427</xdr:col>
          <xdr:colOff>0</xdr:colOff>
          <xdr:row>524355</xdr:row>
          <xdr:rowOff>0</xdr:rowOff>
        </xdr:to>
        <xdr:sp macro="" textlink="">
          <xdr:nvSpPr>
            <xdr:cNvPr id="61974" name="Button 534" hidden="1">
              <a:extLst>
                <a:ext uri="{63B3BB69-23CF-44E3-9099-C40C66FF867C}">
                  <a14:compatExt spid="_x0000_s61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589891</xdr:row>
          <xdr:rowOff>0</xdr:rowOff>
        </xdr:from>
        <xdr:to>
          <xdr:col>7427</xdr:col>
          <xdr:colOff>0</xdr:colOff>
          <xdr:row>589891</xdr:row>
          <xdr:rowOff>0</xdr:rowOff>
        </xdr:to>
        <xdr:sp macro="" textlink="">
          <xdr:nvSpPr>
            <xdr:cNvPr id="61975" name="Button 535" hidden="1">
              <a:extLst>
                <a:ext uri="{63B3BB69-23CF-44E3-9099-C40C66FF867C}">
                  <a14:compatExt spid="_x0000_s61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655427</xdr:row>
          <xdr:rowOff>0</xdr:rowOff>
        </xdr:from>
        <xdr:to>
          <xdr:col>7427</xdr:col>
          <xdr:colOff>0</xdr:colOff>
          <xdr:row>655427</xdr:row>
          <xdr:rowOff>0</xdr:rowOff>
        </xdr:to>
        <xdr:sp macro="" textlink="">
          <xdr:nvSpPr>
            <xdr:cNvPr id="61976" name="Button 536" hidden="1">
              <a:extLst>
                <a:ext uri="{63B3BB69-23CF-44E3-9099-C40C66FF867C}">
                  <a14:compatExt spid="_x0000_s61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720963</xdr:row>
          <xdr:rowOff>0</xdr:rowOff>
        </xdr:from>
        <xdr:to>
          <xdr:col>7427</xdr:col>
          <xdr:colOff>0</xdr:colOff>
          <xdr:row>720963</xdr:row>
          <xdr:rowOff>0</xdr:rowOff>
        </xdr:to>
        <xdr:sp macro="" textlink="">
          <xdr:nvSpPr>
            <xdr:cNvPr id="61977" name="Button 537" hidden="1">
              <a:extLst>
                <a:ext uri="{63B3BB69-23CF-44E3-9099-C40C66FF867C}">
                  <a14:compatExt spid="_x0000_s61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786499</xdr:row>
          <xdr:rowOff>0</xdr:rowOff>
        </xdr:from>
        <xdr:to>
          <xdr:col>7427</xdr:col>
          <xdr:colOff>0</xdr:colOff>
          <xdr:row>786499</xdr:row>
          <xdr:rowOff>0</xdr:rowOff>
        </xdr:to>
        <xdr:sp macro="" textlink="">
          <xdr:nvSpPr>
            <xdr:cNvPr id="61978" name="Button 538" hidden="1">
              <a:extLst>
                <a:ext uri="{63B3BB69-23CF-44E3-9099-C40C66FF867C}">
                  <a14:compatExt spid="_x0000_s61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852035</xdr:row>
          <xdr:rowOff>0</xdr:rowOff>
        </xdr:from>
        <xdr:to>
          <xdr:col>7427</xdr:col>
          <xdr:colOff>0</xdr:colOff>
          <xdr:row>852035</xdr:row>
          <xdr:rowOff>0</xdr:rowOff>
        </xdr:to>
        <xdr:sp macro="" textlink="">
          <xdr:nvSpPr>
            <xdr:cNvPr id="61979" name="Button 539" hidden="1">
              <a:extLst>
                <a:ext uri="{63B3BB69-23CF-44E3-9099-C40C66FF867C}">
                  <a14:compatExt spid="_x0000_s61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917571</xdr:row>
          <xdr:rowOff>0</xdr:rowOff>
        </xdr:from>
        <xdr:to>
          <xdr:col>7427</xdr:col>
          <xdr:colOff>0</xdr:colOff>
          <xdr:row>917571</xdr:row>
          <xdr:rowOff>0</xdr:rowOff>
        </xdr:to>
        <xdr:sp macro="" textlink="">
          <xdr:nvSpPr>
            <xdr:cNvPr id="61980" name="Button 540" hidden="1">
              <a:extLst>
                <a:ext uri="{63B3BB69-23CF-44E3-9099-C40C66FF867C}">
                  <a14:compatExt spid="_x0000_s61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983107</xdr:row>
          <xdr:rowOff>0</xdr:rowOff>
        </xdr:from>
        <xdr:to>
          <xdr:col>7427</xdr:col>
          <xdr:colOff>0</xdr:colOff>
          <xdr:row>983107</xdr:row>
          <xdr:rowOff>0</xdr:rowOff>
        </xdr:to>
        <xdr:sp macro="" textlink="">
          <xdr:nvSpPr>
            <xdr:cNvPr id="61981" name="Button 541" hidden="1">
              <a:extLst>
                <a:ext uri="{63B3BB69-23CF-44E3-9099-C40C66FF867C}">
                  <a14:compatExt spid="_x0000_s61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67</xdr:row>
          <xdr:rowOff>0</xdr:rowOff>
        </xdr:from>
        <xdr:to>
          <xdr:col>7683</xdr:col>
          <xdr:colOff>0</xdr:colOff>
          <xdr:row>67</xdr:row>
          <xdr:rowOff>0</xdr:rowOff>
        </xdr:to>
        <xdr:sp macro="" textlink="">
          <xdr:nvSpPr>
            <xdr:cNvPr id="61982" name="Button 542" hidden="1">
              <a:extLst>
                <a:ext uri="{63B3BB69-23CF-44E3-9099-C40C66FF867C}">
                  <a14:compatExt spid="_x0000_s61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65603</xdr:row>
          <xdr:rowOff>0</xdr:rowOff>
        </xdr:from>
        <xdr:to>
          <xdr:col>7683</xdr:col>
          <xdr:colOff>0</xdr:colOff>
          <xdr:row>65603</xdr:row>
          <xdr:rowOff>0</xdr:rowOff>
        </xdr:to>
        <xdr:sp macro="" textlink="">
          <xdr:nvSpPr>
            <xdr:cNvPr id="61983" name="Button 543" hidden="1">
              <a:extLst>
                <a:ext uri="{63B3BB69-23CF-44E3-9099-C40C66FF867C}">
                  <a14:compatExt spid="_x0000_s61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131139</xdr:row>
          <xdr:rowOff>0</xdr:rowOff>
        </xdr:from>
        <xdr:to>
          <xdr:col>7683</xdr:col>
          <xdr:colOff>0</xdr:colOff>
          <xdr:row>131139</xdr:row>
          <xdr:rowOff>0</xdr:rowOff>
        </xdr:to>
        <xdr:sp macro="" textlink="">
          <xdr:nvSpPr>
            <xdr:cNvPr id="61984" name="Button 544" hidden="1">
              <a:extLst>
                <a:ext uri="{63B3BB69-23CF-44E3-9099-C40C66FF867C}">
                  <a14:compatExt spid="_x0000_s61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196675</xdr:row>
          <xdr:rowOff>0</xdr:rowOff>
        </xdr:from>
        <xdr:to>
          <xdr:col>7683</xdr:col>
          <xdr:colOff>0</xdr:colOff>
          <xdr:row>196675</xdr:row>
          <xdr:rowOff>0</xdr:rowOff>
        </xdr:to>
        <xdr:sp macro="" textlink="">
          <xdr:nvSpPr>
            <xdr:cNvPr id="61985" name="Button 545" hidden="1">
              <a:extLst>
                <a:ext uri="{63B3BB69-23CF-44E3-9099-C40C66FF867C}">
                  <a14:compatExt spid="_x0000_s61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262211</xdr:row>
          <xdr:rowOff>0</xdr:rowOff>
        </xdr:from>
        <xdr:to>
          <xdr:col>7683</xdr:col>
          <xdr:colOff>0</xdr:colOff>
          <xdr:row>262211</xdr:row>
          <xdr:rowOff>0</xdr:rowOff>
        </xdr:to>
        <xdr:sp macro="" textlink="">
          <xdr:nvSpPr>
            <xdr:cNvPr id="61986" name="Button 546" hidden="1">
              <a:extLst>
                <a:ext uri="{63B3BB69-23CF-44E3-9099-C40C66FF867C}">
                  <a14:compatExt spid="_x0000_s61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327747</xdr:row>
          <xdr:rowOff>0</xdr:rowOff>
        </xdr:from>
        <xdr:to>
          <xdr:col>7683</xdr:col>
          <xdr:colOff>0</xdr:colOff>
          <xdr:row>327747</xdr:row>
          <xdr:rowOff>0</xdr:rowOff>
        </xdr:to>
        <xdr:sp macro="" textlink="">
          <xdr:nvSpPr>
            <xdr:cNvPr id="61987" name="Button 547" hidden="1">
              <a:extLst>
                <a:ext uri="{63B3BB69-23CF-44E3-9099-C40C66FF867C}">
                  <a14:compatExt spid="_x0000_s61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393283</xdr:row>
          <xdr:rowOff>0</xdr:rowOff>
        </xdr:from>
        <xdr:to>
          <xdr:col>7683</xdr:col>
          <xdr:colOff>0</xdr:colOff>
          <xdr:row>393283</xdr:row>
          <xdr:rowOff>0</xdr:rowOff>
        </xdr:to>
        <xdr:sp macro="" textlink="">
          <xdr:nvSpPr>
            <xdr:cNvPr id="61988" name="Button 548" hidden="1">
              <a:extLst>
                <a:ext uri="{63B3BB69-23CF-44E3-9099-C40C66FF867C}">
                  <a14:compatExt spid="_x0000_s61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458819</xdr:row>
          <xdr:rowOff>0</xdr:rowOff>
        </xdr:from>
        <xdr:to>
          <xdr:col>7683</xdr:col>
          <xdr:colOff>0</xdr:colOff>
          <xdr:row>458819</xdr:row>
          <xdr:rowOff>0</xdr:rowOff>
        </xdr:to>
        <xdr:sp macro="" textlink="">
          <xdr:nvSpPr>
            <xdr:cNvPr id="61989" name="Button 549" hidden="1">
              <a:extLst>
                <a:ext uri="{63B3BB69-23CF-44E3-9099-C40C66FF867C}">
                  <a14:compatExt spid="_x0000_s61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524355</xdr:row>
          <xdr:rowOff>0</xdr:rowOff>
        </xdr:from>
        <xdr:to>
          <xdr:col>7683</xdr:col>
          <xdr:colOff>0</xdr:colOff>
          <xdr:row>524355</xdr:row>
          <xdr:rowOff>0</xdr:rowOff>
        </xdr:to>
        <xdr:sp macro="" textlink="">
          <xdr:nvSpPr>
            <xdr:cNvPr id="61990" name="Button 550" hidden="1">
              <a:extLst>
                <a:ext uri="{63B3BB69-23CF-44E3-9099-C40C66FF867C}">
                  <a14:compatExt spid="_x0000_s61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589891</xdr:row>
          <xdr:rowOff>0</xdr:rowOff>
        </xdr:from>
        <xdr:to>
          <xdr:col>7683</xdr:col>
          <xdr:colOff>0</xdr:colOff>
          <xdr:row>589891</xdr:row>
          <xdr:rowOff>0</xdr:rowOff>
        </xdr:to>
        <xdr:sp macro="" textlink="">
          <xdr:nvSpPr>
            <xdr:cNvPr id="61991" name="Button 551" hidden="1">
              <a:extLst>
                <a:ext uri="{63B3BB69-23CF-44E3-9099-C40C66FF867C}">
                  <a14:compatExt spid="_x0000_s61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655427</xdr:row>
          <xdr:rowOff>0</xdr:rowOff>
        </xdr:from>
        <xdr:to>
          <xdr:col>7683</xdr:col>
          <xdr:colOff>0</xdr:colOff>
          <xdr:row>655427</xdr:row>
          <xdr:rowOff>0</xdr:rowOff>
        </xdr:to>
        <xdr:sp macro="" textlink="">
          <xdr:nvSpPr>
            <xdr:cNvPr id="61992" name="Button 552" hidden="1">
              <a:extLst>
                <a:ext uri="{63B3BB69-23CF-44E3-9099-C40C66FF867C}">
                  <a14:compatExt spid="_x0000_s61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720963</xdr:row>
          <xdr:rowOff>0</xdr:rowOff>
        </xdr:from>
        <xdr:to>
          <xdr:col>7683</xdr:col>
          <xdr:colOff>0</xdr:colOff>
          <xdr:row>720963</xdr:row>
          <xdr:rowOff>0</xdr:rowOff>
        </xdr:to>
        <xdr:sp macro="" textlink="">
          <xdr:nvSpPr>
            <xdr:cNvPr id="61993" name="Button 553" hidden="1">
              <a:extLst>
                <a:ext uri="{63B3BB69-23CF-44E3-9099-C40C66FF867C}">
                  <a14:compatExt spid="_x0000_s61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786499</xdr:row>
          <xdr:rowOff>0</xdr:rowOff>
        </xdr:from>
        <xdr:to>
          <xdr:col>7683</xdr:col>
          <xdr:colOff>0</xdr:colOff>
          <xdr:row>786499</xdr:row>
          <xdr:rowOff>0</xdr:rowOff>
        </xdr:to>
        <xdr:sp macro="" textlink="">
          <xdr:nvSpPr>
            <xdr:cNvPr id="61994" name="Button 554" hidden="1">
              <a:extLst>
                <a:ext uri="{63B3BB69-23CF-44E3-9099-C40C66FF867C}">
                  <a14:compatExt spid="_x0000_s61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852035</xdr:row>
          <xdr:rowOff>0</xdr:rowOff>
        </xdr:from>
        <xdr:to>
          <xdr:col>7683</xdr:col>
          <xdr:colOff>0</xdr:colOff>
          <xdr:row>852035</xdr:row>
          <xdr:rowOff>0</xdr:rowOff>
        </xdr:to>
        <xdr:sp macro="" textlink="">
          <xdr:nvSpPr>
            <xdr:cNvPr id="61995" name="Button 555" hidden="1">
              <a:extLst>
                <a:ext uri="{63B3BB69-23CF-44E3-9099-C40C66FF867C}">
                  <a14:compatExt spid="_x0000_s61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917571</xdr:row>
          <xdr:rowOff>0</xdr:rowOff>
        </xdr:from>
        <xdr:to>
          <xdr:col>7683</xdr:col>
          <xdr:colOff>0</xdr:colOff>
          <xdr:row>917571</xdr:row>
          <xdr:rowOff>0</xdr:rowOff>
        </xdr:to>
        <xdr:sp macro="" textlink="">
          <xdr:nvSpPr>
            <xdr:cNvPr id="61996" name="Button 556" hidden="1">
              <a:extLst>
                <a:ext uri="{63B3BB69-23CF-44E3-9099-C40C66FF867C}">
                  <a14:compatExt spid="_x0000_s61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983107</xdr:row>
          <xdr:rowOff>0</xdr:rowOff>
        </xdr:from>
        <xdr:to>
          <xdr:col>7683</xdr:col>
          <xdr:colOff>0</xdr:colOff>
          <xdr:row>983107</xdr:row>
          <xdr:rowOff>0</xdr:rowOff>
        </xdr:to>
        <xdr:sp macro="" textlink="">
          <xdr:nvSpPr>
            <xdr:cNvPr id="61997" name="Button 557" hidden="1">
              <a:extLst>
                <a:ext uri="{63B3BB69-23CF-44E3-9099-C40C66FF867C}">
                  <a14:compatExt spid="_x0000_s61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67</xdr:row>
          <xdr:rowOff>0</xdr:rowOff>
        </xdr:from>
        <xdr:to>
          <xdr:col>7939</xdr:col>
          <xdr:colOff>0</xdr:colOff>
          <xdr:row>67</xdr:row>
          <xdr:rowOff>0</xdr:rowOff>
        </xdr:to>
        <xdr:sp macro="" textlink="">
          <xdr:nvSpPr>
            <xdr:cNvPr id="61998" name="Button 558" hidden="1">
              <a:extLst>
                <a:ext uri="{63B3BB69-23CF-44E3-9099-C40C66FF867C}">
                  <a14:compatExt spid="_x0000_s61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65603</xdr:row>
          <xdr:rowOff>0</xdr:rowOff>
        </xdr:from>
        <xdr:to>
          <xdr:col>7939</xdr:col>
          <xdr:colOff>0</xdr:colOff>
          <xdr:row>65603</xdr:row>
          <xdr:rowOff>0</xdr:rowOff>
        </xdr:to>
        <xdr:sp macro="" textlink="">
          <xdr:nvSpPr>
            <xdr:cNvPr id="61999" name="Button 559" hidden="1">
              <a:extLst>
                <a:ext uri="{63B3BB69-23CF-44E3-9099-C40C66FF867C}">
                  <a14:compatExt spid="_x0000_s61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131139</xdr:row>
          <xdr:rowOff>0</xdr:rowOff>
        </xdr:from>
        <xdr:to>
          <xdr:col>7939</xdr:col>
          <xdr:colOff>0</xdr:colOff>
          <xdr:row>131139</xdr:row>
          <xdr:rowOff>0</xdr:rowOff>
        </xdr:to>
        <xdr:sp macro="" textlink="">
          <xdr:nvSpPr>
            <xdr:cNvPr id="62000" name="Button 560" hidden="1">
              <a:extLst>
                <a:ext uri="{63B3BB69-23CF-44E3-9099-C40C66FF867C}">
                  <a14:compatExt spid="_x0000_s62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196675</xdr:row>
          <xdr:rowOff>0</xdr:rowOff>
        </xdr:from>
        <xdr:to>
          <xdr:col>7939</xdr:col>
          <xdr:colOff>0</xdr:colOff>
          <xdr:row>196675</xdr:row>
          <xdr:rowOff>0</xdr:rowOff>
        </xdr:to>
        <xdr:sp macro="" textlink="">
          <xdr:nvSpPr>
            <xdr:cNvPr id="62001" name="Button 561" hidden="1">
              <a:extLst>
                <a:ext uri="{63B3BB69-23CF-44E3-9099-C40C66FF867C}">
                  <a14:compatExt spid="_x0000_s62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262211</xdr:row>
          <xdr:rowOff>0</xdr:rowOff>
        </xdr:from>
        <xdr:to>
          <xdr:col>7939</xdr:col>
          <xdr:colOff>0</xdr:colOff>
          <xdr:row>262211</xdr:row>
          <xdr:rowOff>0</xdr:rowOff>
        </xdr:to>
        <xdr:sp macro="" textlink="">
          <xdr:nvSpPr>
            <xdr:cNvPr id="62002" name="Button 562" hidden="1">
              <a:extLst>
                <a:ext uri="{63B3BB69-23CF-44E3-9099-C40C66FF867C}">
                  <a14:compatExt spid="_x0000_s62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327747</xdr:row>
          <xdr:rowOff>0</xdr:rowOff>
        </xdr:from>
        <xdr:to>
          <xdr:col>7939</xdr:col>
          <xdr:colOff>0</xdr:colOff>
          <xdr:row>327747</xdr:row>
          <xdr:rowOff>0</xdr:rowOff>
        </xdr:to>
        <xdr:sp macro="" textlink="">
          <xdr:nvSpPr>
            <xdr:cNvPr id="62003" name="Button 563" hidden="1">
              <a:extLst>
                <a:ext uri="{63B3BB69-23CF-44E3-9099-C40C66FF867C}">
                  <a14:compatExt spid="_x0000_s62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393283</xdr:row>
          <xdr:rowOff>0</xdr:rowOff>
        </xdr:from>
        <xdr:to>
          <xdr:col>7939</xdr:col>
          <xdr:colOff>0</xdr:colOff>
          <xdr:row>393283</xdr:row>
          <xdr:rowOff>0</xdr:rowOff>
        </xdr:to>
        <xdr:sp macro="" textlink="">
          <xdr:nvSpPr>
            <xdr:cNvPr id="62004" name="Button 564" hidden="1">
              <a:extLst>
                <a:ext uri="{63B3BB69-23CF-44E3-9099-C40C66FF867C}">
                  <a14:compatExt spid="_x0000_s62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458819</xdr:row>
          <xdr:rowOff>0</xdr:rowOff>
        </xdr:from>
        <xdr:to>
          <xdr:col>7939</xdr:col>
          <xdr:colOff>0</xdr:colOff>
          <xdr:row>458819</xdr:row>
          <xdr:rowOff>0</xdr:rowOff>
        </xdr:to>
        <xdr:sp macro="" textlink="">
          <xdr:nvSpPr>
            <xdr:cNvPr id="62005" name="Button 565" hidden="1">
              <a:extLst>
                <a:ext uri="{63B3BB69-23CF-44E3-9099-C40C66FF867C}">
                  <a14:compatExt spid="_x0000_s62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524355</xdr:row>
          <xdr:rowOff>0</xdr:rowOff>
        </xdr:from>
        <xdr:to>
          <xdr:col>7939</xdr:col>
          <xdr:colOff>0</xdr:colOff>
          <xdr:row>524355</xdr:row>
          <xdr:rowOff>0</xdr:rowOff>
        </xdr:to>
        <xdr:sp macro="" textlink="">
          <xdr:nvSpPr>
            <xdr:cNvPr id="62006" name="Button 566" hidden="1">
              <a:extLst>
                <a:ext uri="{63B3BB69-23CF-44E3-9099-C40C66FF867C}">
                  <a14:compatExt spid="_x0000_s62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589891</xdr:row>
          <xdr:rowOff>0</xdr:rowOff>
        </xdr:from>
        <xdr:to>
          <xdr:col>7939</xdr:col>
          <xdr:colOff>0</xdr:colOff>
          <xdr:row>589891</xdr:row>
          <xdr:rowOff>0</xdr:rowOff>
        </xdr:to>
        <xdr:sp macro="" textlink="">
          <xdr:nvSpPr>
            <xdr:cNvPr id="62007" name="Button 567" hidden="1">
              <a:extLst>
                <a:ext uri="{63B3BB69-23CF-44E3-9099-C40C66FF867C}">
                  <a14:compatExt spid="_x0000_s62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655427</xdr:row>
          <xdr:rowOff>0</xdr:rowOff>
        </xdr:from>
        <xdr:to>
          <xdr:col>7939</xdr:col>
          <xdr:colOff>0</xdr:colOff>
          <xdr:row>655427</xdr:row>
          <xdr:rowOff>0</xdr:rowOff>
        </xdr:to>
        <xdr:sp macro="" textlink="">
          <xdr:nvSpPr>
            <xdr:cNvPr id="62008" name="Button 568" hidden="1">
              <a:extLst>
                <a:ext uri="{63B3BB69-23CF-44E3-9099-C40C66FF867C}">
                  <a14:compatExt spid="_x0000_s62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720963</xdr:row>
          <xdr:rowOff>0</xdr:rowOff>
        </xdr:from>
        <xdr:to>
          <xdr:col>7939</xdr:col>
          <xdr:colOff>0</xdr:colOff>
          <xdr:row>720963</xdr:row>
          <xdr:rowOff>0</xdr:rowOff>
        </xdr:to>
        <xdr:sp macro="" textlink="">
          <xdr:nvSpPr>
            <xdr:cNvPr id="62009" name="Button 569" hidden="1">
              <a:extLst>
                <a:ext uri="{63B3BB69-23CF-44E3-9099-C40C66FF867C}">
                  <a14:compatExt spid="_x0000_s62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786499</xdr:row>
          <xdr:rowOff>0</xdr:rowOff>
        </xdr:from>
        <xdr:to>
          <xdr:col>7939</xdr:col>
          <xdr:colOff>0</xdr:colOff>
          <xdr:row>786499</xdr:row>
          <xdr:rowOff>0</xdr:rowOff>
        </xdr:to>
        <xdr:sp macro="" textlink="">
          <xdr:nvSpPr>
            <xdr:cNvPr id="62010" name="Button 570" hidden="1">
              <a:extLst>
                <a:ext uri="{63B3BB69-23CF-44E3-9099-C40C66FF867C}">
                  <a14:compatExt spid="_x0000_s62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852035</xdr:row>
          <xdr:rowOff>0</xdr:rowOff>
        </xdr:from>
        <xdr:to>
          <xdr:col>7939</xdr:col>
          <xdr:colOff>0</xdr:colOff>
          <xdr:row>852035</xdr:row>
          <xdr:rowOff>0</xdr:rowOff>
        </xdr:to>
        <xdr:sp macro="" textlink="">
          <xdr:nvSpPr>
            <xdr:cNvPr id="62011" name="Button 571" hidden="1">
              <a:extLst>
                <a:ext uri="{63B3BB69-23CF-44E3-9099-C40C66FF867C}">
                  <a14:compatExt spid="_x0000_s62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917571</xdr:row>
          <xdr:rowOff>0</xdr:rowOff>
        </xdr:from>
        <xdr:to>
          <xdr:col>7939</xdr:col>
          <xdr:colOff>0</xdr:colOff>
          <xdr:row>917571</xdr:row>
          <xdr:rowOff>0</xdr:rowOff>
        </xdr:to>
        <xdr:sp macro="" textlink="">
          <xdr:nvSpPr>
            <xdr:cNvPr id="62012" name="Button 572" hidden="1">
              <a:extLst>
                <a:ext uri="{63B3BB69-23CF-44E3-9099-C40C66FF867C}">
                  <a14:compatExt spid="_x0000_s62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983107</xdr:row>
          <xdr:rowOff>0</xdr:rowOff>
        </xdr:from>
        <xdr:to>
          <xdr:col>7939</xdr:col>
          <xdr:colOff>0</xdr:colOff>
          <xdr:row>983107</xdr:row>
          <xdr:rowOff>0</xdr:rowOff>
        </xdr:to>
        <xdr:sp macro="" textlink="">
          <xdr:nvSpPr>
            <xdr:cNvPr id="62013" name="Button 573" hidden="1">
              <a:extLst>
                <a:ext uri="{63B3BB69-23CF-44E3-9099-C40C66FF867C}">
                  <a14:compatExt spid="_x0000_s62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67</xdr:row>
          <xdr:rowOff>0</xdr:rowOff>
        </xdr:from>
        <xdr:to>
          <xdr:col>8195</xdr:col>
          <xdr:colOff>0</xdr:colOff>
          <xdr:row>67</xdr:row>
          <xdr:rowOff>0</xdr:rowOff>
        </xdr:to>
        <xdr:sp macro="" textlink="">
          <xdr:nvSpPr>
            <xdr:cNvPr id="62014" name="Button 574" hidden="1">
              <a:extLst>
                <a:ext uri="{63B3BB69-23CF-44E3-9099-C40C66FF867C}">
                  <a14:compatExt spid="_x0000_s62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65603</xdr:row>
          <xdr:rowOff>0</xdr:rowOff>
        </xdr:from>
        <xdr:to>
          <xdr:col>8195</xdr:col>
          <xdr:colOff>0</xdr:colOff>
          <xdr:row>65603</xdr:row>
          <xdr:rowOff>0</xdr:rowOff>
        </xdr:to>
        <xdr:sp macro="" textlink="">
          <xdr:nvSpPr>
            <xdr:cNvPr id="62015" name="Button 575" hidden="1">
              <a:extLst>
                <a:ext uri="{63B3BB69-23CF-44E3-9099-C40C66FF867C}">
                  <a14:compatExt spid="_x0000_s62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131139</xdr:row>
          <xdr:rowOff>0</xdr:rowOff>
        </xdr:from>
        <xdr:to>
          <xdr:col>8195</xdr:col>
          <xdr:colOff>0</xdr:colOff>
          <xdr:row>131139</xdr:row>
          <xdr:rowOff>0</xdr:rowOff>
        </xdr:to>
        <xdr:sp macro="" textlink="">
          <xdr:nvSpPr>
            <xdr:cNvPr id="62016" name="Button 576" hidden="1">
              <a:extLst>
                <a:ext uri="{63B3BB69-23CF-44E3-9099-C40C66FF867C}">
                  <a14:compatExt spid="_x0000_s62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196675</xdr:row>
          <xdr:rowOff>0</xdr:rowOff>
        </xdr:from>
        <xdr:to>
          <xdr:col>8195</xdr:col>
          <xdr:colOff>0</xdr:colOff>
          <xdr:row>196675</xdr:row>
          <xdr:rowOff>0</xdr:rowOff>
        </xdr:to>
        <xdr:sp macro="" textlink="">
          <xdr:nvSpPr>
            <xdr:cNvPr id="62017" name="Button 577" hidden="1">
              <a:extLst>
                <a:ext uri="{63B3BB69-23CF-44E3-9099-C40C66FF867C}">
                  <a14:compatExt spid="_x0000_s62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262211</xdr:row>
          <xdr:rowOff>0</xdr:rowOff>
        </xdr:from>
        <xdr:to>
          <xdr:col>8195</xdr:col>
          <xdr:colOff>0</xdr:colOff>
          <xdr:row>262211</xdr:row>
          <xdr:rowOff>0</xdr:rowOff>
        </xdr:to>
        <xdr:sp macro="" textlink="">
          <xdr:nvSpPr>
            <xdr:cNvPr id="62018" name="Button 578" hidden="1">
              <a:extLst>
                <a:ext uri="{63B3BB69-23CF-44E3-9099-C40C66FF867C}">
                  <a14:compatExt spid="_x0000_s62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327747</xdr:row>
          <xdr:rowOff>0</xdr:rowOff>
        </xdr:from>
        <xdr:to>
          <xdr:col>8195</xdr:col>
          <xdr:colOff>0</xdr:colOff>
          <xdr:row>327747</xdr:row>
          <xdr:rowOff>0</xdr:rowOff>
        </xdr:to>
        <xdr:sp macro="" textlink="">
          <xdr:nvSpPr>
            <xdr:cNvPr id="62019" name="Button 579" hidden="1">
              <a:extLst>
                <a:ext uri="{63B3BB69-23CF-44E3-9099-C40C66FF867C}">
                  <a14:compatExt spid="_x0000_s62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393283</xdr:row>
          <xdr:rowOff>0</xdr:rowOff>
        </xdr:from>
        <xdr:to>
          <xdr:col>8195</xdr:col>
          <xdr:colOff>0</xdr:colOff>
          <xdr:row>393283</xdr:row>
          <xdr:rowOff>0</xdr:rowOff>
        </xdr:to>
        <xdr:sp macro="" textlink="">
          <xdr:nvSpPr>
            <xdr:cNvPr id="62020" name="Button 580" hidden="1">
              <a:extLst>
                <a:ext uri="{63B3BB69-23CF-44E3-9099-C40C66FF867C}">
                  <a14:compatExt spid="_x0000_s62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458819</xdr:row>
          <xdr:rowOff>0</xdr:rowOff>
        </xdr:from>
        <xdr:to>
          <xdr:col>8195</xdr:col>
          <xdr:colOff>0</xdr:colOff>
          <xdr:row>458819</xdr:row>
          <xdr:rowOff>0</xdr:rowOff>
        </xdr:to>
        <xdr:sp macro="" textlink="">
          <xdr:nvSpPr>
            <xdr:cNvPr id="62021" name="Button 581" hidden="1">
              <a:extLst>
                <a:ext uri="{63B3BB69-23CF-44E3-9099-C40C66FF867C}">
                  <a14:compatExt spid="_x0000_s62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524355</xdr:row>
          <xdr:rowOff>0</xdr:rowOff>
        </xdr:from>
        <xdr:to>
          <xdr:col>8195</xdr:col>
          <xdr:colOff>0</xdr:colOff>
          <xdr:row>524355</xdr:row>
          <xdr:rowOff>0</xdr:rowOff>
        </xdr:to>
        <xdr:sp macro="" textlink="">
          <xdr:nvSpPr>
            <xdr:cNvPr id="62022" name="Button 582" hidden="1">
              <a:extLst>
                <a:ext uri="{63B3BB69-23CF-44E3-9099-C40C66FF867C}">
                  <a14:compatExt spid="_x0000_s62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589891</xdr:row>
          <xdr:rowOff>0</xdr:rowOff>
        </xdr:from>
        <xdr:to>
          <xdr:col>8195</xdr:col>
          <xdr:colOff>0</xdr:colOff>
          <xdr:row>589891</xdr:row>
          <xdr:rowOff>0</xdr:rowOff>
        </xdr:to>
        <xdr:sp macro="" textlink="">
          <xdr:nvSpPr>
            <xdr:cNvPr id="62023" name="Button 583" hidden="1">
              <a:extLst>
                <a:ext uri="{63B3BB69-23CF-44E3-9099-C40C66FF867C}">
                  <a14:compatExt spid="_x0000_s62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655427</xdr:row>
          <xdr:rowOff>0</xdr:rowOff>
        </xdr:from>
        <xdr:to>
          <xdr:col>8195</xdr:col>
          <xdr:colOff>0</xdr:colOff>
          <xdr:row>655427</xdr:row>
          <xdr:rowOff>0</xdr:rowOff>
        </xdr:to>
        <xdr:sp macro="" textlink="">
          <xdr:nvSpPr>
            <xdr:cNvPr id="62024" name="Button 584" hidden="1">
              <a:extLst>
                <a:ext uri="{63B3BB69-23CF-44E3-9099-C40C66FF867C}">
                  <a14:compatExt spid="_x0000_s62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720963</xdr:row>
          <xdr:rowOff>0</xdr:rowOff>
        </xdr:from>
        <xdr:to>
          <xdr:col>8195</xdr:col>
          <xdr:colOff>0</xdr:colOff>
          <xdr:row>720963</xdr:row>
          <xdr:rowOff>0</xdr:rowOff>
        </xdr:to>
        <xdr:sp macro="" textlink="">
          <xdr:nvSpPr>
            <xdr:cNvPr id="62025" name="Button 585" hidden="1">
              <a:extLst>
                <a:ext uri="{63B3BB69-23CF-44E3-9099-C40C66FF867C}">
                  <a14:compatExt spid="_x0000_s62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786499</xdr:row>
          <xdr:rowOff>0</xdr:rowOff>
        </xdr:from>
        <xdr:to>
          <xdr:col>8195</xdr:col>
          <xdr:colOff>0</xdr:colOff>
          <xdr:row>786499</xdr:row>
          <xdr:rowOff>0</xdr:rowOff>
        </xdr:to>
        <xdr:sp macro="" textlink="">
          <xdr:nvSpPr>
            <xdr:cNvPr id="62026" name="Button 586" hidden="1">
              <a:extLst>
                <a:ext uri="{63B3BB69-23CF-44E3-9099-C40C66FF867C}">
                  <a14:compatExt spid="_x0000_s62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852035</xdr:row>
          <xdr:rowOff>0</xdr:rowOff>
        </xdr:from>
        <xdr:to>
          <xdr:col>8195</xdr:col>
          <xdr:colOff>0</xdr:colOff>
          <xdr:row>852035</xdr:row>
          <xdr:rowOff>0</xdr:rowOff>
        </xdr:to>
        <xdr:sp macro="" textlink="">
          <xdr:nvSpPr>
            <xdr:cNvPr id="62027" name="Button 587" hidden="1">
              <a:extLst>
                <a:ext uri="{63B3BB69-23CF-44E3-9099-C40C66FF867C}">
                  <a14:compatExt spid="_x0000_s62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917571</xdr:row>
          <xdr:rowOff>0</xdr:rowOff>
        </xdr:from>
        <xdr:to>
          <xdr:col>8195</xdr:col>
          <xdr:colOff>0</xdr:colOff>
          <xdr:row>917571</xdr:row>
          <xdr:rowOff>0</xdr:rowOff>
        </xdr:to>
        <xdr:sp macro="" textlink="">
          <xdr:nvSpPr>
            <xdr:cNvPr id="62028" name="Button 588" hidden="1">
              <a:extLst>
                <a:ext uri="{63B3BB69-23CF-44E3-9099-C40C66FF867C}">
                  <a14:compatExt spid="_x0000_s62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983107</xdr:row>
          <xdr:rowOff>0</xdr:rowOff>
        </xdr:from>
        <xdr:to>
          <xdr:col>8195</xdr:col>
          <xdr:colOff>0</xdr:colOff>
          <xdr:row>983107</xdr:row>
          <xdr:rowOff>0</xdr:rowOff>
        </xdr:to>
        <xdr:sp macro="" textlink="">
          <xdr:nvSpPr>
            <xdr:cNvPr id="62029" name="Button 589" hidden="1">
              <a:extLst>
                <a:ext uri="{63B3BB69-23CF-44E3-9099-C40C66FF867C}">
                  <a14:compatExt spid="_x0000_s62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67</xdr:row>
          <xdr:rowOff>0</xdr:rowOff>
        </xdr:from>
        <xdr:to>
          <xdr:col>8451</xdr:col>
          <xdr:colOff>0</xdr:colOff>
          <xdr:row>67</xdr:row>
          <xdr:rowOff>0</xdr:rowOff>
        </xdr:to>
        <xdr:sp macro="" textlink="">
          <xdr:nvSpPr>
            <xdr:cNvPr id="62030" name="Button 590" hidden="1">
              <a:extLst>
                <a:ext uri="{63B3BB69-23CF-44E3-9099-C40C66FF867C}">
                  <a14:compatExt spid="_x0000_s62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65603</xdr:row>
          <xdr:rowOff>0</xdr:rowOff>
        </xdr:from>
        <xdr:to>
          <xdr:col>8451</xdr:col>
          <xdr:colOff>0</xdr:colOff>
          <xdr:row>65603</xdr:row>
          <xdr:rowOff>0</xdr:rowOff>
        </xdr:to>
        <xdr:sp macro="" textlink="">
          <xdr:nvSpPr>
            <xdr:cNvPr id="62031" name="Button 591" hidden="1">
              <a:extLst>
                <a:ext uri="{63B3BB69-23CF-44E3-9099-C40C66FF867C}">
                  <a14:compatExt spid="_x0000_s62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131139</xdr:row>
          <xdr:rowOff>0</xdr:rowOff>
        </xdr:from>
        <xdr:to>
          <xdr:col>8451</xdr:col>
          <xdr:colOff>0</xdr:colOff>
          <xdr:row>131139</xdr:row>
          <xdr:rowOff>0</xdr:rowOff>
        </xdr:to>
        <xdr:sp macro="" textlink="">
          <xdr:nvSpPr>
            <xdr:cNvPr id="62032" name="Button 592" hidden="1">
              <a:extLst>
                <a:ext uri="{63B3BB69-23CF-44E3-9099-C40C66FF867C}">
                  <a14:compatExt spid="_x0000_s62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196675</xdr:row>
          <xdr:rowOff>0</xdr:rowOff>
        </xdr:from>
        <xdr:to>
          <xdr:col>8451</xdr:col>
          <xdr:colOff>0</xdr:colOff>
          <xdr:row>196675</xdr:row>
          <xdr:rowOff>0</xdr:rowOff>
        </xdr:to>
        <xdr:sp macro="" textlink="">
          <xdr:nvSpPr>
            <xdr:cNvPr id="62033" name="Button 593" hidden="1">
              <a:extLst>
                <a:ext uri="{63B3BB69-23CF-44E3-9099-C40C66FF867C}">
                  <a14:compatExt spid="_x0000_s62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262211</xdr:row>
          <xdr:rowOff>0</xdr:rowOff>
        </xdr:from>
        <xdr:to>
          <xdr:col>8451</xdr:col>
          <xdr:colOff>0</xdr:colOff>
          <xdr:row>262211</xdr:row>
          <xdr:rowOff>0</xdr:rowOff>
        </xdr:to>
        <xdr:sp macro="" textlink="">
          <xdr:nvSpPr>
            <xdr:cNvPr id="62034" name="Button 594" hidden="1">
              <a:extLst>
                <a:ext uri="{63B3BB69-23CF-44E3-9099-C40C66FF867C}">
                  <a14:compatExt spid="_x0000_s62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327747</xdr:row>
          <xdr:rowOff>0</xdr:rowOff>
        </xdr:from>
        <xdr:to>
          <xdr:col>8451</xdr:col>
          <xdr:colOff>0</xdr:colOff>
          <xdr:row>327747</xdr:row>
          <xdr:rowOff>0</xdr:rowOff>
        </xdr:to>
        <xdr:sp macro="" textlink="">
          <xdr:nvSpPr>
            <xdr:cNvPr id="62035" name="Button 595" hidden="1">
              <a:extLst>
                <a:ext uri="{63B3BB69-23CF-44E3-9099-C40C66FF867C}">
                  <a14:compatExt spid="_x0000_s62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393283</xdr:row>
          <xdr:rowOff>0</xdr:rowOff>
        </xdr:from>
        <xdr:to>
          <xdr:col>8451</xdr:col>
          <xdr:colOff>0</xdr:colOff>
          <xdr:row>393283</xdr:row>
          <xdr:rowOff>0</xdr:rowOff>
        </xdr:to>
        <xdr:sp macro="" textlink="">
          <xdr:nvSpPr>
            <xdr:cNvPr id="62036" name="Button 596" hidden="1">
              <a:extLst>
                <a:ext uri="{63B3BB69-23CF-44E3-9099-C40C66FF867C}">
                  <a14:compatExt spid="_x0000_s62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458819</xdr:row>
          <xdr:rowOff>0</xdr:rowOff>
        </xdr:from>
        <xdr:to>
          <xdr:col>8451</xdr:col>
          <xdr:colOff>0</xdr:colOff>
          <xdr:row>458819</xdr:row>
          <xdr:rowOff>0</xdr:rowOff>
        </xdr:to>
        <xdr:sp macro="" textlink="">
          <xdr:nvSpPr>
            <xdr:cNvPr id="62037" name="Button 597" hidden="1">
              <a:extLst>
                <a:ext uri="{63B3BB69-23CF-44E3-9099-C40C66FF867C}">
                  <a14:compatExt spid="_x0000_s62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524355</xdr:row>
          <xdr:rowOff>0</xdr:rowOff>
        </xdr:from>
        <xdr:to>
          <xdr:col>8451</xdr:col>
          <xdr:colOff>0</xdr:colOff>
          <xdr:row>524355</xdr:row>
          <xdr:rowOff>0</xdr:rowOff>
        </xdr:to>
        <xdr:sp macro="" textlink="">
          <xdr:nvSpPr>
            <xdr:cNvPr id="62038" name="Button 598" hidden="1">
              <a:extLst>
                <a:ext uri="{63B3BB69-23CF-44E3-9099-C40C66FF867C}">
                  <a14:compatExt spid="_x0000_s62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589891</xdr:row>
          <xdr:rowOff>0</xdr:rowOff>
        </xdr:from>
        <xdr:to>
          <xdr:col>8451</xdr:col>
          <xdr:colOff>0</xdr:colOff>
          <xdr:row>589891</xdr:row>
          <xdr:rowOff>0</xdr:rowOff>
        </xdr:to>
        <xdr:sp macro="" textlink="">
          <xdr:nvSpPr>
            <xdr:cNvPr id="62039" name="Button 599" hidden="1">
              <a:extLst>
                <a:ext uri="{63B3BB69-23CF-44E3-9099-C40C66FF867C}">
                  <a14:compatExt spid="_x0000_s62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655427</xdr:row>
          <xdr:rowOff>0</xdr:rowOff>
        </xdr:from>
        <xdr:to>
          <xdr:col>8451</xdr:col>
          <xdr:colOff>0</xdr:colOff>
          <xdr:row>655427</xdr:row>
          <xdr:rowOff>0</xdr:rowOff>
        </xdr:to>
        <xdr:sp macro="" textlink="">
          <xdr:nvSpPr>
            <xdr:cNvPr id="62040" name="Button 600" hidden="1">
              <a:extLst>
                <a:ext uri="{63B3BB69-23CF-44E3-9099-C40C66FF867C}">
                  <a14:compatExt spid="_x0000_s62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720963</xdr:row>
          <xdr:rowOff>0</xdr:rowOff>
        </xdr:from>
        <xdr:to>
          <xdr:col>8451</xdr:col>
          <xdr:colOff>0</xdr:colOff>
          <xdr:row>720963</xdr:row>
          <xdr:rowOff>0</xdr:rowOff>
        </xdr:to>
        <xdr:sp macro="" textlink="">
          <xdr:nvSpPr>
            <xdr:cNvPr id="62041" name="Button 601" hidden="1">
              <a:extLst>
                <a:ext uri="{63B3BB69-23CF-44E3-9099-C40C66FF867C}">
                  <a14:compatExt spid="_x0000_s62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786499</xdr:row>
          <xdr:rowOff>0</xdr:rowOff>
        </xdr:from>
        <xdr:to>
          <xdr:col>8451</xdr:col>
          <xdr:colOff>0</xdr:colOff>
          <xdr:row>786499</xdr:row>
          <xdr:rowOff>0</xdr:rowOff>
        </xdr:to>
        <xdr:sp macro="" textlink="">
          <xdr:nvSpPr>
            <xdr:cNvPr id="62042" name="Button 602" hidden="1">
              <a:extLst>
                <a:ext uri="{63B3BB69-23CF-44E3-9099-C40C66FF867C}">
                  <a14:compatExt spid="_x0000_s62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852035</xdr:row>
          <xdr:rowOff>0</xdr:rowOff>
        </xdr:from>
        <xdr:to>
          <xdr:col>8451</xdr:col>
          <xdr:colOff>0</xdr:colOff>
          <xdr:row>852035</xdr:row>
          <xdr:rowOff>0</xdr:rowOff>
        </xdr:to>
        <xdr:sp macro="" textlink="">
          <xdr:nvSpPr>
            <xdr:cNvPr id="62043" name="Button 603" hidden="1">
              <a:extLst>
                <a:ext uri="{63B3BB69-23CF-44E3-9099-C40C66FF867C}">
                  <a14:compatExt spid="_x0000_s62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917571</xdr:row>
          <xdr:rowOff>0</xdr:rowOff>
        </xdr:from>
        <xdr:to>
          <xdr:col>8451</xdr:col>
          <xdr:colOff>0</xdr:colOff>
          <xdr:row>917571</xdr:row>
          <xdr:rowOff>0</xdr:rowOff>
        </xdr:to>
        <xdr:sp macro="" textlink="">
          <xdr:nvSpPr>
            <xdr:cNvPr id="62044" name="Button 604" hidden="1">
              <a:extLst>
                <a:ext uri="{63B3BB69-23CF-44E3-9099-C40C66FF867C}">
                  <a14:compatExt spid="_x0000_s62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983107</xdr:row>
          <xdr:rowOff>0</xdr:rowOff>
        </xdr:from>
        <xdr:to>
          <xdr:col>8451</xdr:col>
          <xdr:colOff>0</xdr:colOff>
          <xdr:row>983107</xdr:row>
          <xdr:rowOff>0</xdr:rowOff>
        </xdr:to>
        <xdr:sp macro="" textlink="">
          <xdr:nvSpPr>
            <xdr:cNvPr id="62045" name="Button 605" hidden="1">
              <a:extLst>
                <a:ext uri="{63B3BB69-23CF-44E3-9099-C40C66FF867C}">
                  <a14:compatExt spid="_x0000_s62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67</xdr:row>
          <xdr:rowOff>0</xdr:rowOff>
        </xdr:from>
        <xdr:to>
          <xdr:col>8707</xdr:col>
          <xdr:colOff>0</xdr:colOff>
          <xdr:row>67</xdr:row>
          <xdr:rowOff>0</xdr:rowOff>
        </xdr:to>
        <xdr:sp macro="" textlink="">
          <xdr:nvSpPr>
            <xdr:cNvPr id="62046" name="Button 606" hidden="1">
              <a:extLst>
                <a:ext uri="{63B3BB69-23CF-44E3-9099-C40C66FF867C}">
                  <a14:compatExt spid="_x0000_s62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65603</xdr:row>
          <xdr:rowOff>0</xdr:rowOff>
        </xdr:from>
        <xdr:to>
          <xdr:col>8707</xdr:col>
          <xdr:colOff>0</xdr:colOff>
          <xdr:row>65603</xdr:row>
          <xdr:rowOff>0</xdr:rowOff>
        </xdr:to>
        <xdr:sp macro="" textlink="">
          <xdr:nvSpPr>
            <xdr:cNvPr id="62047" name="Button 607" hidden="1">
              <a:extLst>
                <a:ext uri="{63B3BB69-23CF-44E3-9099-C40C66FF867C}">
                  <a14:compatExt spid="_x0000_s62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131139</xdr:row>
          <xdr:rowOff>0</xdr:rowOff>
        </xdr:from>
        <xdr:to>
          <xdr:col>8707</xdr:col>
          <xdr:colOff>0</xdr:colOff>
          <xdr:row>131139</xdr:row>
          <xdr:rowOff>0</xdr:rowOff>
        </xdr:to>
        <xdr:sp macro="" textlink="">
          <xdr:nvSpPr>
            <xdr:cNvPr id="62048" name="Button 608" hidden="1">
              <a:extLst>
                <a:ext uri="{63B3BB69-23CF-44E3-9099-C40C66FF867C}">
                  <a14:compatExt spid="_x0000_s62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196675</xdr:row>
          <xdr:rowOff>0</xdr:rowOff>
        </xdr:from>
        <xdr:to>
          <xdr:col>8707</xdr:col>
          <xdr:colOff>0</xdr:colOff>
          <xdr:row>196675</xdr:row>
          <xdr:rowOff>0</xdr:rowOff>
        </xdr:to>
        <xdr:sp macro="" textlink="">
          <xdr:nvSpPr>
            <xdr:cNvPr id="62049" name="Button 609" hidden="1">
              <a:extLst>
                <a:ext uri="{63B3BB69-23CF-44E3-9099-C40C66FF867C}">
                  <a14:compatExt spid="_x0000_s62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262211</xdr:row>
          <xdr:rowOff>0</xdr:rowOff>
        </xdr:from>
        <xdr:to>
          <xdr:col>8707</xdr:col>
          <xdr:colOff>0</xdr:colOff>
          <xdr:row>262211</xdr:row>
          <xdr:rowOff>0</xdr:rowOff>
        </xdr:to>
        <xdr:sp macro="" textlink="">
          <xdr:nvSpPr>
            <xdr:cNvPr id="62050" name="Button 610" hidden="1">
              <a:extLst>
                <a:ext uri="{63B3BB69-23CF-44E3-9099-C40C66FF867C}">
                  <a14:compatExt spid="_x0000_s62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327747</xdr:row>
          <xdr:rowOff>0</xdr:rowOff>
        </xdr:from>
        <xdr:to>
          <xdr:col>8707</xdr:col>
          <xdr:colOff>0</xdr:colOff>
          <xdr:row>327747</xdr:row>
          <xdr:rowOff>0</xdr:rowOff>
        </xdr:to>
        <xdr:sp macro="" textlink="">
          <xdr:nvSpPr>
            <xdr:cNvPr id="62051" name="Button 611" hidden="1">
              <a:extLst>
                <a:ext uri="{63B3BB69-23CF-44E3-9099-C40C66FF867C}">
                  <a14:compatExt spid="_x0000_s62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393283</xdr:row>
          <xdr:rowOff>0</xdr:rowOff>
        </xdr:from>
        <xdr:to>
          <xdr:col>8707</xdr:col>
          <xdr:colOff>0</xdr:colOff>
          <xdr:row>393283</xdr:row>
          <xdr:rowOff>0</xdr:rowOff>
        </xdr:to>
        <xdr:sp macro="" textlink="">
          <xdr:nvSpPr>
            <xdr:cNvPr id="62052" name="Button 612" hidden="1">
              <a:extLst>
                <a:ext uri="{63B3BB69-23CF-44E3-9099-C40C66FF867C}">
                  <a14:compatExt spid="_x0000_s62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458819</xdr:row>
          <xdr:rowOff>0</xdr:rowOff>
        </xdr:from>
        <xdr:to>
          <xdr:col>8707</xdr:col>
          <xdr:colOff>0</xdr:colOff>
          <xdr:row>458819</xdr:row>
          <xdr:rowOff>0</xdr:rowOff>
        </xdr:to>
        <xdr:sp macro="" textlink="">
          <xdr:nvSpPr>
            <xdr:cNvPr id="62053" name="Button 613" hidden="1">
              <a:extLst>
                <a:ext uri="{63B3BB69-23CF-44E3-9099-C40C66FF867C}">
                  <a14:compatExt spid="_x0000_s62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524355</xdr:row>
          <xdr:rowOff>0</xdr:rowOff>
        </xdr:from>
        <xdr:to>
          <xdr:col>8707</xdr:col>
          <xdr:colOff>0</xdr:colOff>
          <xdr:row>524355</xdr:row>
          <xdr:rowOff>0</xdr:rowOff>
        </xdr:to>
        <xdr:sp macro="" textlink="">
          <xdr:nvSpPr>
            <xdr:cNvPr id="62054" name="Button 614" hidden="1">
              <a:extLst>
                <a:ext uri="{63B3BB69-23CF-44E3-9099-C40C66FF867C}">
                  <a14:compatExt spid="_x0000_s62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589891</xdr:row>
          <xdr:rowOff>0</xdr:rowOff>
        </xdr:from>
        <xdr:to>
          <xdr:col>8707</xdr:col>
          <xdr:colOff>0</xdr:colOff>
          <xdr:row>589891</xdr:row>
          <xdr:rowOff>0</xdr:rowOff>
        </xdr:to>
        <xdr:sp macro="" textlink="">
          <xdr:nvSpPr>
            <xdr:cNvPr id="62055" name="Button 615" hidden="1">
              <a:extLst>
                <a:ext uri="{63B3BB69-23CF-44E3-9099-C40C66FF867C}">
                  <a14:compatExt spid="_x0000_s62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655427</xdr:row>
          <xdr:rowOff>0</xdr:rowOff>
        </xdr:from>
        <xdr:to>
          <xdr:col>8707</xdr:col>
          <xdr:colOff>0</xdr:colOff>
          <xdr:row>655427</xdr:row>
          <xdr:rowOff>0</xdr:rowOff>
        </xdr:to>
        <xdr:sp macro="" textlink="">
          <xdr:nvSpPr>
            <xdr:cNvPr id="62056" name="Button 616" hidden="1">
              <a:extLst>
                <a:ext uri="{63B3BB69-23CF-44E3-9099-C40C66FF867C}">
                  <a14:compatExt spid="_x0000_s62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720963</xdr:row>
          <xdr:rowOff>0</xdr:rowOff>
        </xdr:from>
        <xdr:to>
          <xdr:col>8707</xdr:col>
          <xdr:colOff>0</xdr:colOff>
          <xdr:row>720963</xdr:row>
          <xdr:rowOff>0</xdr:rowOff>
        </xdr:to>
        <xdr:sp macro="" textlink="">
          <xdr:nvSpPr>
            <xdr:cNvPr id="62057" name="Button 617" hidden="1">
              <a:extLst>
                <a:ext uri="{63B3BB69-23CF-44E3-9099-C40C66FF867C}">
                  <a14:compatExt spid="_x0000_s62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786499</xdr:row>
          <xdr:rowOff>0</xdr:rowOff>
        </xdr:from>
        <xdr:to>
          <xdr:col>8707</xdr:col>
          <xdr:colOff>0</xdr:colOff>
          <xdr:row>786499</xdr:row>
          <xdr:rowOff>0</xdr:rowOff>
        </xdr:to>
        <xdr:sp macro="" textlink="">
          <xdr:nvSpPr>
            <xdr:cNvPr id="62058" name="Button 618" hidden="1">
              <a:extLst>
                <a:ext uri="{63B3BB69-23CF-44E3-9099-C40C66FF867C}">
                  <a14:compatExt spid="_x0000_s62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852035</xdr:row>
          <xdr:rowOff>0</xdr:rowOff>
        </xdr:from>
        <xdr:to>
          <xdr:col>8707</xdr:col>
          <xdr:colOff>0</xdr:colOff>
          <xdr:row>852035</xdr:row>
          <xdr:rowOff>0</xdr:rowOff>
        </xdr:to>
        <xdr:sp macro="" textlink="">
          <xdr:nvSpPr>
            <xdr:cNvPr id="62059" name="Button 619" hidden="1">
              <a:extLst>
                <a:ext uri="{63B3BB69-23CF-44E3-9099-C40C66FF867C}">
                  <a14:compatExt spid="_x0000_s62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917571</xdr:row>
          <xdr:rowOff>0</xdr:rowOff>
        </xdr:from>
        <xdr:to>
          <xdr:col>8707</xdr:col>
          <xdr:colOff>0</xdr:colOff>
          <xdr:row>917571</xdr:row>
          <xdr:rowOff>0</xdr:rowOff>
        </xdr:to>
        <xdr:sp macro="" textlink="">
          <xdr:nvSpPr>
            <xdr:cNvPr id="62060" name="Button 620" hidden="1">
              <a:extLst>
                <a:ext uri="{63B3BB69-23CF-44E3-9099-C40C66FF867C}">
                  <a14:compatExt spid="_x0000_s62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983107</xdr:row>
          <xdr:rowOff>0</xdr:rowOff>
        </xdr:from>
        <xdr:to>
          <xdr:col>8707</xdr:col>
          <xdr:colOff>0</xdr:colOff>
          <xdr:row>983107</xdr:row>
          <xdr:rowOff>0</xdr:rowOff>
        </xdr:to>
        <xdr:sp macro="" textlink="">
          <xdr:nvSpPr>
            <xdr:cNvPr id="62061" name="Button 621" hidden="1">
              <a:extLst>
                <a:ext uri="{63B3BB69-23CF-44E3-9099-C40C66FF867C}">
                  <a14:compatExt spid="_x0000_s62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67</xdr:row>
          <xdr:rowOff>0</xdr:rowOff>
        </xdr:from>
        <xdr:to>
          <xdr:col>8963</xdr:col>
          <xdr:colOff>0</xdr:colOff>
          <xdr:row>67</xdr:row>
          <xdr:rowOff>0</xdr:rowOff>
        </xdr:to>
        <xdr:sp macro="" textlink="">
          <xdr:nvSpPr>
            <xdr:cNvPr id="62062" name="Button 622" hidden="1">
              <a:extLst>
                <a:ext uri="{63B3BB69-23CF-44E3-9099-C40C66FF867C}">
                  <a14:compatExt spid="_x0000_s62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65603</xdr:row>
          <xdr:rowOff>0</xdr:rowOff>
        </xdr:from>
        <xdr:to>
          <xdr:col>8963</xdr:col>
          <xdr:colOff>0</xdr:colOff>
          <xdr:row>65603</xdr:row>
          <xdr:rowOff>0</xdr:rowOff>
        </xdr:to>
        <xdr:sp macro="" textlink="">
          <xdr:nvSpPr>
            <xdr:cNvPr id="62063" name="Button 623" hidden="1">
              <a:extLst>
                <a:ext uri="{63B3BB69-23CF-44E3-9099-C40C66FF867C}">
                  <a14:compatExt spid="_x0000_s62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131139</xdr:row>
          <xdr:rowOff>0</xdr:rowOff>
        </xdr:from>
        <xdr:to>
          <xdr:col>8963</xdr:col>
          <xdr:colOff>0</xdr:colOff>
          <xdr:row>131139</xdr:row>
          <xdr:rowOff>0</xdr:rowOff>
        </xdr:to>
        <xdr:sp macro="" textlink="">
          <xdr:nvSpPr>
            <xdr:cNvPr id="62064" name="Button 624" hidden="1">
              <a:extLst>
                <a:ext uri="{63B3BB69-23CF-44E3-9099-C40C66FF867C}">
                  <a14:compatExt spid="_x0000_s62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196675</xdr:row>
          <xdr:rowOff>0</xdr:rowOff>
        </xdr:from>
        <xdr:to>
          <xdr:col>8963</xdr:col>
          <xdr:colOff>0</xdr:colOff>
          <xdr:row>196675</xdr:row>
          <xdr:rowOff>0</xdr:rowOff>
        </xdr:to>
        <xdr:sp macro="" textlink="">
          <xdr:nvSpPr>
            <xdr:cNvPr id="62065" name="Button 625" hidden="1">
              <a:extLst>
                <a:ext uri="{63B3BB69-23CF-44E3-9099-C40C66FF867C}">
                  <a14:compatExt spid="_x0000_s62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262211</xdr:row>
          <xdr:rowOff>0</xdr:rowOff>
        </xdr:from>
        <xdr:to>
          <xdr:col>8963</xdr:col>
          <xdr:colOff>0</xdr:colOff>
          <xdr:row>262211</xdr:row>
          <xdr:rowOff>0</xdr:rowOff>
        </xdr:to>
        <xdr:sp macro="" textlink="">
          <xdr:nvSpPr>
            <xdr:cNvPr id="62066" name="Button 626" hidden="1">
              <a:extLst>
                <a:ext uri="{63B3BB69-23CF-44E3-9099-C40C66FF867C}">
                  <a14:compatExt spid="_x0000_s62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327747</xdr:row>
          <xdr:rowOff>0</xdr:rowOff>
        </xdr:from>
        <xdr:to>
          <xdr:col>8963</xdr:col>
          <xdr:colOff>0</xdr:colOff>
          <xdr:row>327747</xdr:row>
          <xdr:rowOff>0</xdr:rowOff>
        </xdr:to>
        <xdr:sp macro="" textlink="">
          <xdr:nvSpPr>
            <xdr:cNvPr id="62067" name="Button 627" hidden="1">
              <a:extLst>
                <a:ext uri="{63B3BB69-23CF-44E3-9099-C40C66FF867C}">
                  <a14:compatExt spid="_x0000_s62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393283</xdr:row>
          <xdr:rowOff>0</xdr:rowOff>
        </xdr:from>
        <xdr:to>
          <xdr:col>8963</xdr:col>
          <xdr:colOff>0</xdr:colOff>
          <xdr:row>393283</xdr:row>
          <xdr:rowOff>0</xdr:rowOff>
        </xdr:to>
        <xdr:sp macro="" textlink="">
          <xdr:nvSpPr>
            <xdr:cNvPr id="62068" name="Button 628" hidden="1">
              <a:extLst>
                <a:ext uri="{63B3BB69-23CF-44E3-9099-C40C66FF867C}">
                  <a14:compatExt spid="_x0000_s62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458819</xdr:row>
          <xdr:rowOff>0</xdr:rowOff>
        </xdr:from>
        <xdr:to>
          <xdr:col>8963</xdr:col>
          <xdr:colOff>0</xdr:colOff>
          <xdr:row>458819</xdr:row>
          <xdr:rowOff>0</xdr:rowOff>
        </xdr:to>
        <xdr:sp macro="" textlink="">
          <xdr:nvSpPr>
            <xdr:cNvPr id="62069" name="Button 629" hidden="1">
              <a:extLst>
                <a:ext uri="{63B3BB69-23CF-44E3-9099-C40C66FF867C}">
                  <a14:compatExt spid="_x0000_s62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524355</xdr:row>
          <xdr:rowOff>0</xdr:rowOff>
        </xdr:from>
        <xdr:to>
          <xdr:col>8963</xdr:col>
          <xdr:colOff>0</xdr:colOff>
          <xdr:row>524355</xdr:row>
          <xdr:rowOff>0</xdr:rowOff>
        </xdr:to>
        <xdr:sp macro="" textlink="">
          <xdr:nvSpPr>
            <xdr:cNvPr id="62070" name="Button 630" hidden="1">
              <a:extLst>
                <a:ext uri="{63B3BB69-23CF-44E3-9099-C40C66FF867C}">
                  <a14:compatExt spid="_x0000_s62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589891</xdr:row>
          <xdr:rowOff>0</xdr:rowOff>
        </xdr:from>
        <xdr:to>
          <xdr:col>8963</xdr:col>
          <xdr:colOff>0</xdr:colOff>
          <xdr:row>589891</xdr:row>
          <xdr:rowOff>0</xdr:rowOff>
        </xdr:to>
        <xdr:sp macro="" textlink="">
          <xdr:nvSpPr>
            <xdr:cNvPr id="62071" name="Button 631" hidden="1">
              <a:extLst>
                <a:ext uri="{63B3BB69-23CF-44E3-9099-C40C66FF867C}">
                  <a14:compatExt spid="_x0000_s62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655427</xdr:row>
          <xdr:rowOff>0</xdr:rowOff>
        </xdr:from>
        <xdr:to>
          <xdr:col>8963</xdr:col>
          <xdr:colOff>0</xdr:colOff>
          <xdr:row>655427</xdr:row>
          <xdr:rowOff>0</xdr:rowOff>
        </xdr:to>
        <xdr:sp macro="" textlink="">
          <xdr:nvSpPr>
            <xdr:cNvPr id="62072" name="Button 632" hidden="1">
              <a:extLst>
                <a:ext uri="{63B3BB69-23CF-44E3-9099-C40C66FF867C}">
                  <a14:compatExt spid="_x0000_s62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720963</xdr:row>
          <xdr:rowOff>0</xdr:rowOff>
        </xdr:from>
        <xdr:to>
          <xdr:col>8963</xdr:col>
          <xdr:colOff>0</xdr:colOff>
          <xdr:row>720963</xdr:row>
          <xdr:rowOff>0</xdr:rowOff>
        </xdr:to>
        <xdr:sp macro="" textlink="">
          <xdr:nvSpPr>
            <xdr:cNvPr id="62073" name="Button 633" hidden="1">
              <a:extLst>
                <a:ext uri="{63B3BB69-23CF-44E3-9099-C40C66FF867C}">
                  <a14:compatExt spid="_x0000_s62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786499</xdr:row>
          <xdr:rowOff>0</xdr:rowOff>
        </xdr:from>
        <xdr:to>
          <xdr:col>8963</xdr:col>
          <xdr:colOff>0</xdr:colOff>
          <xdr:row>786499</xdr:row>
          <xdr:rowOff>0</xdr:rowOff>
        </xdr:to>
        <xdr:sp macro="" textlink="">
          <xdr:nvSpPr>
            <xdr:cNvPr id="62074" name="Button 634" hidden="1">
              <a:extLst>
                <a:ext uri="{63B3BB69-23CF-44E3-9099-C40C66FF867C}">
                  <a14:compatExt spid="_x0000_s62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852035</xdr:row>
          <xdr:rowOff>0</xdr:rowOff>
        </xdr:from>
        <xdr:to>
          <xdr:col>8963</xdr:col>
          <xdr:colOff>0</xdr:colOff>
          <xdr:row>852035</xdr:row>
          <xdr:rowOff>0</xdr:rowOff>
        </xdr:to>
        <xdr:sp macro="" textlink="">
          <xdr:nvSpPr>
            <xdr:cNvPr id="62075" name="Button 635" hidden="1">
              <a:extLst>
                <a:ext uri="{63B3BB69-23CF-44E3-9099-C40C66FF867C}">
                  <a14:compatExt spid="_x0000_s62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917571</xdr:row>
          <xdr:rowOff>0</xdr:rowOff>
        </xdr:from>
        <xdr:to>
          <xdr:col>8963</xdr:col>
          <xdr:colOff>0</xdr:colOff>
          <xdr:row>917571</xdr:row>
          <xdr:rowOff>0</xdr:rowOff>
        </xdr:to>
        <xdr:sp macro="" textlink="">
          <xdr:nvSpPr>
            <xdr:cNvPr id="62076" name="Button 636" hidden="1">
              <a:extLst>
                <a:ext uri="{63B3BB69-23CF-44E3-9099-C40C66FF867C}">
                  <a14:compatExt spid="_x0000_s62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983107</xdr:row>
          <xdr:rowOff>0</xdr:rowOff>
        </xdr:from>
        <xdr:to>
          <xdr:col>8963</xdr:col>
          <xdr:colOff>0</xdr:colOff>
          <xdr:row>983107</xdr:row>
          <xdr:rowOff>0</xdr:rowOff>
        </xdr:to>
        <xdr:sp macro="" textlink="">
          <xdr:nvSpPr>
            <xdr:cNvPr id="62077" name="Button 637" hidden="1">
              <a:extLst>
                <a:ext uri="{63B3BB69-23CF-44E3-9099-C40C66FF867C}">
                  <a14:compatExt spid="_x0000_s62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67</xdr:row>
          <xdr:rowOff>0</xdr:rowOff>
        </xdr:from>
        <xdr:to>
          <xdr:col>9219</xdr:col>
          <xdr:colOff>0</xdr:colOff>
          <xdr:row>67</xdr:row>
          <xdr:rowOff>0</xdr:rowOff>
        </xdr:to>
        <xdr:sp macro="" textlink="">
          <xdr:nvSpPr>
            <xdr:cNvPr id="62078" name="Button 638" hidden="1">
              <a:extLst>
                <a:ext uri="{63B3BB69-23CF-44E3-9099-C40C66FF867C}">
                  <a14:compatExt spid="_x0000_s62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65603</xdr:row>
          <xdr:rowOff>0</xdr:rowOff>
        </xdr:from>
        <xdr:to>
          <xdr:col>9219</xdr:col>
          <xdr:colOff>0</xdr:colOff>
          <xdr:row>65603</xdr:row>
          <xdr:rowOff>0</xdr:rowOff>
        </xdr:to>
        <xdr:sp macro="" textlink="">
          <xdr:nvSpPr>
            <xdr:cNvPr id="62079" name="Button 639" hidden="1">
              <a:extLst>
                <a:ext uri="{63B3BB69-23CF-44E3-9099-C40C66FF867C}">
                  <a14:compatExt spid="_x0000_s62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131139</xdr:row>
          <xdr:rowOff>0</xdr:rowOff>
        </xdr:from>
        <xdr:to>
          <xdr:col>9219</xdr:col>
          <xdr:colOff>0</xdr:colOff>
          <xdr:row>131139</xdr:row>
          <xdr:rowOff>0</xdr:rowOff>
        </xdr:to>
        <xdr:sp macro="" textlink="">
          <xdr:nvSpPr>
            <xdr:cNvPr id="62080" name="Button 640" hidden="1">
              <a:extLst>
                <a:ext uri="{63B3BB69-23CF-44E3-9099-C40C66FF867C}">
                  <a14:compatExt spid="_x0000_s62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196675</xdr:row>
          <xdr:rowOff>0</xdr:rowOff>
        </xdr:from>
        <xdr:to>
          <xdr:col>9219</xdr:col>
          <xdr:colOff>0</xdr:colOff>
          <xdr:row>196675</xdr:row>
          <xdr:rowOff>0</xdr:rowOff>
        </xdr:to>
        <xdr:sp macro="" textlink="">
          <xdr:nvSpPr>
            <xdr:cNvPr id="62081" name="Button 641" hidden="1">
              <a:extLst>
                <a:ext uri="{63B3BB69-23CF-44E3-9099-C40C66FF867C}">
                  <a14:compatExt spid="_x0000_s62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262211</xdr:row>
          <xdr:rowOff>0</xdr:rowOff>
        </xdr:from>
        <xdr:to>
          <xdr:col>9219</xdr:col>
          <xdr:colOff>0</xdr:colOff>
          <xdr:row>262211</xdr:row>
          <xdr:rowOff>0</xdr:rowOff>
        </xdr:to>
        <xdr:sp macro="" textlink="">
          <xdr:nvSpPr>
            <xdr:cNvPr id="62082" name="Button 642" hidden="1">
              <a:extLst>
                <a:ext uri="{63B3BB69-23CF-44E3-9099-C40C66FF867C}">
                  <a14:compatExt spid="_x0000_s62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327747</xdr:row>
          <xdr:rowOff>0</xdr:rowOff>
        </xdr:from>
        <xdr:to>
          <xdr:col>9219</xdr:col>
          <xdr:colOff>0</xdr:colOff>
          <xdr:row>327747</xdr:row>
          <xdr:rowOff>0</xdr:rowOff>
        </xdr:to>
        <xdr:sp macro="" textlink="">
          <xdr:nvSpPr>
            <xdr:cNvPr id="62083" name="Button 643" hidden="1">
              <a:extLst>
                <a:ext uri="{63B3BB69-23CF-44E3-9099-C40C66FF867C}">
                  <a14:compatExt spid="_x0000_s62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393283</xdr:row>
          <xdr:rowOff>0</xdr:rowOff>
        </xdr:from>
        <xdr:to>
          <xdr:col>9219</xdr:col>
          <xdr:colOff>0</xdr:colOff>
          <xdr:row>393283</xdr:row>
          <xdr:rowOff>0</xdr:rowOff>
        </xdr:to>
        <xdr:sp macro="" textlink="">
          <xdr:nvSpPr>
            <xdr:cNvPr id="62084" name="Button 644" hidden="1">
              <a:extLst>
                <a:ext uri="{63B3BB69-23CF-44E3-9099-C40C66FF867C}">
                  <a14:compatExt spid="_x0000_s62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458819</xdr:row>
          <xdr:rowOff>0</xdr:rowOff>
        </xdr:from>
        <xdr:to>
          <xdr:col>9219</xdr:col>
          <xdr:colOff>0</xdr:colOff>
          <xdr:row>458819</xdr:row>
          <xdr:rowOff>0</xdr:rowOff>
        </xdr:to>
        <xdr:sp macro="" textlink="">
          <xdr:nvSpPr>
            <xdr:cNvPr id="62085" name="Button 645" hidden="1">
              <a:extLst>
                <a:ext uri="{63B3BB69-23CF-44E3-9099-C40C66FF867C}">
                  <a14:compatExt spid="_x0000_s62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524355</xdr:row>
          <xdr:rowOff>0</xdr:rowOff>
        </xdr:from>
        <xdr:to>
          <xdr:col>9219</xdr:col>
          <xdr:colOff>0</xdr:colOff>
          <xdr:row>524355</xdr:row>
          <xdr:rowOff>0</xdr:rowOff>
        </xdr:to>
        <xdr:sp macro="" textlink="">
          <xdr:nvSpPr>
            <xdr:cNvPr id="62086" name="Button 646" hidden="1">
              <a:extLst>
                <a:ext uri="{63B3BB69-23CF-44E3-9099-C40C66FF867C}">
                  <a14:compatExt spid="_x0000_s62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589891</xdr:row>
          <xdr:rowOff>0</xdr:rowOff>
        </xdr:from>
        <xdr:to>
          <xdr:col>9219</xdr:col>
          <xdr:colOff>0</xdr:colOff>
          <xdr:row>589891</xdr:row>
          <xdr:rowOff>0</xdr:rowOff>
        </xdr:to>
        <xdr:sp macro="" textlink="">
          <xdr:nvSpPr>
            <xdr:cNvPr id="62087" name="Button 647" hidden="1">
              <a:extLst>
                <a:ext uri="{63B3BB69-23CF-44E3-9099-C40C66FF867C}">
                  <a14:compatExt spid="_x0000_s62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655427</xdr:row>
          <xdr:rowOff>0</xdr:rowOff>
        </xdr:from>
        <xdr:to>
          <xdr:col>9219</xdr:col>
          <xdr:colOff>0</xdr:colOff>
          <xdr:row>655427</xdr:row>
          <xdr:rowOff>0</xdr:rowOff>
        </xdr:to>
        <xdr:sp macro="" textlink="">
          <xdr:nvSpPr>
            <xdr:cNvPr id="62088" name="Button 648" hidden="1">
              <a:extLst>
                <a:ext uri="{63B3BB69-23CF-44E3-9099-C40C66FF867C}">
                  <a14:compatExt spid="_x0000_s62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720963</xdr:row>
          <xdr:rowOff>0</xdr:rowOff>
        </xdr:from>
        <xdr:to>
          <xdr:col>9219</xdr:col>
          <xdr:colOff>0</xdr:colOff>
          <xdr:row>720963</xdr:row>
          <xdr:rowOff>0</xdr:rowOff>
        </xdr:to>
        <xdr:sp macro="" textlink="">
          <xdr:nvSpPr>
            <xdr:cNvPr id="62089" name="Button 649" hidden="1">
              <a:extLst>
                <a:ext uri="{63B3BB69-23CF-44E3-9099-C40C66FF867C}">
                  <a14:compatExt spid="_x0000_s62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786499</xdr:row>
          <xdr:rowOff>0</xdr:rowOff>
        </xdr:from>
        <xdr:to>
          <xdr:col>9219</xdr:col>
          <xdr:colOff>0</xdr:colOff>
          <xdr:row>786499</xdr:row>
          <xdr:rowOff>0</xdr:rowOff>
        </xdr:to>
        <xdr:sp macro="" textlink="">
          <xdr:nvSpPr>
            <xdr:cNvPr id="62090" name="Button 650" hidden="1">
              <a:extLst>
                <a:ext uri="{63B3BB69-23CF-44E3-9099-C40C66FF867C}">
                  <a14:compatExt spid="_x0000_s62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852035</xdr:row>
          <xdr:rowOff>0</xdr:rowOff>
        </xdr:from>
        <xdr:to>
          <xdr:col>9219</xdr:col>
          <xdr:colOff>0</xdr:colOff>
          <xdr:row>852035</xdr:row>
          <xdr:rowOff>0</xdr:rowOff>
        </xdr:to>
        <xdr:sp macro="" textlink="">
          <xdr:nvSpPr>
            <xdr:cNvPr id="62091" name="Button 651" hidden="1">
              <a:extLst>
                <a:ext uri="{63B3BB69-23CF-44E3-9099-C40C66FF867C}">
                  <a14:compatExt spid="_x0000_s62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917571</xdr:row>
          <xdr:rowOff>0</xdr:rowOff>
        </xdr:from>
        <xdr:to>
          <xdr:col>9219</xdr:col>
          <xdr:colOff>0</xdr:colOff>
          <xdr:row>917571</xdr:row>
          <xdr:rowOff>0</xdr:rowOff>
        </xdr:to>
        <xdr:sp macro="" textlink="">
          <xdr:nvSpPr>
            <xdr:cNvPr id="62092" name="Button 652" hidden="1">
              <a:extLst>
                <a:ext uri="{63B3BB69-23CF-44E3-9099-C40C66FF867C}">
                  <a14:compatExt spid="_x0000_s62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983107</xdr:row>
          <xdr:rowOff>0</xdr:rowOff>
        </xdr:from>
        <xdr:to>
          <xdr:col>9219</xdr:col>
          <xdr:colOff>0</xdr:colOff>
          <xdr:row>983107</xdr:row>
          <xdr:rowOff>0</xdr:rowOff>
        </xdr:to>
        <xdr:sp macro="" textlink="">
          <xdr:nvSpPr>
            <xdr:cNvPr id="62093" name="Button 653" hidden="1">
              <a:extLst>
                <a:ext uri="{63B3BB69-23CF-44E3-9099-C40C66FF867C}">
                  <a14:compatExt spid="_x0000_s62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67</xdr:row>
          <xdr:rowOff>0</xdr:rowOff>
        </xdr:from>
        <xdr:to>
          <xdr:col>9475</xdr:col>
          <xdr:colOff>0</xdr:colOff>
          <xdr:row>67</xdr:row>
          <xdr:rowOff>0</xdr:rowOff>
        </xdr:to>
        <xdr:sp macro="" textlink="">
          <xdr:nvSpPr>
            <xdr:cNvPr id="62094" name="Button 654" hidden="1">
              <a:extLst>
                <a:ext uri="{63B3BB69-23CF-44E3-9099-C40C66FF867C}">
                  <a14:compatExt spid="_x0000_s62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65603</xdr:row>
          <xdr:rowOff>0</xdr:rowOff>
        </xdr:from>
        <xdr:to>
          <xdr:col>9475</xdr:col>
          <xdr:colOff>0</xdr:colOff>
          <xdr:row>65603</xdr:row>
          <xdr:rowOff>0</xdr:rowOff>
        </xdr:to>
        <xdr:sp macro="" textlink="">
          <xdr:nvSpPr>
            <xdr:cNvPr id="62095" name="Button 655" hidden="1">
              <a:extLst>
                <a:ext uri="{63B3BB69-23CF-44E3-9099-C40C66FF867C}">
                  <a14:compatExt spid="_x0000_s62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131139</xdr:row>
          <xdr:rowOff>0</xdr:rowOff>
        </xdr:from>
        <xdr:to>
          <xdr:col>9475</xdr:col>
          <xdr:colOff>0</xdr:colOff>
          <xdr:row>131139</xdr:row>
          <xdr:rowOff>0</xdr:rowOff>
        </xdr:to>
        <xdr:sp macro="" textlink="">
          <xdr:nvSpPr>
            <xdr:cNvPr id="62096" name="Button 656" hidden="1">
              <a:extLst>
                <a:ext uri="{63B3BB69-23CF-44E3-9099-C40C66FF867C}">
                  <a14:compatExt spid="_x0000_s62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196675</xdr:row>
          <xdr:rowOff>0</xdr:rowOff>
        </xdr:from>
        <xdr:to>
          <xdr:col>9475</xdr:col>
          <xdr:colOff>0</xdr:colOff>
          <xdr:row>196675</xdr:row>
          <xdr:rowOff>0</xdr:rowOff>
        </xdr:to>
        <xdr:sp macro="" textlink="">
          <xdr:nvSpPr>
            <xdr:cNvPr id="62097" name="Button 657" hidden="1">
              <a:extLst>
                <a:ext uri="{63B3BB69-23CF-44E3-9099-C40C66FF867C}">
                  <a14:compatExt spid="_x0000_s62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262211</xdr:row>
          <xdr:rowOff>0</xdr:rowOff>
        </xdr:from>
        <xdr:to>
          <xdr:col>9475</xdr:col>
          <xdr:colOff>0</xdr:colOff>
          <xdr:row>262211</xdr:row>
          <xdr:rowOff>0</xdr:rowOff>
        </xdr:to>
        <xdr:sp macro="" textlink="">
          <xdr:nvSpPr>
            <xdr:cNvPr id="62098" name="Button 658" hidden="1">
              <a:extLst>
                <a:ext uri="{63B3BB69-23CF-44E3-9099-C40C66FF867C}">
                  <a14:compatExt spid="_x0000_s62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327747</xdr:row>
          <xdr:rowOff>0</xdr:rowOff>
        </xdr:from>
        <xdr:to>
          <xdr:col>9475</xdr:col>
          <xdr:colOff>0</xdr:colOff>
          <xdr:row>327747</xdr:row>
          <xdr:rowOff>0</xdr:rowOff>
        </xdr:to>
        <xdr:sp macro="" textlink="">
          <xdr:nvSpPr>
            <xdr:cNvPr id="62099" name="Button 659" hidden="1">
              <a:extLst>
                <a:ext uri="{63B3BB69-23CF-44E3-9099-C40C66FF867C}">
                  <a14:compatExt spid="_x0000_s62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393283</xdr:row>
          <xdr:rowOff>0</xdr:rowOff>
        </xdr:from>
        <xdr:to>
          <xdr:col>9475</xdr:col>
          <xdr:colOff>0</xdr:colOff>
          <xdr:row>393283</xdr:row>
          <xdr:rowOff>0</xdr:rowOff>
        </xdr:to>
        <xdr:sp macro="" textlink="">
          <xdr:nvSpPr>
            <xdr:cNvPr id="62100" name="Button 660" hidden="1">
              <a:extLst>
                <a:ext uri="{63B3BB69-23CF-44E3-9099-C40C66FF867C}">
                  <a14:compatExt spid="_x0000_s62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458819</xdr:row>
          <xdr:rowOff>0</xdr:rowOff>
        </xdr:from>
        <xdr:to>
          <xdr:col>9475</xdr:col>
          <xdr:colOff>0</xdr:colOff>
          <xdr:row>458819</xdr:row>
          <xdr:rowOff>0</xdr:rowOff>
        </xdr:to>
        <xdr:sp macro="" textlink="">
          <xdr:nvSpPr>
            <xdr:cNvPr id="62101" name="Button 661" hidden="1">
              <a:extLst>
                <a:ext uri="{63B3BB69-23CF-44E3-9099-C40C66FF867C}">
                  <a14:compatExt spid="_x0000_s62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524355</xdr:row>
          <xdr:rowOff>0</xdr:rowOff>
        </xdr:from>
        <xdr:to>
          <xdr:col>9475</xdr:col>
          <xdr:colOff>0</xdr:colOff>
          <xdr:row>524355</xdr:row>
          <xdr:rowOff>0</xdr:rowOff>
        </xdr:to>
        <xdr:sp macro="" textlink="">
          <xdr:nvSpPr>
            <xdr:cNvPr id="62102" name="Button 662" hidden="1">
              <a:extLst>
                <a:ext uri="{63B3BB69-23CF-44E3-9099-C40C66FF867C}">
                  <a14:compatExt spid="_x0000_s62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589891</xdr:row>
          <xdr:rowOff>0</xdr:rowOff>
        </xdr:from>
        <xdr:to>
          <xdr:col>9475</xdr:col>
          <xdr:colOff>0</xdr:colOff>
          <xdr:row>589891</xdr:row>
          <xdr:rowOff>0</xdr:rowOff>
        </xdr:to>
        <xdr:sp macro="" textlink="">
          <xdr:nvSpPr>
            <xdr:cNvPr id="62103" name="Button 663" hidden="1">
              <a:extLst>
                <a:ext uri="{63B3BB69-23CF-44E3-9099-C40C66FF867C}">
                  <a14:compatExt spid="_x0000_s62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655427</xdr:row>
          <xdr:rowOff>0</xdr:rowOff>
        </xdr:from>
        <xdr:to>
          <xdr:col>9475</xdr:col>
          <xdr:colOff>0</xdr:colOff>
          <xdr:row>655427</xdr:row>
          <xdr:rowOff>0</xdr:rowOff>
        </xdr:to>
        <xdr:sp macro="" textlink="">
          <xdr:nvSpPr>
            <xdr:cNvPr id="62104" name="Button 664" hidden="1">
              <a:extLst>
                <a:ext uri="{63B3BB69-23CF-44E3-9099-C40C66FF867C}">
                  <a14:compatExt spid="_x0000_s62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720963</xdr:row>
          <xdr:rowOff>0</xdr:rowOff>
        </xdr:from>
        <xdr:to>
          <xdr:col>9475</xdr:col>
          <xdr:colOff>0</xdr:colOff>
          <xdr:row>720963</xdr:row>
          <xdr:rowOff>0</xdr:rowOff>
        </xdr:to>
        <xdr:sp macro="" textlink="">
          <xdr:nvSpPr>
            <xdr:cNvPr id="62105" name="Button 665" hidden="1">
              <a:extLst>
                <a:ext uri="{63B3BB69-23CF-44E3-9099-C40C66FF867C}">
                  <a14:compatExt spid="_x0000_s62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786499</xdr:row>
          <xdr:rowOff>0</xdr:rowOff>
        </xdr:from>
        <xdr:to>
          <xdr:col>9475</xdr:col>
          <xdr:colOff>0</xdr:colOff>
          <xdr:row>786499</xdr:row>
          <xdr:rowOff>0</xdr:rowOff>
        </xdr:to>
        <xdr:sp macro="" textlink="">
          <xdr:nvSpPr>
            <xdr:cNvPr id="62106" name="Button 666" hidden="1">
              <a:extLst>
                <a:ext uri="{63B3BB69-23CF-44E3-9099-C40C66FF867C}">
                  <a14:compatExt spid="_x0000_s62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852035</xdr:row>
          <xdr:rowOff>0</xdr:rowOff>
        </xdr:from>
        <xdr:to>
          <xdr:col>9475</xdr:col>
          <xdr:colOff>0</xdr:colOff>
          <xdr:row>852035</xdr:row>
          <xdr:rowOff>0</xdr:rowOff>
        </xdr:to>
        <xdr:sp macro="" textlink="">
          <xdr:nvSpPr>
            <xdr:cNvPr id="62107" name="Button 667" hidden="1">
              <a:extLst>
                <a:ext uri="{63B3BB69-23CF-44E3-9099-C40C66FF867C}">
                  <a14:compatExt spid="_x0000_s62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917571</xdr:row>
          <xdr:rowOff>0</xdr:rowOff>
        </xdr:from>
        <xdr:to>
          <xdr:col>9475</xdr:col>
          <xdr:colOff>0</xdr:colOff>
          <xdr:row>917571</xdr:row>
          <xdr:rowOff>0</xdr:rowOff>
        </xdr:to>
        <xdr:sp macro="" textlink="">
          <xdr:nvSpPr>
            <xdr:cNvPr id="62108" name="Button 668" hidden="1">
              <a:extLst>
                <a:ext uri="{63B3BB69-23CF-44E3-9099-C40C66FF867C}">
                  <a14:compatExt spid="_x0000_s62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983107</xdr:row>
          <xdr:rowOff>0</xdr:rowOff>
        </xdr:from>
        <xdr:to>
          <xdr:col>9475</xdr:col>
          <xdr:colOff>0</xdr:colOff>
          <xdr:row>983107</xdr:row>
          <xdr:rowOff>0</xdr:rowOff>
        </xdr:to>
        <xdr:sp macro="" textlink="">
          <xdr:nvSpPr>
            <xdr:cNvPr id="62109" name="Button 669" hidden="1">
              <a:extLst>
                <a:ext uri="{63B3BB69-23CF-44E3-9099-C40C66FF867C}">
                  <a14:compatExt spid="_x0000_s62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67</xdr:row>
          <xdr:rowOff>0</xdr:rowOff>
        </xdr:from>
        <xdr:to>
          <xdr:col>9731</xdr:col>
          <xdr:colOff>0</xdr:colOff>
          <xdr:row>67</xdr:row>
          <xdr:rowOff>0</xdr:rowOff>
        </xdr:to>
        <xdr:sp macro="" textlink="">
          <xdr:nvSpPr>
            <xdr:cNvPr id="62110" name="Button 670" hidden="1">
              <a:extLst>
                <a:ext uri="{63B3BB69-23CF-44E3-9099-C40C66FF867C}">
                  <a14:compatExt spid="_x0000_s62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65603</xdr:row>
          <xdr:rowOff>0</xdr:rowOff>
        </xdr:from>
        <xdr:to>
          <xdr:col>9731</xdr:col>
          <xdr:colOff>0</xdr:colOff>
          <xdr:row>65603</xdr:row>
          <xdr:rowOff>0</xdr:rowOff>
        </xdr:to>
        <xdr:sp macro="" textlink="">
          <xdr:nvSpPr>
            <xdr:cNvPr id="62111" name="Button 671" hidden="1">
              <a:extLst>
                <a:ext uri="{63B3BB69-23CF-44E3-9099-C40C66FF867C}">
                  <a14:compatExt spid="_x0000_s62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131139</xdr:row>
          <xdr:rowOff>0</xdr:rowOff>
        </xdr:from>
        <xdr:to>
          <xdr:col>9731</xdr:col>
          <xdr:colOff>0</xdr:colOff>
          <xdr:row>131139</xdr:row>
          <xdr:rowOff>0</xdr:rowOff>
        </xdr:to>
        <xdr:sp macro="" textlink="">
          <xdr:nvSpPr>
            <xdr:cNvPr id="62112" name="Button 672" hidden="1">
              <a:extLst>
                <a:ext uri="{63B3BB69-23CF-44E3-9099-C40C66FF867C}">
                  <a14:compatExt spid="_x0000_s62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196675</xdr:row>
          <xdr:rowOff>0</xdr:rowOff>
        </xdr:from>
        <xdr:to>
          <xdr:col>9731</xdr:col>
          <xdr:colOff>0</xdr:colOff>
          <xdr:row>196675</xdr:row>
          <xdr:rowOff>0</xdr:rowOff>
        </xdr:to>
        <xdr:sp macro="" textlink="">
          <xdr:nvSpPr>
            <xdr:cNvPr id="62113" name="Button 673" hidden="1">
              <a:extLst>
                <a:ext uri="{63B3BB69-23CF-44E3-9099-C40C66FF867C}">
                  <a14:compatExt spid="_x0000_s62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262211</xdr:row>
          <xdr:rowOff>0</xdr:rowOff>
        </xdr:from>
        <xdr:to>
          <xdr:col>9731</xdr:col>
          <xdr:colOff>0</xdr:colOff>
          <xdr:row>262211</xdr:row>
          <xdr:rowOff>0</xdr:rowOff>
        </xdr:to>
        <xdr:sp macro="" textlink="">
          <xdr:nvSpPr>
            <xdr:cNvPr id="62114" name="Button 674" hidden="1">
              <a:extLst>
                <a:ext uri="{63B3BB69-23CF-44E3-9099-C40C66FF867C}">
                  <a14:compatExt spid="_x0000_s62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327747</xdr:row>
          <xdr:rowOff>0</xdr:rowOff>
        </xdr:from>
        <xdr:to>
          <xdr:col>9731</xdr:col>
          <xdr:colOff>0</xdr:colOff>
          <xdr:row>327747</xdr:row>
          <xdr:rowOff>0</xdr:rowOff>
        </xdr:to>
        <xdr:sp macro="" textlink="">
          <xdr:nvSpPr>
            <xdr:cNvPr id="62115" name="Button 675" hidden="1">
              <a:extLst>
                <a:ext uri="{63B3BB69-23CF-44E3-9099-C40C66FF867C}">
                  <a14:compatExt spid="_x0000_s62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393283</xdr:row>
          <xdr:rowOff>0</xdr:rowOff>
        </xdr:from>
        <xdr:to>
          <xdr:col>9731</xdr:col>
          <xdr:colOff>0</xdr:colOff>
          <xdr:row>393283</xdr:row>
          <xdr:rowOff>0</xdr:rowOff>
        </xdr:to>
        <xdr:sp macro="" textlink="">
          <xdr:nvSpPr>
            <xdr:cNvPr id="62116" name="Button 676" hidden="1">
              <a:extLst>
                <a:ext uri="{63B3BB69-23CF-44E3-9099-C40C66FF867C}">
                  <a14:compatExt spid="_x0000_s62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458819</xdr:row>
          <xdr:rowOff>0</xdr:rowOff>
        </xdr:from>
        <xdr:to>
          <xdr:col>9731</xdr:col>
          <xdr:colOff>0</xdr:colOff>
          <xdr:row>458819</xdr:row>
          <xdr:rowOff>0</xdr:rowOff>
        </xdr:to>
        <xdr:sp macro="" textlink="">
          <xdr:nvSpPr>
            <xdr:cNvPr id="62117" name="Button 677" hidden="1">
              <a:extLst>
                <a:ext uri="{63B3BB69-23CF-44E3-9099-C40C66FF867C}">
                  <a14:compatExt spid="_x0000_s62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524355</xdr:row>
          <xdr:rowOff>0</xdr:rowOff>
        </xdr:from>
        <xdr:to>
          <xdr:col>9731</xdr:col>
          <xdr:colOff>0</xdr:colOff>
          <xdr:row>524355</xdr:row>
          <xdr:rowOff>0</xdr:rowOff>
        </xdr:to>
        <xdr:sp macro="" textlink="">
          <xdr:nvSpPr>
            <xdr:cNvPr id="62118" name="Button 678" hidden="1">
              <a:extLst>
                <a:ext uri="{63B3BB69-23CF-44E3-9099-C40C66FF867C}">
                  <a14:compatExt spid="_x0000_s62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589891</xdr:row>
          <xdr:rowOff>0</xdr:rowOff>
        </xdr:from>
        <xdr:to>
          <xdr:col>9731</xdr:col>
          <xdr:colOff>0</xdr:colOff>
          <xdr:row>589891</xdr:row>
          <xdr:rowOff>0</xdr:rowOff>
        </xdr:to>
        <xdr:sp macro="" textlink="">
          <xdr:nvSpPr>
            <xdr:cNvPr id="62119" name="Button 679" hidden="1">
              <a:extLst>
                <a:ext uri="{63B3BB69-23CF-44E3-9099-C40C66FF867C}">
                  <a14:compatExt spid="_x0000_s62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655427</xdr:row>
          <xdr:rowOff>0</xdr:rowOff>
        </xdr:from>
        <xdr:to>
          <xdr:col>9731</xdr:col>
          <xdr:colOff>0</xdr:colOff>
          <xdr:row>655427</xdr:row>
          <xdr:rowOff>0</xdr:rowOff>
        </xdr:to>
        <xdr:sp macro="" textlink="">
          <xdr:nvSpPr>
            <xdr:cNvPr id="62120" name="Button 680" hidden="1">
              <a:extLst>
                <a:ext uri="{63B3BB69-23CF-44E3-9099-C40C66FF867C}">
                  <a14:compatExt spid="_x0000_s62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720963</xdr:row>
          <xdr:rowOff>0</xdr:rowOff>
        </xdr:from>
        <xdr:to>
          <xdr:col>9731</xdr:col>
          <xdr:colOff>0</xdr:colOff>
          <xdr:row>720963</xdr:row>
          <xdr:rowOff>0</xdr:rowOff>
        </xdr:to>
        <xdr:sp macro="" textlink="">
          <xdr:nvSpPr>
            <xdr:cNvPr id="62121" name="Button 681" hidden="1">
              <a:extLst>
                <a:ext uri="{63B3BB69-23CF-44E3-9099-C40C66FF867C}">
                  <a14:compatExt spid="_x0000_s62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786499</xdr:row>
          <xdr:rowOff>0</xdr:rowOff>
        </xdr:from>
        <xdr:to>
          <xdr:col>9731</xdr:col>
          <xdr:colOff>0</xdr:colOff>
          <xdr:row>786499</xdr:row>
          <xdr:rowOff>0</xdr:rowOff>
        </xdr:to>
        <xdr:sp macro="" textlink="">
          <xdr:nvSpPr>
            <xdr:cNvPr id="62122" name="Button 682" hidden="1">
              <a:extLst>
                <a:ext uri="{63B3BB69-23CF-44E3-9099-C40C66FF867C}">
                  <a14:compatExt spid="_x0000_s62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852035</xdr:row>
          <xdr:rowOff>0</xdr:rowOff>
        </xdr:from>
        <xdr:to>
          <xdr:col>9731</xdr:col>
          <xdr:colOff>0</xdr:colOff>
          <xdr:row>852035</xdr:row>
          <xdr:rowOff>0</xdr:rowOff>
        </xdr:to>
        <xdr:sp macro="" textlink="">
          <xdr:nvSpPr>
            <xdr:cNvPr id="62123" name="Button 683" hidden="1">
              <a:extLst>
                <a:ext uri="{63B3BB69-23CF-44E3-9099-C40C66FF867C}">
                  <a14:compatExt spid="_x0000_s62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917571</xdr:row>
          <xdr:rowOff>0</xdr:rowOff>
        </xdr:from>
        <xdr:to>
          <xdr:col>9731</xdr:col>
          <xdr:colOff>0</xdr:colOff>
          <xdr:row>917571</xdr:row>
          <xdr:rowOff>0</xdr:rowOff>
        </xdr:to>
        <xdr:sp macro="" textlink="">
          <xdr:nvSpPr>
            <xdr:cNvPr id="62124" name="Button 684" hidden="1">
              <a:extLst>
                <a:ext uri="{63B3BB69-23CF-44E3-9099-C40C66FF867C}">
                  <a14:compatExt spid="_x0000_s62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983107</xdr:row>
          <xdr:rowOff>0</xdr:rowOff>
        </xdr:from>
        <xdr:to>
          <xdr:col>9731</xdr:col>
          <xdr:colOff>0</xdr:colOff>
          <xdr:row>983107</xdr:row>
          <xdr:rowOff>0</xdr:rowOff>
        </xdr:to>
        <xdr:sp macro="" textlink="">
          <xdr:nvSpPr>
            <xdr:cNvPr id="62125" name="Button 685" hidden="1">
              <a:extLst>
                <a:ext uri="{63B3BB69-23CF-44E3-9099-C40C66FF867C}">
                  <a14:compatExt spid="_x0000_s62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67</xdr:row>
          <xdr:rowOff>0</xdr:rowOff>
        </xdr:from>
        <xdr:to>
          <xdr:col>9987</xdr:col>
          <xdr:colOff>0</xdr:colOff>
          <xdr:row>67</xdr:row>
          <xdr:rowOff>0</xdr:rowOff>
        </xdr:to>
        <xdr:sp macro="" textlink="">
          <xdr:nvSpPr>
            <xdr:cNvPr id="62126" name="Button 686" hidden="1">
              <a:extLst>
                <a:ext uri="{63B3BB69-23CF-44E3-9099-C40C66FF867C}">
                  <a14:compatExt spid="_x0000_s62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65603</xdr:row>
          <xdr:rowOff>0</xdr:rowOff>
        </xdr:from>
        <xdr:to>
          <xdr:col>9987</xdr:col>
          <xdr:colOff>0</xdr:colOff>
          <xdr:row>65603</xdr:row>
          <xdr:rowOff>0</xdr:rowOff>
        </xdr:to>
        <xdr:sp macro="" textlink="">
          <xdr:nvSpPr>
            <xdr:cNvPr id="62127" name="Button 687" hidden="1">
              <a:extLst>
                <a:ext uri="{63B3BB69-23CF-44E3-9099-C40C66FF867C}">
                  <a14:compatExt spid="_x0000_s62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131139</xdr:row>
          <xdr:rowOff>0</xdr:rowOff>
        </xdr:from>
        <xdr:to>
          <xdr:col>9987</xdr:col>
          <xdr:colOff>0</xdr:colOff>
          <xdr:row>131139</xdr:row>
          <xdr:rowOff>0</xdr:rowOff>
        </xdr:to>
        <xdr:sp macro="" textlink="">
          <xdr:nvSpPr>
            <xdr:cNvPr id="62128" name="Button 688" hidden="1">
              <a:extLst>
                <a:ext uri="{63B3BB69-23CF-44E3-9099-C40C66FF867C}">
                  <a14:compatExt spid="_x0000_s62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196675</xdr:row>
          <xdr:rowOff>0</xdr:rowOff>
        </xdr:from>
        <xdr:to>
          <xdr:col>9987</xdr:col>
          <xdr:colOff>0</xdr:colOff>
          <xdr:row>196675</xdr:row>
          <xdr:rowOff>0</xdr:rowOff>
        </xdr:to>
        <xdr:sp macro="" textlink="">
          <xdr:nvSpPr>
            <xdr:cNvPr id="62129" name="Button 689" hidden="1">
              <a:extLst>
                <a:ext uri="{63B3BB69-23CF-44E3-9099-C40C66FF867C}">
                  <a14:compatExt spid="_x0000_s62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262211</xdr:row>
          <xdr:rowOff>0</xdr:rowOff>
        </xdr:from>
        <xdr:to>
          <xdr:col>9987</xdr:col>
          <xdr:colOff>0</xdr:colOff>
          <xdr:row>262211</xdr:row>
          <xdr:rowOff>0</xdr:rowOff>
        </xdr:to>
        <xdr:sp macro="" textlink="">
          <xdr:nvSpPr>
            <xdr:cNvPr id="62130" name="Button 690" hidden="1">
              <a:extLst>
                <a:ext uri="{63B3BB69-23CF-44E3-9099-C40C66FF867C}">
                  <a14:compatExt spid="_x0000_s62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327747</xdr:row>
          <xdr:rowOff>0</xdr:rowOff>
        </xdr:from>
        <xdr:to>
          <xdr:col>9987</xdr:col>
          <xdr:colOff>0</xdr:colOff>
          <xdr:row>327747</xdr:row>
          <xdr:rowOff>0</xdr:rowOff>
        </xdr:to>
        <xdr:sp macro="" textlink="">
          <xdr:nvSpPr>
            <xdr:cNvPr id="62131" name="Button 691" hidden="1">
              <a:extLst>
                <a:ext uri="{63B3BB69-23CF-44E3-9099-C40C66FF867C}">
                  <a14:compatExt spid="_x0000_s62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393283</xdr:row>
          <xdr:rowOff>0</xdr:rowOff>
        </xdr:from>
        <xdr:to>
          <xdr:col>9987</xdr:col>
          <xdr:colOff>0</xdr:colOff>
          <xdr:row>393283</xdr:row>
          <xdr:rowOff>0</xdr:rowOff>
        </xdr:to>
        <xdr:sp macro="" textlink="">
          <xdr:nvSpPr>
            <xdr:cNvPr id="62132" name="Button 692" hidden="1">
              <a:extLst>
                <a:ext uri="{63B3BB69-23CF-44E3-9099-C40C66FF867C}">
                  <a14:compatExt spid="_x0000_s62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458819</xdr:row>
          <xdr:rowOff>0</xdr:rowOff>
        </xdr:from>
        <xdr:to>
          <xdr:col>9987</xdr:col>
          <xdr:colOff>0</xdr:colOff>
          <xdr:row>458819</xdr:row>
          <xdr:rowOff>0</xdr:rowOff>
        </xdr:to>
        <xdr:sp macro="" textlink="">
          <xdr:nvSpPr>
            <xdr:cNvPr id="62133" name="Button 693" hidden="1">
              <a:extLst>
                <a:ext uri="{63B3BB69-23CF-44E3-9099-C40C66FF867C}">
                  <a14:compatExt spid="_x0000_s62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524355</xdr:row>
          <xdr:rowOff>0</xdr:rowOff>
        </xdr:from>
        <xdr:to>
          <xdr:col>9987</xdr:col>
          <xdr:colOff>0</xdr:colOff>
          <xdr:row>524355</xdr:row>
          <xdr:rowOff>0</xdr:rowOff>
        </xdr:to>
        <xdr:sp macro="" textlink="">
          <xdr:nvSpPr>
            <xdr:cNvPr id="62134" name="Button 694" hidden="1">
              <a:extLst>
                <a:ext uri="{63B3BB69-23CF-44E3-9099-C40C66FF867C}">
                  <a14:compatExt spid="_x0000_s62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589891</xdr:row>
          <xdr:rowOff>0</xdr:rowOff>
        </xdr:from>
        <xdr:to>
          <xdr:col>9987</xdr:col>
          <xdr:colOff>0</xdr:colOff>
          <xdr:row>589891</xdr:row>
          <xdr:rowOff>0</xdr:rowOff>
        </xdr:to>
        <xdr:sp macro="" textlink="">
          <xdr:nvSpPr>
            <xdr:cNvPr id="62135" name="Button 695" hidden="1">
              <a:extLst>
                <a:ext uri="{63B3BB69-23CF-44E3-9099-C40C66FF867C}">
                  <a14:compatExt spid="_x0000_s62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655427</xdr:row>
          <xdr:rowOff>0</xdr:rowOff>
        </xdr:from>
        <xdr:to>
          <xdr:col>9987</xdr:col>
          <xdr:colOff>0</xdr:colOff>
          <xdr:row>655427</xdr:row>
          <xdr:rowOff>0</xdr:rowOff>
        </xdr:to>
        <xdr:sp macro="" textlink="">
          <xdr:nvSpPr>
            <xdr:cNvPr id="62136" name="Button 696" hidden="1">
              <a:extLst>
                <a:ext uri="{63B3BB69-23CF-44E3-9099-C40C66FF867C}">
                  <a14:compatExt spid="_x0000_s62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720963</xdr:row>
          <xdr:rowOff>0</xdr:rowOff>
        </xdr:from>
        <xdr:to>
          <xdr:col>9987</xdr:col>
          <xdr:colOff>0</xdr:colOff>
          <xdr:row>720963</xdr:row>
          <xdr:rowOff>0</xdr:rowOff>
        </xdr:to>
        <xdr:sp macro="" textlink="">
          <xdr:nvSpPr>
            <xdr:cNvPr id="62137" name="Button 697" hidden="1">
              <a:extLst>
                <a:ext uri="{63B3BB69-23CF-44E3-9099-C40C66FF867C}">
                  <a14:compatExt spid="_x0000_s62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786499</xdr:row>
          <xdr:rowOff>0</xdr:rowOff>
        </xdr:from>
        <xdr:to>
          <xdr:col>9987</xdr:col>
          <xdr:colOff>0</xdr:colOff>
          <xdr:row>786499</xdr:row>
          <xdr:rowOff>0</xdr:rowOff>
        </xdr:to>
        <xdr:sp macro="" textlink="">
          <xdr:nvSpPr>
            <xdr:cNvPr id="62138" name="Button 698" hidden="1">
              <a:extLst>
                <a:ext uri="{63B3BB69-23CF-44E3-9099-C40C66FF867C}">
                  <a14:compatExt spid="_x0000_s62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852035</xdr:row>
          <xdr:rowOff>0</xdr:rowOff>
        </xdr:from>
        <xdr:to>
          <xdr:col>9987</xdr:col>
          <xdr:colOff>0</xdr:colOff>
          <xdr:row>852035</xdr:row>
          <xdr:rowOff>0</xdr:rowOff>
        </xdr:to>
        <xdr:sp macro="" textlink="">
          <xdr:nvSpPr>
            <xdr:cNvPr id="62139" name="Button 699" hidden="1">
              <a:extLst>
                <a:ext uri="{63B3BB69-23CF-44E3-9099-C40C66FF867C}">
                  <a14:compatExt spid="_x0000_s62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917571</xdr:row>
          <xdr:rowOff>0</xdr:rowOff>
        </xdr:from>
        <xdr:to>
          <xdr:col>9987</xdr:col>
          <xdr:colOff>0</xdr:colOff>
          <xdr:row>917571</xdr:row>
          <xdr:rowOff>0</xdr:rowOff>
        </xdr:to>
        <xdr:sp macro="" textlink="">
          <xdr:nvSpPr>
            <xdr:cNvPr id="62140" name="Button 700" hidden="1">
              <a:extLst>
                <a:ext uri="{63B3BB69-23CF-44E3-9099-C40C66FF867C}">
                  <a14:compatExt spid="_x0000_s62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983107</xdr:row>
          <xdr:rowOff>0</xdr:rowOff>
        </xdr:from>
        <xdr:to>
          <xdr:col>9987</xdr:col>
          <xdr:colOff>0</xdr:colOff>
          <xdr:row>983107</xdr:row>
          <xdr:rowOff>0</xdr:rowOff>
        </xdr:to>
        <xdr:sp macro="" textlink="">
          <xdr:nvSpPr>
            <xdr:cNvPr id="62141" name="Button 701" hidden="1">
              <a:extLst>
                <a:ext uri="{63B3BB69-23CF-44E3-9099-C40C66FF867C}">
                  <a14:compatExt spid="_x0000_s62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67</xdr:row>
          <xdr:rowOff>0</xdr:rowOff>
        </xdr:from>
        <xdr:to>
          <xdr:col>10243</xdr:col>
          <xdr:colOff>0</xdr:colOff>
          <xdr:row>67</xdr:row>
          <xdr:rowOff>0</xdr:rowOff>
        </xdr:to>
        <xdr:sp macro="" textlink="">
          <xdr:nvSpPr>
            <xdr:cNvPr id="62142" name="Button 702" hidden="1">
              <a:extLst>
                <a:ext uri="{63B3BB69-23CF-44E3-9099-C40C66FF867C}">
                  <a14:compatExt spid="_x0000_s62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65603</xdr:row>
          <xdr:rowOff>0</xdr:rowOff>
        </xdr:from>
        <xdr:to>
          <xdr:col>10243</xdr:col>
          <xdr:colOff>0</xdr:colOff>
          <xdr:row>65603</xdr:row>
          <xdr:rowOff>0</xdr:rowOff>
        </xdr:to>
        <xdr:sp macro="" textlink="">
          <xdr:nvSpPr>
            <xdr:cNvPr id="62143" name="Button 703" hidden="1">
              <a:extLst>
                <a:ext uri="{63B3BB69-23CF-44E3-9099-C40C66FF867C}">
                  <a14:compatExt spid="_x0000_s62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131139</xdr:row>
          <xdr:rowOff>0</xdr:rowOff>
        </xdr:from>
        <xdr:to>
          <xdr:col>10243</xdr:col>
          <xdr:colOff>0</xdr:colOff>
          <xdr:row>131139</xdr:row>
          <xdr:rowOff>0</xdr:rowOff>
        </xdr:to>
        <xdr:sp macro="" textlink="">
          <xdr:nvSpPr>
            <xdr:cNvPr id="62144" name="Button 704" hidden="1">
              <a:extLst>
                <a:ext uri="{63B3BB69-23CF-44E3-9099-C40C66FF867C}">
                  <a14:compatExt spid="_x0000_s62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196675</xdr:row>
          <xdr:rowOff>0</xdr:rowOff>
        </xdr:from>
        <xdr:to>
          <xdr:col>10243</xdr:col>
          <xdr:colOff>0</xdr:colOff>
          <xdr:row>196675</xdr:row>
          <xdr:rowOff>0</xdr:rowOff>
        </xdr:to>
        <xdr:sp macro="" textlink="">
          <xdr:nvSpPr>
            <xdr:cNvPr id="62145" name="Button 705" hidden="1">
              <a:extLst>
                <a:ext uri="{63B3BB69-23CF-44E3-9099-C40C66FF867C}">
                  <a14:compatExt spid="_x0000_s62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262211</xdr:row>
          <xdr:rowOff>0</xdr:rowOff>
        </xdr:from>
        <xdr:to>
          <xdr:col>10243</xdr:col>
          <xdr:colOff>0</xdr:colOff>
          <xdr:row>262211</xdr:row>
          <xdr:rowOff>0</xdr:rowOff>
        </xdr:to>
        <xdr:sp macro="" textlink="">
          <xdr:nvSpPr>
            <xdr:cNvPr id="62146" name="Button 706" hidden="1">
              <a:extLst>
                <a:ext uri="{63B3BB69-23CF-44E3-9099-C40C66FF867C}">
                  <a14:compatExt spid="_x0000_s62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327747</xdr:row>
          <xdr:rowOff>0</xdr:rowOff>
        </xdr:from>
        <xdr:to>
          <xdr:col>10243</xdr:col>
          <xdr:colOff>0</xdr:colOff>
          <xdr:row>327747</xdr:row>
          <xdr:rowOff>0</xdr:rowOff>
        </xdr:to>
        <xdr:sp macro="" textlink="">
          <xdr:nvSpPr>
            <xdr:cNvPr id="62147" name="Button 707" hidden="1">
              <a:extLst>
                <a:ext uri="{63B3BB69-23CF-44E3-9099-C40C66FF867C}">
                  <a14:compatExt spid="_x0000_s62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393283</xdr:row>
          <xdr:rowOff>0</xdr:rowOff>
        </xdr:from>
        <xdr:to>
          <xdr:col>10243</xdr:col>
          <xdr:colOff>0</xdr:colOff>
          <xdr:row>393283</xdr:row>
          <xdr:rowOff>0</xdr:rowOff>
        </xdr:to>
        <xdr:sp macro="" textlink="">
          <xdr:nvSpPr>
            <xdr:cNvPr id="62148" name="Button 708" hidden="1">
              <a:extLst>
                <a:ext uri="{63B3BB69-23CF-44E3-9099-C40C66FF867C}">
                  <a14:compatExt spid="_x0000_s62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458819</xdr:row>
          <xdr:rowOff>0</xdr:rowOff>
        </xdr:from>
        <xdr:to>
          <xdr:col>10243</xdr:col>
          <xdr:colOff>0</xdr:colOff>
          <xdr:row>458819</xdr:row>
          <xdr:rowOff>0</xdr:rowOff>
        </xdr:to>
        <xdr:sp macro="" textlink="">
          <xdr:nvSpPr>
            <xdr:cNvPr id="62149" name="Button 709" hidden="1">
              <a:extLst>
                <a:ext uri="{63B3BB69-23CF-44E3-9099-C40C66FF867C}">
                  <a14:compatExt spid="_x0000_s62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524355</xdr:row>
          <xdr:rowOff>0</xdr:rowOff>
        </xdr:from>
        <xdr:to>
          <xdr:col>10243</xdr:col>
          <xdr:colOff>0</xdr:colOff>
          <xdr:row>524355</xdr:row>
          <xdr:rowOff>0</xdr:rowOff>
        </xdr:to>
        <xdr:sp macro="" textlink="">
          <xdr:nvSpPr>
            <xdr:cNvPr id="62150" name="Button 710" hidden="1">
              <a:extLst>
                <a:ext uri="{63B3BB69-23CF-44E3-9099-C40C66FF867C}">
                  <a14:compatExt spid="_x0000_s62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589891</xdr:row>
          <xdr:rowOff>0</xdr:rowOff>
        </xdr:from>
        <xdr:to>
          <xdr:col>10243</xdr:col>
          <xdr:colOff>0</xdr:colOff>
          <xdr:row>589891</xdr:row>
          <xdr:rowOff>0</xdr:rowOff>
        </xdr:to>
        <xdr:sp macro="" textlink="">
          <xdr:nvSpPr>
            <xdr:cNvPr id="62151" name="Button 711" hidden="1">
              <a:extLst>
                <a:ext uri="{63B3BB69-23CF-44E3-9099-C40C66FF867C}">
                  <a14:compatExt spid="_x0000_s62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655427</xdr:row>
          <xdr:rowOff>0</xdr:rowOff>
        </xdr:from>
        <xdr:to>
          <xdr:col>10243</xdr:col>
          <xdr:colOff>0</xdr:colOff>
          <xdr:row>655427</xdr:row>
          <xdr:rowOff>0</xdr:rowOff>
        </xdr:to>
        <xdr:sp macro="" textlink="">
          <xdr:nvSpPr>
            <xdr:cNvPr id="62152" name="Button 712" hidden="1">
              <a:extLst>
                <a:ext uri="{63B3BB69-23CF-44E3-9099-C40C66FF867C}">
                  <a14:compatExt spid="_x0000_s62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720963</xdr:row>
          <xdr:rowOff>0</xdr:rowOff>
        </xdr:from>
        <xdr:to>
          <xdr:col>10243</xdr:col>
          <xdr:colOff>0</xdr:colOff>
          <xdr:row>720963</xdr:row>
          <xdr:rowOff>0</xdr:rowOff>
        </xdr:to>
        <xdr:sp macro="" textlink="">
          <xdr:nvSpPr>
            <xdr:cNvPr id="62153" name="Button 713" hidden="1">
              <a:extLst>
                <a:ext uri="{63B3BB69-23CF-44E3-9099-C40C66FF867C}">
                  <a14:compatExt spid="_x0000_s62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786499</xdr:row>
          <xdr:rowOff>0</xdr:rowOff>
        </xdr:from>
        <xdr:to>
          <xdr:col>10243</xdr:col>
          <xdr:colOff>0</xdr:colOff>
          <xdr:row>786499</xdr:row>
          <xdr:rowOff>0</xdr:rowOff>
        </xdr:to>
        <xdr:sp macro="" textlink="">
          <xdr:nvSpPr>
            <xdr:cNvPr id="62154" name="Button 714" hidden="1">
              <a:extLst>
                <a:ext uri="{63B3BB69-23CF-44E3-9099-C40C66FF867C}">
                  <a14:compatExt spid="_x0000_s62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852035</xdr:row>
          <xdr:rowOff>0</xdr:rowOff>
        </xdr:from>
        <xdr:to>
          <xdr:col>10243</xdr:col>
          <xdr:colOff>0</xdr:colOff>
          <xdr:row>852035</xdr:row>
          <xdr:rowOff>0</xdr:rowOff>
        </xdr:to>
        <xdr:sp macro="" textlink="">
          <xdr:nvSpPr>
            <xdr:cNvPr id="62155" name="Button 715" hidden="1">
              <a:extLst>
                <a:ext uri="{63B3BB69-23CF-44E3-9099-C40C66FF867C}">
                  <a14:compatExt spid="_x0000_s62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917571</xdr:row>
          <xdr:rowOff>0</xdr:rowOff>
        </xdr:from>
        <xdr:to>
          <xdr:col>10243</xdr:col>
          <xdr:colOff>0</xdr:colOff>
          <xdr:row>917571</xdr:row>
          <xdr:rowOff>0</xdr:rowOff>
        </xdr:to>
        <xdr:sp macro="" textlink="">
          <xdr:nvSpPr>
            <xdr:cNvPr id="62156" name="Button 716" hidden="1">
              <a:extLst>
                <a:ext uri="{63B3BB69-23CF-44E3-9099-C40C66FF867C}">
                  <a14:compatExt spid="_x0000_s62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983107</xdr:row>
          <xdr:rowOff>0</xdr:rowOff>
        </xdr:from>
        <xdr:to>
          <xdr:col>10243</xdr:col>
          <xdr:colOff>0</xdr:colOff>
          <xdr:row>983107</xdr:row>
          <xdr:rowOff>0</xdr:rowOff>
        </xdr:to>
        <xdr:sp macro="" textlink="">
          <xdr:nvSpPr>
            <xdr:cNvPr id="62157" name="Button 717" hidden="1">
              <a:extLst>
                <a:ext uri="{63B3BB69-23CF-44E3-9099-C40C66FF867C}">
                  <a14:compatExt spid="_x0000_s62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67</xdr:row>
          <xdr:rowOff>0</xdr:rowOff>
        </xdr:from>
        <xdr:to>
          <xdr:col>10499</xdr:col>
          <xdr:colOff>0</xdr:colOff>
          <xdr:row>67</xdr:row>
          <xdr:rowOff>0</xdr:rowOff>
        </xdr:to>
        <xdr:sp macro="" textlink="">
          <xdr:nvSpPr>
            <xdr:cNvPr id="62158" name="Button 718" hidden="1">
              <a:extLst>
                <a:ext uri="{63B3BB69-23CF-44E3-9099-C40C66FF867C}">
                  <a14:compatExt spid="_x0000_s62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65603</xdr:row>
          <xdr:rowOff>0</xdr:rowOff>
        </xdr:from>
        <xdr:to>
          <xdr:col>10499</xdr:col>
          <xdr:colOff>0</xdr:colOff>
          <xdr:row>65603</xdr:row>
          <xdr:rowOff>0</xdr:rowOff>
        </xdr:to>
        <xdr:sp macro="" textlink="">
          <xdr:nvSpPr>
            <xdr:cNvPr id="62159" name="Button 719" hidden="1">
              <a:extLst>
                <a:ext uri="{63B3BB69-23CF-44E3-9099-C40C66FF867C}">
                  <a14:compatExt spid="_x0000_s62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131139</xdr:row>
          <xdr:rowOff>0</xdr:rowOff>
        </xdr:from>
        <xdr:to>
          <xdr:col>10499</xdr:col>
          <xdr:colOff>0</xdr:colOff>
          <xdr:row>131139</xdr:row>
          <xdr:rowOff>0</xdr:rowOff>
        </xdr:to>
        <xdr:sp macro="" textlink="">
          <xdr:nvSpPr>
            <xdr:cNvPr id="62160" name="Button 720" hidden="1">
              <a:extLst>
                <a:ext uri="{63B3BB69-23CF-44E3-9099-C40C66FF867C}">
                  <a14:compatExt spid="_x0000_s62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196675</xdr:row>
          <xdr:rowOff>0</xdr:rowOff>
        </xdr:from>
        <xdr:to>
          <xdr:col>10499</xdr:col>
          <xdr:colOff>0</xdr:colOff>
          <xdr:row>196675</xdr:row>
          <xdr:rowOff>0</xdr:rowOff>
        </xdr:to>
        <xdr:sp macro="" textlink="">
          <xdr:nvSpPr>
            <xdr:cNvPr id="62161" name="Button 721" hidden="1">
              <a:extLst>
                <a:ext uri="{63B3BB69-23CF-44E3-9099-C40C66FF867C}">
                  <a14:compatExt spid="_x0000_s62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262211</xdr:row>
          <xdr:rowOff>0</xdr:rowOff>
        </xdr:from>
        <xdr:to>
          <xdr:col>10499</xdr:col>
          <xdr:colOff>0</xdr:colOff>
          <xdr:row>262211</xdr:row>
          <xdr:rowOff>0</xdr:rowOff>
        </xdr:to>
        <xdr:sp macro="" textlink="">
          <xdr:nvSpPr>
            <xdr:cNvPr id="62162" name="Button 722" hidden="1">
              <a:extLst>
                <a:ext uri="{63B3BB69-23CF-44E3-9099-C40C66FF867C}">
                  <a14:compatExt spid="_x0000_s62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327747</xdr:row>
          <xdr:rowOff>0</xdr:rowOff>
        </xdr:from>
        <xdr:to>
          <xdr:col>10499</xdr:col>
          <xdr:colOff>0</xdr:colOff>
          <xdr:row>327747</xdr:row>
          <xdr:rowOff>0</xdr:rowOff>
        </xdr:to>
        <xdr:sp macro="" textlink="">
          <xdr:nvSpPr>
            <xdr:cNvPr id="62163" name="Button 723" hidden="1">
              <a:extLst>
                <a:ext uri="{63B3BB69-23CF-44E3-9099-C40C66FF867C}">
                  <a14:compatExt spid="_x0000_s62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393283</xdr:row>
          <xdr:rowOff>0</xdr:rowOff>
        </xdr:from>
        <xdr:to>
          <xdr:col>10499</xdr:col>
          <xdr:colOff>0</xdr:colOff>
          <xdr:row>393283</xdr:row>
          <xdr:rowOff>0</xdr:rowOff>
        </xdr:to>
        <xdr:sp macro="" textlink="">
          <xdr:nvSpPr>
            <xdr:cNvPr id="62164" name="Button 724" hidden="1">
              <a:extLst>
                <a:ext uri="{63B3BB69-23CF-44E3-9099-C40C66FF867C}">
                  <a14:compatExt spid="_x0000_s62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458819</xdr:row>
          <xdr:rowOff>0</xdr:rowOff>
        </xdr:from>
        <xdr:to>
          <xdr:col>10499</xdr:col>
          <xdr:colOff>0</xdr:colOff>
          <xdr:row>458819</xdr:row>
          <xdr:rowOff>0</xdr:rowOff>
        </xdr:to>
        <xdr:sp macro="" textlink="">
          <xdr:nvSpPr>
            <xdr:cNvPr id="62165" name="Button 725" hidden="1">
              <a:extLst>
                <a:ext uri="{63B3BB69-23CF-44E3-9099-C40C66FF867C}">
                  <a14:compatExt spid="_x0000_s62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524355</xdr:row>
          <xdr:rowOff>0</xdr:rowOff>
        </xdr:from>
        <xdr:to>
          <xdr:col>10499</xdr:col>
          <xdr:colOff>0</xdr:colOff>
          <xdr:row>524355</xdr:row>
          <xdr:rowOff>0</xdr:rowOff>
        </xdr:to>
        <xdr:sp macro="" textlink="">
          <xdr:nvSpPr>
            <xdr:cNvPr id="62166" name="Button 726" hidden="1">
              <a:extLst>
                <a:ext uri="{63B3BB69-23CF-44E3-9099-C40C66FF867C}">
                  <a14:compatExt spid="_x0000_s62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589891</xdr:row>
          <xdr:rowOff>0</xdr:rowOff>
        </xdr:from>
        <xdr:to>
          <xdr:col>10499</xdr:col>
          <xdr:colOff>0</xdr:colOff>
          <xdr:row>589891</xdr:row>
          <xdr:rowOff>0</xdr:rowOff>
        </xdr:to>
        <xdr:sp macro="" textlink="">
          <xdr:nvSpPr>
            <xdr:cNvPr id="62167" name="Button 727" hidden="1">
              <a:extLst>
                <a:ext uri="{63B3BB69-23CF-44E3-9099-C40C66FF867C}">
                  <a14:compatExt spid="_x0000_s62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655427</xdr:row>
          <xdr:rowOff>0</xdr:rowOff>
        </xdr:from>
        <xdr:to>
          <xdr:col>10499</xdr:col>
          <xdr:colOff>0</xdr:colOff>
          <xdr:row>655427</xdr:row>
          <xdr:rowOff>0</xdr:rowOff>
        </xdr:to>
        <xdr:sp macro="" textlink="">
          <xdr:nvSpPr>
            <xdr:cNvPr id="62168" name="Button 728" hidden="1">
              <a:extLst>
                <a:ext uri="{63B3BB69-23CF-44E3-9099-C40C66FF867C}">
                  <a14:compatExt spid="_x0000_s62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720963</xdr:row>
          <xdr:rowOff>0</xdr:rowOff>
        </xdr:from>
        <xdr:to>
          <xdr:col>10499</xdr:col>
          <xdr:colOff>0</xdr:colOff>
          <xdr:row>720963</xdr:row>
          <xdr:rowOff>0</xdr:rowOff>
        </xdr:to>
        <xdr:sp macro="" textlink="">
          <xdr:nvSpPr>
            <xdr:cNvPr id="62169" name="Button 729" hidden="1">
              <a:extLst>
                <a:ext uri="{63B3BB69-23CF-44E3-9099-C40C66FF867C}">
                  <a14:compatExt spid="_x0000_s62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786499</xdr:row>
          <xdr:rowOff>0</xdr:rowOff>
        </xdr:from>
        <xdr:to>
          <xdr:col>10499</xdr:col>
          <xdr:colOff>0</xdr:colOff>
          <xdr:row>786499</xdr:row>
          <xdr:rowOff>0</xdr:rowOff>
        </xdr:to>
        <xdr:sp macro="" textlink="">
          <xdr:nvSpPr>
            <xdr:cNvPr id="62170" name="Button 730" hidden="1">
              <a:extLst>
                <a:ext uri="{63B3BB69-23CF-44E3-9099-C40C66FF867C}">
                  <a14:compatExt spid="_x0000_s62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852035</xdr:row>
          <xdr:rowOff>0</xdr:rowOff>
        </xdr:from>
        <xdr:to>
          <xdr:col>10499</xdr:col>
          <xdr:colOff>0</xdr:colOff>
          <xdr:row>852035</xdr:row>
          <xdr:rowOff>0</xdr:rowOff>
        </xdr:to>
        <xdr:sp macro="" textlink="">
          <xdr:nvSpPr>
            <xdr:cNvPr id="62171" name="Button 731" hidden="1">
              <a:extLst>
                <a:ext uri="{63B3BB69-23CF-44E3-9099-C40C66FF867C}">
                  <a14:compatExt spid="_x0000_s62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917571</xdr:row>
          <xdr:rowOff>0</xdr:rowOff>
        </xdr:from>
        <xdr:to>
          <xdr:col>10499</xdr:col>
          <xdr:colOff>0</xdr:colOff>
          <xdr:row>917571</xdr:row>
          <xdr:rowOff>0</xdr:rowOff>
        </xdr:to>
        <xdr:sp macro="" textlink="">
          <xdr:nvSpPr>
            <xdr:cNvPr id="62172" name="Button 732" hidden="1">
              <a:extLst>
                <a:ext uri="{63B3BB69-23CF-44E3-9099-C40C66FF867C}">
                  <a14:compatExt spid="_x0000_s62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983107</xdr:row>
          <xdr:rowOff>0</xdr:rowOff>
        </xdr:from>
        <xdr:to>
          <xdr:col>10499</xdr:col>
          <xdr:colOff>0</xdr:colOff>
          <xdr:row>983107</xdr:row>
          <xdr:rowOff>0</xdr:rowOff>
        </xdr:to>
        <xdr:sp macro="" textlink="">
          <xdr:nvSpPr>
            <xdr:cNvPr id="62173" name="Button 733" hidden="1">
              <a:extLst>
                <a:ext uri="{63B3BB69-23CF-44E3-9099-C40C66FF867C}">
                  <a14:compatExt spid="_x0000_s62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67</xdr:row>
          <xdr:rowOff>0</xdr:rowOff>
        </xdr:from>
        <xdr:to>
          <xdr:col>10755</xdr:col>
          <xdr:colOff>0</xdr:colOff>
          <xdr:row>67</xdr:row>
          <xdr:rowOff>0</xdr:rowOff>
        </xdr:to>
        <xdr:sp macro="" textlink="">
          <xdr:nvSpPr>
            <xdr:cNvPr id="62174" name="Button 734" hidden="1">
              <a:extLst>
                <a:ext uri="{63B3BB69-23CF-44E3-9099-C40C66FF867C}">
                  <a14:compatExt spid="_x0000_s62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65603</xdr:row>
          <xdr:rowOff>0</xdr:rowOff>
        </xdr:from>
        <xdr:to>
          <xdr:col>10755</xdr:col>
          <xdr:colOff>0</xdr:colOff>
          <xdr:row>65603</xdr:row>
          <xdr:rowOff>0</xdr:rowOff>
        </xdr:to>
        <xdr:sp macro="" textlink="">
          <xdr:nvSpPr>
            <xdr:cNvPr id="62175" name="Button 735" hidden="1">
              <a:extLst>
                <a:ext uri="{63B3BB69-23CF-44E3-9099-C40C66FF867C}">
                  <a14:compatExt spid="_x0000_s62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131139</xdr:row>
          <xdr:rowOff>0</xdr:rowOff>
        </xdr:from>
        <xdr:to>
          <xdr:col>10755</xdr:col>
          <xdr:colOff>0</xdr:colOff>
          <xdr:row>131139</xdr:row>
          <xdr:rowOff>0</xdr:rowOff>
        </xdr:to>
        <xdr:sp macro="" textlink="">
          <xdr:nvSpPr>
            <xdr:cNvPr id="62176" name="Button 736" hidden="1">
              <a:extLst>
                <a:ext uri="{63B3BB69-23CF-44E3-9099-C40C66FF867C}">
                  <a14:compatExt spid="_x0000_s62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196675</xdr:row>
          <xdr:rowOff>0</xdr:rowOff>
        </xdr:from>
        <xdr:to>
          <xdr:col>10755</xdr:col>
          <xdr:colOff>0</xdr:colOff>
          <xdr:row>196675</xdr:row>
          <xdr:rowOff>0</xdr:rowOff>
        </xdr:to>
        <xdr:sp macro="" textlink="">
          <xdr:nvSpPr>
            <xdr:cNvPr id="62177" name="Button 737" hidden="1">
              <a:extLst>
                <a:ext uri="{63B3BB69-23CF-44E3-9099-C40C66FF867C}">
                  <a14:compatExt spid="_x0000_s62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262211</xdr:row>
          <xdr:rowOff>0</xdr:rowOff>
        </xdr:from>
        <xdr:to>
          <xdr:col>10755</xdr:col>
          <xdr:colOff>0</xdr:colOff>
          <xdr:row>262211</xdr:row>
          <xdr:rowOff>0</xdr:rowOff>
        </xdr:to>
        <xdr:sp macro="" textlink="">
          <xdr:nvSpPr>
            <xdr:cNvPr id="62178" name="Button 738" hidden="1">
              <a:extLst>
                <a:ext uri="{63B3BB69-23CF-44E3-9099-C40C66FF867C}">
                  <a14:compatExt spid="_x0000_s62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327747</xdr:row>
          <xdr:rowOff>0</xdr:rowOff>
        </xdr:from>
        <xdr:to>
          <xdr:col>10755</xdr:col>
          <xdr:colOff>0</xdr:colOff>
          <xdr:row>327747</xdr:row>
          <xdr:rowOff>0</xdr:rowOff>
        </xdr:to>
        <xdr:sp macro="" textlink="">
          <xdr:nvSpPr>
            <xdr:cNvPr id="62179" name="Button 739" hidden="1">
              <a:extLst>
                <a:ext uri="{63B3BB69-23CF-44E3-9099-C40C66FF867C}">
                  <a14:compatExt spid="_x0000_s62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393283</xdr:row>
          <xdr:rowOff>0</xdr:rowOff>
        </xdr:from>
        <xdr:to>
          <xdr:col>10755</xdr:col>
          <xdr:colOff>0</xdr:colOff>
          <xdr:row>393283</xdr:row>
          <xdr:rowOff>0</xdr:rowOff>
        </xdr:to>
        <xdr:sp macro="" textlink="">
          <xdr:nvSpPr>
            <xdr:cNvPr id="62180" name="Button 740" hidden="1">
              <a:extLst>
                <a:ext uri="{63B3BB69-23CF-44E3-9099-C40C66FF867C}">
                  <a14:compatExt spid="_x0000_s62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458819</xdr:row>
          <xdr:rowOff>0</xdr:rowOff>
        </xdr:from>
        <xdr:to>
          <xdr:col>10755</xdr:col>
          <xdr:colOff>0</xdr:colOff>
          <xdr:row>458819</xdr:row>
          <xdr:rowOff>0</xdr:rowOff>
        </xdr:to>
        <xdr:sp macro="" textlink="">
          <xdr:nvSpPr>
            <xdr:cNvPr id="62181" name="Button 741" hidden="1">
              <a:extLst>
                <a:ext uri="{63B3BB69-23CF-44E3-9099-C40C66FF867C}">
                  <a14:compatExt spid="_x0000_s62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524355</xdr:row>
          <xdr:rowOff>0</xdr:rowOff>
        </xdr:from>
        <xdr:to>
          <xdr:col>10755</xdr:col>
          <xdr:colOff>0</xdr:colOff>
          <xdr:row>524355</xdr:row>
          <xdr:rowOff>0</xdr:rowOff>
        </xdr:to>
        <xdr:sp macro="" textlink="">
          <xdr:nvSpPr>
            <xdr:cNvPr id="62182" name="Button 742" hidden="1">
              <a:extLst>
                <a:ext uri="{63B3BB69-23CF-44E3-9099-C40C66FF867C}">
                  <a14:compatExt spid="_x0000_s62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589891</xdr:row>
          <xdr:rowOff>0</xdr:rowOff>
        </xdr:from>
        <xdr:to>
          <xdr:col>10755</xdr:col>
          <xdr:colOff>0</xdr:colOff>
          <xdr:row>589891</xdr:row>
          <xdr:rowOff>0</xdr:rowOff>
        </xdr:to>
        <xdr:sp macro="" textlink="">
          <xdr:nvSpPr>
            <xdr:cNvPr id="62183" name="Button 743" hidden="1">
              <a:extLst>
                <a:ext uri="{63B3BB69-23CF-44E3-9099-C40C66FF867C}">
                  <a14:compatExt spid="_x0000_s62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655427</xdr:row>
          <xdr:rowOff>0</xdr:rowOff>
        </xdr:from>
        <xdr:to>
          <xdr:col>10755</xdr:col>
          <xdr:colOff>0</xdr:colOff>
          <xdr:row>655427</xdr:row>
          <xdr:rowOff>0</xdr:rowOff>
        </xdr:to>
        <xdr:sp macro="" textlink="">
          <xdr:nvSpPr>
            <xdr:cNvPr id="62184" name="Button 744" hidden="1">
              <a:extLst>
                <a:ext uri="{63B3BB69-23CF-44E3-9099-C40C66FF867C}">
                  <a14:compatExt spid="_x0000_s62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720963</xdr:row>
          <xdr:rowOff>0</xdr:rowOff>
        </xdr:from>
        <xdr:to>
          <xdr:col>10755</xdr:col>
          <xdr:colOff>0</xdr:colOff>
          <xdr:row>720963</xdr:row>
          <xdr:rowOff>0</xdr:rowOff>
        </xdr:to>
        <xdr:sp macro="" textlink="">
          <xdr:nvSpPr>
            <xdr:cNvPr id="62185" name="Button 745" hidden="1">
              <a:extLst>
                <a:ext uri="{63B3BB69-23CF-44E3-9099-C40C66FF867C}">
                  <a14:compatExt spid="_x0000_s62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786499</xdr:row>
          <xdr:rowOff>0</xdr:rowOff>
        </xdr:from>
        <xdr:to>
          <xdr:col>10755</xdr:col>
          <xdr:colOff>0</xdr:colOff>
          <xdr:row>786499</xdr:row>
          <xdr:rowOff>0</xdr:rowOff>
        </xdr:to>
        <xdr:sp macro="" textlink="">
          <xdr:nvSpPr>
            <xdr:cNvPr id="62186" name="Button 746" hidden="1">
              <a:extLst>
                <a:ext uri="{63B3BB69-23CF-44E3-9099-C40C66FF867C}">
                  <a14:compatExt spid="_x0000_s62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852035</xdr:row>
          <xdr:rowOff>0</xdr:rowOff>
        </xdr:from>
        <xdr:to>
          <xdr:col>10755</xdr:col>
          <xdr:colOff>0</xdr:colOff>
          <xdr:row>852035</xdr:row>
          <xdr:rowOff>0</xdr:rowOff>
        </xdr:to>
        <xdr:sp macro="" textlink="">
          <xdr:nvSpPr>
            <xdr:cNvPr id="62187" name="Button 747" hidden="1">
              <a:extLst>
                <a:ext uri="{63B3BB69-23CF-44E3-9099-C40C66FF867C}">
                  <a14:compatExt spid="_x0000_s62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917571</xdr:row>
          <xdr:rowOff>0</xdr:rowOff>
        </xdr:from>
        <xdr:to>
          <xdr:col>10755</xdr:col>
          <xdr:colOff>0</xdr:colOff>
          <xdr:row>917571</xdr:row>
          <xdr:rowOff>0</xdr:rowOff>
        </xdr:to>
        <xdr:sp macro="" textlink="">
          <xdr:nvSpPr>
            <xdr:cNvPr id="62188" name="Button 748" hidden="1">
              <a:extLst>
                <a:ext uri="{63B3BB69-23CF-44E3-9099-C40C66FF867C}">
                  <a14:compatExt spid="_x0000_s62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983107</xdr:row>
          <xdr:rowOff>0</xdr:rowOff>
        </xdr:from>
        <xdr:to>
          <xdr:col>10755</xdr:col>
          <xdr:colOff>0</xdr:colOff>
          <xdr:row>983107</xdr:row>
          <xdr:rowOff>0</xdr:rowOff>
        </xdr:to>
        <xdr:sp macro="" textlink="">
          <xdr:nvSpPr>
            <xdr:cNvPr id="62189" name="Button 749" hidden="1">
              <a:extLst>
                <a:ext uri="{63B3BB69-23CF-44E3-9099-C40C66FF867C}">
                  <a14:compatExt spid="_x0000_s62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67</xdr:row>
          <xdr:rowOff>0</xdr:rowOff>
        </xdr:from>
        <xdr:to>
          <xdr:col>11011</xdr:col>
          <xdr:colOff>0</xdr:colOff>
          <xdr:row>67</xdr:row>
          <xdr:rowOff>0</xdr:rowOff>
        </xdr:to>
        <xdr:sp macro="" textlink="">
          <xdr:nvSpPr>
            <xdr:cNvPr id="62190" name="Button 750" hidden="1">
              <a:extLst>
                <a:ext uri="{63B3BB69-23CF-44E3-9099-C40C66FF867C}">
                  <a14:compatExt spid="_x0000_s62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65603</xdr:row>
          <xdr:rowOff>0</xdr:rowOff>
        </xdr:from>
        <xdr:to>
          <xdr:col>11011</xdr:col>
          <xdr:colOff>0</xdr:colOff>
          <xdr:row>65603</xdr:row>
          <xdr:rowOff>0</xdr:rowOff>
        </xdr:to>
        <xdr:sp macro="" textlink="">
          <xdr:nvSpPr>
            <xdr:cNvPr id="62191" name="Button 751" hidden="1">
              <a:extLst>
                <a:ext uri="{63B3BB69-23CF-44E3-9099-C40C66FF867C}">
                  <a14:compatExt spid="_x0000_s62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131139</xdr:row>
          <xdr:rowOff>0</xdr:rowOff>
        </xdr:from>
        <xdr:to>
          <xdr:col>11011</xdr:col>
          <xdr:colOff>0</xdr:colOff>
          <xdr:row>131139</xdr:row>
          <xdr:rowOff>0</xdr:rowOff>
        </xdr:to>
        <xdr:sp macro="" textlink="">
          <xdr:nvSpPr>
            <xdr:cNvPr id="62192" name="Button 752" hidden="1">
              <a:extLst>
                <a:ext uri="{63B3BB69-23CF-44E3-9099-C40C66FF867C}">
                  <a14:compatExt spid="_x0000_s62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196675</xdr:row>
          <xdr:rowOff>0</xdr:rowOff>
        </xdr:from>
        <xdr:to>
          <xdr:col>11011</xdr:col>
          <xdr:colOff>0</xdr:colOff>
          <xdr:row>196675</xdr:row>
          <xdr:rowOff>0</xdr:rowOff>
        </xdr:to>
        <xdr:sp macro="" textlink="">
          <xdr:nvSpPr>
            <xdr:cNvPr id="62193" name="Button 753" hidden="1">
              <a:extLst>
                <a:ext uri="{63B3BB69-23CF-44E3-9099-C40C66FF867C}">
                  <a14:compatExt spid="_x0000_s62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262211</xdr:row>
          <xdr:rowOff>0</xdr:rowOff>
        </xdr:from>
        <xdr:to>
          <xdr:col>11011</xdr:col>
          <xdr:colOff>0</xdr:colOff>
          <xdr:row>262211</xdr:row>
          <xdr:rowOff>0</xdr:rowOff>
        </xdr:to>
        <xdr:sp macro="" textlink="">
          <xdr:nvSpPr>
            <xdr:cNvPr id="62194" name="Button 754" hidden="1">
              <a:extLst>
                <a:ext uri="{63B3BB69-23CF-44E3-9099-C40C66FF867C}">
                  <a14:compatExt spid="_x0000_s62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327747</xdr:row>
          <xdr:rowOff>0</xdr:rowOff>
        </xdr:from>
        <xdr:to>
          <xdr:col>11011</xdr:col>
          <xdr:colOff>0</xdr:colOff>
          <xdr:row>327747</xdr:row>
          <xdr:rowOff>0</xdr:rowOff>
        </xdr:to>
        <xdr:sp macro="" textlink="">
          <xdr:nvSpPr>
            <xdr:cNvPr id="62195" name="Button 755" hidden="1">
              <a:extLst>
                <a:ext uri="{63B3BB69-23CF-44E3-9099-C40C66FF867C}">
                  <a14:compatExt spid="_x0000_s62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393283</xdr:row>
          <xdr:rowOff>0</xdr:rowOff>
        </xdr:from>
        <xdr:to>
          <xdr:col>11011</xdr:col>
          <xdr:colOff>0</xdr:colOff>
          <xdr:row>393283</xdr:row>
          <xdr:rowOff>0</xdr:rowOff>
        </xdr:to>
        <xdr:sp macro="" textlink="">
          <xdr:nvSpPr>
            <xdr:cNvPr id="62196" name="Button 756" hidden="1">
              <a:extLst>
                <a:ext uri="{63B3BB69-23CF-44E3-9099-C40C66FF867C}">
                  <a14:compatExt spid="_x0000_s62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458819</xdr:row>
          <xdr:rowOff>0</xdr:rowOff>
        </xdr:from>
        <xdr:to>
          <xdr:col>11011</xdr:col>
          <xdr:colOff>0</xdr:colOff>
          <xdr:row>458819</xdr:row>
          <xdr:rowOff>0</xdr:rowOff>
        </xdr:to>
        <xdr:sp macro="" textlink="">
          <xdr:nvSpPr>
            <xdr:cNvPr id="62197" name="Button 757" hidden="1">
              <a:extLst>
                <a:ext uri="{63B3BB69-23CF-44E3-9099-C40C66FF867C}">
                  <a14:compatExt spid="_x0000_s62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524355</xdr:row>
          <xdr:rowOff>0</xdr:rowOff>
        </xdr:from>
        <xdr:to>
          <xdr:col>11011</xdr:col>
          <xdr:colOff>0</xdr:colOff>
          <xdr:row>524355</xdr:row>
          <xdr:rowOff>0</xdr:rowOff>
        </xdr:to>
        <xdr:sp macro="" textlink="">
          <xdr:nvSpPr>
            <xdr:cNvPr id="62198" name="Button 758" hidden="1">
              <a:extLst>
                <a:ext uri="{63B3BB69-23CF-44E3-9099-C40C66FF867C}">
                  <a14:compatExt spid="_x0000_s62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589891</xdr:row>
          <xdr:rowOff>0</xdr:rowOff>
        </xdr:from>
        <xdr:to>
          <xdr:col>11011</xdr:col>
          <xdr:colOff>0</xdr:colOff>
          <xdr:row>589891</xdr:row>
          <xdr:rowOff>0</xdr:rowOff>
        </xdr:to>
        <xdr:sp macro="" textlink="">
          <xdr:nvSpPr>
            <xdr:cNvPr id="62199" name="Button 759" hidden="1">
              <a:extLst>
                <a:ext uri="{63B3BB69-23CF-44E3-9099-C40C66FF867C}">
                  <a14:compatExt spid="_x0000_s62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655427</xdr:row>
          <xdr:rowOff>0</xdr:rowOff>
        </xdr:from>
        <xdr:to>
          <xdr:col>11011</xdr:col>
          <xdr:colOff>0</xdr:colOff>
          <xdr:row>655427</xdr:row>
          <xdr:rowOff>0</xdr:rowOff>
        </xdr:to>
        <xdr:sp macro="" textlink="">
          <xdr:nvSpPr>
            <xdr:cNvPr id="62200" name="Button 760" hidden="1">
              <a:extLst>
                <a:ext uri="{63B3BB69-23CF-44E3-9099-C40C66FF867C}">
                  <a14:compatExt spid="_x0000_s62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720963</xdr:row>
          <xdr:rowOff>0</xdr:rowOff>
        </xdr:from>
        <xdr:to>
          <xdr:col>11011</xdr:col>
          <xdr:colOff>0</xdr:colOff>
          <xdr:row>720963</xdr:row>
          <xdr:rowOff>0</xdr:rowOff>
        </xdr:to>
        <xdr:sp macro="" textlink="">
          <xdr:nvSpPr>
            <xdr:cNvPr id="62201" name="Button 761" hidden="1">
              <a:extLst>
                <a:ext uri="{63B3BB69-23CF-44E3-9099-C40C66FF867C}">
                  <a14:compatExt spid="_x0000_s62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786499</xdr:row>
          <xdr:rowOff>0</xdr:rowOff>
        </xdr:from>
        <xdr:to>
          <xdr:col>11011</xdr:col>
          <xdr:colOff>0</xdr:colOff>
          <xdr:row>786499</xdr:row>
          <xdr:rowOff>0</xdr:rowOff>
        </xdr:to>
        <xdr:sp macro="" textlink="">
          <xdr:nvSpPr>
            <xdr:cNvPr id="62202" name="Button 762" hidden="1">
              <a:extLst>
                <a:ext uri="{63B3BB69-23CF-44E3-9099-C40C66FF867C}">
                  <a14:compatExt spid="_x0000_s62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852035</xdr:row>
          <xdr:rowOff>0</xdr:rowOff>
        </xdr:from>
        <xdr:to>
          <xdr:col>11011</xdr:col>
          <xdr:colOff>0</xdr:colOff>
          <xdr:row>852035</xdr:row>
          <xdr:rowOff>0</xdr:rowOff>
        </xdr:to>
        <xdr:sp macro="" textlink="">
          <xdr:nvSpPr>
            <xdr:cNvPr id="62203" name="Button 763" hidden="1">
              <a:extLst>
                <a:ext uri="{63B3BB69-23CF-44E3-9099-C40C66FF867C}">
                  <a14:compatExt spid="_x0000_s62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917571</xdr:row>
          <xdr:rowOff>0</xdr:rowOff>
        </xdr:from>
        <xdr:to>
          <xdr:col>11011</xdr:col>
          <xdr:colOff>0</xdr:colOff>
          <xdr:row>917571</xdr:row>
          <xdr:rowOff>0</xdr:rowOff>
        </xdr:to>
        <xdr:sp macro="" textlink="">
          <xdr:nvSpPr>
            <xdr:cNvPr id="62204" name="Button 764" hidden="1">
              <a:extLst>
                <a:ext uri="{63B3BB69-23CF-44E3-9099-C40C66FF867C}">
                  <a14:compatExt spid="_x0000_s62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983107</xdr:row>
          <xdr:rowOff>0</xdr:rowOff>
        </xdr:from>
        <xdr:to>
          <xdr:col>11011</xdr:col>
          <xdr:colOff>0</xdr:colOff>
          <xdr:row>983107</xdr:row>
          <xdr:rowOff>0</xdr:rowOff>
        </xdr:to>
        <xdr:sp macro="" textlink="">
          <xdr:nvSpPr>
            <xdr:cNvPr id="62205" name="Button 765" hidden="1">
              <a:extLst>
                <a:ext uri="{63B3BB69-23CF-44E3-9099-C40C66FF867C}">
                  <a14:compatExt spid="_x0000_s62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67</xdr:row>
          <xdr:rowOff>0</xdr:rowOff>
        </xdr:from>
        <xdr:to>
          <xdr:col>11267</xdr:col>
          <xdr:colOff>0</xdr:colOff>
          <xdr:row>67</xdr:row>
          <xdr:rowOff>0</xdr:rowOff>
        </xdr:to>
        <xdr:sp macro="" textlink="">
          <xdr:nvSpPr>
            <xdr:cNvPr id="62206" name="Button 766" hidden="1">
              <a:extLst>
                <a:ext uri="{63B3BB69-23CF-44E3-9099-C40C66FF867C}">
                  <a14:compatExt spid="_x0000_s62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65603</xdr:row>
          <xdr:rowOff>0</xdr:rowOff>
        </xdr:from>
        <xdr:to>
          <xdr:col>11267</xdr:col>
          <xdr:colOff>0</xdr:colOff>
          <xdr:row>65603</xdr:row>
          <xdr:rowOff>0</xdr:rowOff>
        </xdr:to>
        <xdr:sp macro="" textlink="">
          <xdr:nvSpPr>
            <xdr:cNvPr id="62207" name="Button 767" hidden="1">
              <a:extLst>
                <a:ext uri="{63B3BB69-23CF-44E3-9099-C40C66FF867C}">
                  <a14:compatExt spid="_x0000_s62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131139</xdr:row>
          <xdr:rowOff>0</xdr:rowOff>
        </xdr:from>
        <xdr:to>
          <xdr:col>11267</xdr:col>
          <xdr:colOff>0</xdr:colOff>
          <xdr:row>131139</xdr:row>
          <xdr:rowOff>0</xdr:rowOff>
        </xdr:to>
        <xdr:sp macro="" textlink="">
          <xdr:nvSpPr>
            <xdr:cNvPr id="62208" name="Button 768" hidden="1">
              <a:extLst>
                <a:ext uri="{63B3BB69-23CF-44E3-9099-C40C66FF867C}">
                  <a14:compatExt spid="_x0000_s62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196675</xdr:row>
          <xdr:rowOff>0</xdr:rowOff>
        </xdr:from>
        <xdr:to>
          <xdr:col>11267</xdr:col>
          <xdr:colOff>0</xdr:colOff>
          <xdr:row>196675</xdr:row>
          <xdr:rowOff>0</xdr:rowOff>
        </xdr:to>
        <xdr:sp macro="" textlink="">
          <xdr:nvSpPr>
            <xdr:cNvPr id="62209" name="Button 769" hidden="1">
              <a:extLst>
                <a:ext uri="{63B3BB69-23CF-44E3-9099-C40C66FF867C}">
                  <a14:compatExt spid="_x0000_s62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262211</xdr:row>
          <xdr:rowOff>0</xdr:rowOff>
        </xdr:from>
        <xdr:to>
          <xdr:col>11267</xdr:col>
          <xdr:colOff>0</xdr:colOff>
          <xdr:row>262211</xdr:row>
          <xdr:rowOff>0</xdr:rowOff>
        </xdr:to>
        <xdr:sp macro="" textlink="">
          <xdr:nvSpPr>
            <xdr:cNvPr id="62210" name="Button 770" hidden="1">
              <a:extLst>
                <a:ext uri="{63B3BB69-23CF-44E3-9099-C40C66FF867C}">
                  <a14:compatExt spid="_x0000_s62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327747</xdr:row>
          <xdr:rowOff>0</xdr:rowOff>
        </xdr:from>
        <xdr:to>
          <xdr:col>11267</xdr:col>
          <xdr:colOff>0</xdr:colOff>
          <xdr:row>327747</xdr:row>
          <xdr:rowOff>0</xdr:rowOff>
        </xdr:to>
        <xdr:sp macro="" textlink="">
          <xdr:nvSpPr>
            <xdr:cNvPr id="62211" name="Button 771" hidden="1">
              <a:extLst>
                <a:ext uri="{63B3BB69-23CF-44E3-9099-C40C66FF867C}">
                  <a14:compatExt spid="_x0000_s62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393283</xdr:row>
          <xdr:rowOff>0</xdr:rowOff>
        </xdr:from>
        <xdr:to>
          <xdr:col>11267</xdr:col>
          <xdr:colOff>0</xdr:colOff>
          <xdr:row>393283</xdr:row>
          <xdr:rowOff>0</xdr:rowOff>
        </xdr:to>
        <xdr:sp macro="" textlink="">
          <xdr:nvSpPr>
            <xdr:cNvPr id="62212" name="Button 772" hidden="1">
              <a:extLst>
                <a:ext uri="{63B3BB69-23CF-44E3-9099-C40C66FF867C}">
                  <a14:compatExt spid="_x0000_s62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458819</xdr:row>
          <xdr:rowOff>0</xdr:rowOff>
        </xdr:from>
        <xdr:to>
          <xdr:col>11267</xdr:col>
          <xdr:colOff>0</xdr:colOff>
          <xdr:row>458819</xdr:row>
          <xdr:rowOff>0</xdr:rowOff>
        </xdr:to>
        <xdr:sp macro="" textlink="">
          <xdr:nvSpPr>
            <xdr:cNvPr id="62213" name="Button 773" hidden="1">
              <a:extLst>
                <a:ext uri="{63B3BB69-23CF-44E3-9099-C40C66FF867C}">
                  <a14:compatExt spid="_x0000_s62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524355</xdr:row>
          <xdr:rowOff>0</xdr:rowOff>
        </xdr:from>
        <xdr:to>
          <xdr:col>11267</xdr:col>
          <xdr:colOff>0</xdr:colOff>
          <xdr:row>524355</xdr:row>
          <xdr:rowOff>0</xdr:rowOff>
        </xdr:to>
        <xdr:sp macro="" textlink="">
          <xdr:nvSpPr>
            <xdr:cNvPr id="62214" name="Button 774" hidden="1">
              <a:extLst>
                <a:ext uri="{63B3BB69-23CF-44E3-9099-C40C66FF867C}">
                  <a14:compatExt spid="_x0000_s62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589891</xdr:row>
          <xdr:rowOff>0</xdr:rowOff>
        </xdr:from>
        <xdr:to>
          <xdr:col>11267</xdr:col>
          <xdr:colOff>0</xdr:colOff>
          <xdr:row>589891</xdr:row>
          <xdr:rowOff>0</xdr:rowOff>
        </xdr:to>
        <xdr:sp macro="" textlink="">
          <xdr:nvSpPr>
            <xdr:cNvPr id="62215" name="Button 775" hidden="1">
              <a:extLst>
                <a:ext uri="{63B3BB69-23CF-44E3-9099-C40C66FF867C}">
                  <a14:compatExt spid="_x0000_s62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655427</xdr:row>
          <xdr:rowOff>0</xdr:rowOff>
        </xdr:from>
        <xdr:to>
          <xdr:col>11267</xdr:col>
          <xdr:colOff>0</xdr:colOff>
          <xdr:row>655427</xdr:row>
          <xdr:rowOff>0</xdr:rowOff>
        </xdr:to>
        <xdr:sp macro="" textlink="">
          <xdr:nvSpPr>
            <xdr:cNvPr id="62216" name="Button 776" hidden="1">
              <a:extLst>
                <a:ext uri="{63B3BB69-23CF-44E3-9099-C40C66FF867C}">
                  <a14:compatExt spid="_x0000_s62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720963</xdr:row>
          <xdr:rowOff>0</xdr:rowOff>
        </xdr:from>
        <xdr:to>
          <xdr:col>11267</xdr:col>
          <xdr:colOff>0</xdr:colOff>
          <xdr:row>720963</xdr:row>
          <xdr:rowOff>0</xdr:rowOff>
        </xdr:to>
        <xdr:sp macro="" textlink="">
          <xdr:nvSpPr>
            <xdr:cNvPr id="62217" name="Button 777" hidden="1">
              <a:extLst>
                <a:ext uri="{63B3BB69-23CF-44E3-9099-C40C66FF867C}">
                  <a14:compatExt spid="_x0000_s62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786499</xdr:row>
          <xdr:rowOff>0</xdr:rowOff>
        </xdr:from>
        <xdr:to>
          <xdr:col>11267</xdr:col>
          <xdr:colOff>0</xdr:colOff>
          <xdr:row>786499</xdr:row>
          <xdr:rowOff>0</xdr:rowOff>
        </xdr:to>
        <xdr:sp macro="" textlink="">
          <xdr:nvSpPr>
            <xdr:cNvPr id="62218" name="Button 778" hidden="1">
              <a:extLst>
                <a:ext uri="{63B3BB69-23CF-44E3-9099-C40C66FF867C}">
                  <a14:compatExt spid="_x0000_s62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852035</xdr:row>
          <xdr:rowOff>0</xdr:rowOff>
        </xdr:from>
        <xdr:to>
          <xdr:col>11267</xdr:col>
          <xdr:colOff>0</xdr:colOff>
          <xdr:row>852035</xdr:row>
          <xdr:rowOff>0</xdr:rowOff>
        </xdr:to>
        <xdr:sp macro="" textlink="">
          <xdr:nvSpPr>
            <xdr:cNvPr id="62219" name="Button 779" hidden="1">
              <a:extLst>
                <a:ext uri="{63B3BB69-23CF-44E3-9099-C40C66FF867C}">
                  <a14:compatExt spid="_x0000_s62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917571</xdr:row>
          <xdr:rowOff>0</xdr:rowOff>
        </xdr:from>
        <xdr:to>
          <xdr:col>11267</xdr:col>
          <xdr:colOff>0</xdr:colOff>
          <xdr:row>917571</xdr:row>
          <xdr:rowOff>0</xdr:rowOff>
        </xdr:to>
        <xdr:sp macro="" textlink="">
          <xdr:nvSpPr>
            <xdr:cNvPr id="62220" name="Button 780" hidden="1">
              <a:extLst>
                <a:ext uri="{63B3BB69-23CF-44E3-9099-C40C66FF867C}">
                  <a14:compatExt spid="_x0000_s62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983107</xdr:row>
          <xdr:rowOff>0</xdr:rowOff>
        </xdr:from>
        <xdr:to>
          <xdr:col>11267</xdr:col>
          <xdr:colOff>0</xdr:colOff>
          <xdr:row>983107</xdr:row>
          <xdr:rowOff>0</xdr:rowOff>
        </xdr:to>
        <xdr:sp macro="" textlink="">
          <xdr:nvSpPr>
            <xdr:cNvPr id="62221" name="Button 781" hidden="1">
              <a:extLst>
                <a:ext uri="{63B3BB69-23CF-44E3-9099-C40C66FF867C}">
                  <a14:compatExt spid="_x0000_s62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67</xdr:row>
          <xdr:rowOff>0</xdr:rowOff>
        </xdr:from>
        <xdr:to>
          <xdr:col>11523</xdr:col>
          <xdr:colOff>0</xdr:colOff>
          <xdr:row>67</xdr:row>
          <xdr:rowOff>0</xdr:rowOff>
        </xdr:to>
        <xdr:sp macro="" textlink="">
          <xdr:nvSpPr>
            <xdr:cNvPr id="62222" name="Button 782" hidden="1">
              <a:extLst>
                <a:ext uri="{63B3BB69-23CF-44E3-9099-C40C66FF867C}">
                  <a14:compatExt spid="_x0000_s62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65603</xdr:row>
          <xdr:rowOff>0</xdr:rowOff>
        </xdr:from>
        <xdr:to>
          <xdr:col>11523</xdr:col>
          <xdr:colOff>0</xdr:colOff>
          <xdr:row>65603</xdr:row>
          <xdr:rowOff>0</xdr:rowOff>
        </xdr:to>
        <xdr:sp macro="" textlink="">
          <xdr:nvSpPr>
            <xdr:cNvPr id="62223" name="Button 783" hidden="1">
              <a:extLst>
                <a:ext uri="{63B3BB69-23CF-44E3-9099-C40C66FF867C}">
                  <a14:compatExt spid="_x0000_s62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131139</xdr:row>
          <xdr:rowOff>0</xdr:rowOff>
        </xdr:from>
        <xdr:to>
          <xdr:col>11523</xdr:col>
          <xdr:colOff>0</xdr:colOff>
          <xdr:row>131139</xdr:row>
          <xdr:rowOff>0</xdr:rowOff>
        </xdr:to>
        <xdr:sp macro="" textlink="">
          <xdr:nvSpPr>
            <xdr:cNvPr id="62224" name="Button 784" hidden="1">
              <a:extLst>
                <a:ext uri="{63B3BB69-23CF-44E3-9099-C40C66FF867C}">
                  <a14:compatExt spid="_x0000_s62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196675</xdr:row>
          <xdr:rowOff>0</xdr:rowOff>
        </xdr:from>
        <xdr:to>
          <xdr:col>11523</xdr:col>
          <xdr:colOff>0</xdr:colOff>
          <xdr:row>196675</xdr:row>
          <xdr:rowOff>0</xdr:rowOff>
        </xdr:to>
        <xdr:sp macro="" textlink="">
          <xdr:nvSpPr>
            <xdr:cNvPr id="62225" name="Button 785" hidden="1">
              <a:extLst>
                <a:ext uri="{63B3BB69-23CF-44E3-9099-C40C66FF867C}">
                  <a14:compatExt spid="_x0000_s62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262211</xdr:row>
          <xdr:rowOff>0</xdr:rowOff>
        </xdr:from>
        <xdr:to>
          <xdr:col>11523</xdr:col>
          <xdr:colOff>0</xdr:colOff>
          <xdr:row>262211</xdr:row>
          <xdr:rowOff>0</xdr:rowOff>
        </xdr:to>
        <xdr:sp macro="" textlink="">
          <xdr:nvSpPr>
            <xdr:cNvPr id="62226" name="Button 786" hidden="1">
              <a:extLst>
                <a:ext uri="{63B3BB69-23CF-44E3-9099-C40C66FF867C}">
                  <a14:compatExt spid="_x0000_s62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327747</xdr:row>
          <xdr:rowOff>0</xdr:rowOff>
        </xdr:from>
        <xdr:to>
          <xdr:col>11523</xdr:col>
          <xdr:colOff>0</xdr:colOff>
          <xdr:row>327747</xdr:row>
          <xdr:rowOff>0</xdr:rowOff>
        </xdr:to>
        <xdr:sp macro="" textlink="">
          <xdr:nvSpPr>
            <xdr:cNvPr id="62227" name="Button 787" hidden="1">
              <a:extLst>
                <a:ext uri="{63B3BB69-23CF-44E3-9099-C40C66FF867C}">
                  <a14:compatExt spid="_x0000_s62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393283</xdr:row>
          <xdr:rowOff>0</xdr:rowOff>
        </xdr:from>
        <xdr:to>
          <xdr:col>11523</xdr:col>
          <xdr:colOff>0</xdr:colOff>
          <xdr:row>393283</xdr:row>
          <xdr:rowOff>0</xdr:rowOff>
        </xdr:to>
        <xdr:sp macro="" textlink="">
          <xdr:nvSpPr>
            <xdr:cNvPr id="62228" name="Button 788" hidden="1">
              <a:extLst>
                <a:ext uri="{63B3BB69-23CF-44E3-9099-C40C66FF867C}">
                  <a14:compatExt spid="_x0000_s62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458819</xdr:row>
          <xdr:rowOff>0</xdr:rowOff>
        </xdr:from>
        <xdr:to>
          <xdr:col>11523</xdr:col>
          <xdr:colOff>0</xdr:colOff>
          <xdr:row>458819</xdr:row>
          <xdr:rowOff>0</xdr:rowOff>
        </xdr:to>
        <xdr:sp macro="" textlink="">
          <xdr:nvSpPr>
            <xdr:cNvPr id="62229" name="Button 789" hidden="1">
              <a:extLst>
                <a:ext uri="{63B3BB69-23CF-44E3-9099-C40C66FF867C}">
                  <a14:compatExt spid="_x0000_s62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524355</xdr:row>
          <xdr:rowOff>0</xdr:rowOff>
        </xdr:from>
        <xdr:to>
          <xdr:col>11523</xdr:col>
          <xdr:colOff>0</xdr:colOff>
          <xdr:row>524355</xdr:row>
          <xdr:rowOff>0</xdr:rowOff>
        </xdr:to>
        <xdr:sp macro="" textlink="">
          <xdr:nvSpPr>
            <xdr:cNvPr id="62230" name="Button 790" hidden="1">
              <a:extLst>
                <a:ext uri="{63B3BB69-23CF-44E3-9099-C40C66FF867C}">
                  <a14:compatExt spid="_x0000_s62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589891</xdr:row>
          <xdr:rowOff>0</xdr:rowOff>
        </xdr:from>
        <xdr:to>
          <xdr:col>11523</xdr:col>
          <xdr:colOff>0</xdr:colOff>
          <xdr:row>589891</xdr:row>
          <xdr:rowOff>0</xdr:rowOff>
        </xdr:to>
        <xdr:sp macro="" textlink="">
          <xdr:nvSpPr>
            <xdr:cNvPr id="62231" name="Button 791" hidden="1">
              <a:extLst>
                <a:ext uri="{63B3BB69-23CF-44E3-9099-C40C66FF867C}">
                  <a14:compatExt spid="_x0000_s62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655427</xdr:row>
          <xdr:rowOff>0</xdr:rowOff>
        </xdr:from>
        <xdr:to>
          <xdr:col>11523</xdr:col>
          <xdr:colOff>0</xdr:colOff>
          <xdr:row>655427</xdr:row>
          <xdr:rowOff>0</xdr:rowOff>
        </xdr:to>
        <xdr:sp macro="" textlink="">
          <xdr:nvSpPr>
            <xdr:cNvPr id="62232" name="Button 792" hidden="1">
              <a:extLst>
                <a:ext uri="{63B3BB69-23CF-44E3-9099-C40C66FF867C}">
                  <a14:compatExt spid="_x0000_s62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720963</xdr:row>
          <xdr:rowOff>0</xdr:rowOff>
        </xdr:from>
        <xdr:to>
          <xdr:col>11523</xdr:col>
          <xdr:colOff>0</xdr:colOff>
          <xdr:row>720963</xdr:row>
          <xdr:rowOff>0</xdr:rowOff>
        </xdr:to>
        <xdr:sp macro="" textlink="">
          <xdr:nvSpPr>
            <xdr:cNvPr id="62233" name="Button 793" hidden="1">
              <a:extLst>
                <a:ext uri="{63B3BB69-23CF-44E3-9099-C40C66FF867C}">
                  <a14:compatExt spid="_x0000_s62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786499</xdr:row>
          <xdr:rowOff>0</xdr:rowOff>
        </xdr:from>
        <xdr:to>
          <xdr:col>11523</xdr:col>
          <xdr:colOff>0</xdr:colOff>
          <xdr:row>786499</xdr:row>
          <xdr:rowOff>0</xdr:rowOff>
        </xdr:to>
        <xdr:sp macro="" textlink="">
          <xdr:nvSpPr>
            <xdr:cNvPr id="62234" name="Button 794" hidden="1">
              <a:extLst>
                <a:ext uri="{63B3BB69-23CF-44E3-9099-C40C66FF867C}">
                  <a14:compatExt spid="_x0000_s62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852035</xdr:row>
          <xdr:rowOff>0</xdr:rowOff>
        </xdr:from>
        <xdr:to>
          <xdr:col>11523</xdr:col>
          <xdr:colOff>0</xdr:colOff>
          <xdr:row>852035</xdr:row>
          <xdr:rowOff>0</xdr:rowOff>
        </xdr:to>
        <xdr:sp macro="" textlink="">
          <xdr:nvSpPr>
            <xdr:cNvPr id="62235" name="Button 795" hidden="1">
              <a:extLst>
                <a:ext uri="{63B3BB69-23CF-44E3-9099-C40C66FF867C}">
                  <a14:compatExt spid="_x0000_s62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917571</xdr:row>
          <xdr:rowOff>0</xdr:rowOff>
        </xdr:from>
        <xdr:to>
          <xdr:col>11523</xdr:col>
          <xdr:colOff>0</xdr:colOff>
          <xdr:row>917571</xdr:row>
          <xdr:rowOff>0</xdr:rowOff>
        </xdr:to>
        <xdr:sp macro="" textlink="">
          <xdr:nvSpPr>
            <xdr:cNvPr id="62236" name="Button 796" hidden="1">
              <a:extLst>
                <a:ext uri="{63B3BB69-23CF-44E3-9099-C40C66FF867C}">
                  <a14:compatExt spid="_x0000_s62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983107</xdr:row>
          <xdr:rowOff>0</xdr:rowOff>
        </xdr:from>
        <xdr:to>
          <xdr:col>11523</xdr:col>
          <xdr:colOff>0</xdr:colOff>
          <xdr:row>983107</xdr:row>
          <xdr:rowOff>0</xdr:rowOff>
        </xdr:to>
        <xdr:sp macro="" textlink="">
          <xdr:nvSpPr>
            <xdr:cNvPr id="62237" name="Button 797" hidden="1">
              <a:extLst>
                <a:ext uri="{63B3BB69-23CF-44E3-9099-C40C66FF867C}">
                  <a14:compatExt spid="_x0000_s62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67</xdr:row>
          <xdr:rowOff>0</xdr:rowOff>
        </xdr:from>
        <xdr:to>
          <xdr:col>11779</xdr:col>
          <xdr:colOff>0</xdr:colOff>
          <xdr:row>67</xdr:row>
          <xdr:rowOff>0</xdr:rowOff>
        </xdr:to>
        <xdr:sp macro="" textlink="">
          <xdr:nvSpPr>
            <xdr:cNvPr id="62238" name="Button 798" hidden="1">
              <a:extLst>
                <a:ext uri="{63B3BB69-23CF-44E3-9099-C40C66FF867C}">
                  <a14:compatExt spid="_x0000_s62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65603</xdr:row>
          <xdr:rowOff>0</xdr:rowOff>
        </xdr:from>
        <xdr:to>
          <xdr:col>11779</xdr:col>
          <xdr:colOff>0</xdr:colOff>
          <xdr:row>65603</xdr:row>
          <xdr:rowOff>0</xdr:rowOff>
        </xdr:to>
        <xdr:sp macro="" textlink="">
          <xdr:nvSpPr>
            <xdr:cNvPr id="62239" name="Button 799" hidden="1">
              <a:extLst>
                <a:ext uri="{63B3BB69-23CF-44E3-9099-C40C66FF867C}">
                  <a14:compatExt spid="_x0000_s62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131139</xdr:row>
          <xdr:rowOff>0</xdr:rowOff>
        </xdr:from>
        <xdr:to>
          <xdr:col>11779</xdr:col>
          <xdr:colOff>0</xdr:colOff>
          <xdr:row>131139</xdr:row>
          <xdr:rowOff>0</xdr:rowOff>
        </xdr:to>
        <xdr:sp macro="" textlink="">
          <xdr:nvSpPr>
            <xdr:cNvPr id="62240" name="Button 800" hidden="1">
              <a:extLst>
                <a:ext uri="{63B3BB69-23CF-44E3-9099-C40C66FF867C}">
                  <a14:compatExt spid="_x0000_s62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196675</xdr:row>
          <xdr:rowOff>0</xdr:rowOff>
        </xdr:from>
        <xdr:to>
          <xdr:col>11779</xdr:col>
          <xdr:colOff>0</xdr:colOff>
          <xdr:row>196675</xdr:row>
          <xdr:rowOff>0</xdr:rowOff>
        </xdr:to>
        <xdr:sp macro="" textlink="">
          <xdr:nvSpPr>
            <xdr:cNvPr id="62241" name="Button 801" hidden="1">
              <a:extLst>
                <a:ext uri="{63B3BB69-23CF-44E3-9099-C40C66FF867C}">
                  <a14:compatExt spid="_x0000_s62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262211</xdr:row>
          <xdr:rowOff>0</xdr:rowOff>
        </xdr:from>
        <xdr:to>
          <xdr:col>11779</xdr:col>
          <xdr:colOff>0</xdr:colOff>
          <xdr:row>262211</xdr:row>
          <xdr:rowOff>0</xdr:rowOff>
        </xdr:to>
        <xdr:sp macro="" textlink="">
          <xdr:nvSpPr>
            <xdr:cNvPr id="62242" name="Button 802" hidden="1">
              <a:extLst>
                <a:ext uri="{63B3BB69-23CF-44E3-9099-C40C66FF867C}">
                  <a14:compatExt spid="_x0000_s62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327747</xdr:row>
          <xdr:rowOff>0</xdr:rowOff>
        </xdr:from>
        <xdr:to>
          <xdr:col>11779</xdr:col>
          <xdr:colOff>0</xdr:colOff>
          <xdr:row>327747</xdr:row>
          <xdr:rowOff>0</xdr:rowOff>
        </xdr:to>
        <xdr:sp macro="" textlink="">
          <xdr:nvSpPr>
            <xdr:cNvPr id="62243" name="Button 803" hidden="1">
              <a:extLst>
                <a:ext uri="{63B3BB69-23CF-44E3-9099-C40C66FF867C}">
                  <a14:compatExt spid="_x0000_s62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393283</xdr:row>
          <xdr:rowOff>0</xdr:rowOff>
        </xdr:from>
        <xdr:to>
          <xdr:col>11779</xdr:col>
          <xdr:colOff>0</xdr:colOff>
          <xdr:row>393283</xdr:row>
          <xdr:rowOff>0</xdr:rowOff>
        </xdr:to>
        <xdr:sp macro="" textlink="">
          <xdr:nvSpPr>
            <xdr:cNvPr id="62244" name="Button 804" hidden="1">
              <a:extLst>
                <a:ext uri="{63B3BB69-23CF-44E3-9099-C40C66FF867C}">
                  <a14:compatExt spid="_x0000_s62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458819</xdr:row>
          <xdr:rowOff>0</xdr:rowOff>
        </xdr:from>
        <xdr:to>
          <xdr:col>11779</xdr:col>
          <xdr:colOff>0</xdr:colOff>
          <xdr:row>458819</xdr:row>
          <xdr:rowOff>0</xdr:rowOff>
        </xdr:to>
        <xdr:sp macro="" textlink="">
          <xdr:nvSpPr>
            <xdr:cNvPr id="62245" name="Button 805" hidden="1">
              <a:extLst>
                <a:ext uri="{63B3BB69-23CF-44E3-9099-C40C66FF867C}">
                  <a14:compatExt spid="_x0000_s62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524355</xdr:row>
          <xdr:rowOff>0</xdr:rowOff>
        </xdr:from>
        <xdr:to>
          <xdr:col>11779</xdr:col>
          <xdr:colOff>0</xdr:colOff>
          <xdr:row>524355</xdr:row>
          <xdr:rowOff>0</xdr:rowOff>
        </xdr:to>
        <xdr:sp macro="" textlink="">
          <xdr:nvSpPr>
            <xdr:cNvPr id="62246" name="Button 806" hidden="1">
              <a:extLst>
                <a:ext uri="{63B3BB69-23CF-44E3-9099-C40C66FF867C}">
                  <a14:compatExt spid="_x0000_s62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589891</xdr:row>
          <xdr:rowOff>0</xdr:rowOff>
        </xdr:from>
        <xdr:to>
          <xdr:col>11779</xdr:col>
          <xdr:colOff>0</xdr:colOff>
          <xdr:row>589891</xdr:row>
          <xdr:rowOff>0</xdr:rowOff>
        </xdr:to>
        <xdr:sp macro="" textlink="">
          <xdr:nvSpPr>
            <xdr:cNvPr id="62247" name="Button 807" hidden="1">
              <a:extLst>
                <a:ext uri="{63B3BB69-23CF-44E3-9099-C40C66FF867C}">
                  <a14:compatExt spid="_x0000_s62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655427</xdr:row>
          <xdr:rowOff>0</xdr:rowOff>
        </xdr:from>
        <xdr:to>
          <xdr:col>11779</xdr:col>
          <xdr:colOff>0</xdr:colOff>
          <xdr:row>655427</xdr:row>
          <xdr:rowOff>0</xdr:rowOff>
        </xdr:to>
        <xdr:sp macro="" textlink="">
          <xdr:nvSpPr>
            <xdr:cNvPr id="62248" name="Button 808" hidden="1">
              <a:extLst>
                <a:ext uri="{63B3BB69-23CF-44E3-9099-C40C66FF867C}">
                  <a14:compatExt spid="_x0000_s62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720963</xdr:row>
          <xdr:rowOff>0</xdr:rowOff>
        </xdr:from>
        <xdr:to>
          <xdr:col>11779</xdr:col>
          <xdr:colOff>0</xdr:colOff>
          <xdr:row>720963</xdr:row>
          <xdr:rowOff>0</xdr:rowOff>
        </xdr:to>
        <xdr:sp macro="" textlink="">
          <xdr:nvSpPr>
            <xdr:cNvPr id="62249" name="Button 809" hidden="1">
              <a:extLst>
                <a:ext uri="{63B3BB69-23CF-44E3-9099-C40C66FF867C}">
                  <a14:compatExt spid="_x0000_s62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786499</xdr:row>
          <xdr:rowOff>0</xdr:rowOff>
        </xdr:from>
        <xdr:to>
          <xdr:col>11779</xdr:col>
          <xdr:colOff>0</xdr:colOff>
          <xdr:row>786499</xdr:row>
          <xdr:rowOff>0</xdr:rowOff>
        </xdr:to>
        <xdr:sp macro="" textlink="">
          <xdr:nvSpPr>
            <xdr:cNvPr id="62250" name="Button 810" hidden="1">
              <a:extLst>
                <a:ext uri="{63B3BB69-23CF-44E3-9099-C40C66FF867C}">
                  <a14:compatExt spid="_x0000_s62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852035</xdr:row>
          <xdr:rowOff>0</xdr:rowOff>
        </xdr:from>
        <xdr:to>
          <xdr:col>11779</xdr:col>
          <xdr:colOff>0</xdr:colOff>
          <xdr:row>852035</xdr:row>
          <xdr:rowOff>0</xdr:rowOff>
        </xdr:to>
        <xdr:sp macro="" textlink="">
          <xdr:nvSpPr>
            <xdr:cNvPr id="62251" name="Button 811" hidden="1">
              <a:extLst>
                <a:ext uri="{63B3BB69-23CF-44E3-9099-C40C66FF867C}">
                  <a14:compatExt spid="_x0000_s62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917571</xdr:row>
          <xdr:rowOff>0</xdr:rowOff>
        </xdr:from>
        <xdr:to>
          <xdr:col>11779</xdr:col>
          <xdr:colOff>0</xdr:colOff>
          <xdr:row>917571</xdr:row>
          <xdr:rowOff>0</xdr:rowOff>
        </xdr:to>
        <xdr:sp macro="" textlink="">
          <xdr:nvSpPr>
            <xdr:cNvPr id="62252" name="Button 812" hidden="1">
              <a:extLst>
                <a:ext uri="{63B3BB69-23CF-44E3-9099-C40C66FF867C}">
                  <a14:compatExt spid="_x0000_s62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983107</xdr:row>
          <xdr:rowOff>0</xdr:rowOff>
        </xdr:from>
        <xdr:to>
          <xdr:col>11779</xdr:col>
          <xdr:colOff>0</xdr:colOff>
          <xdr:row>983107</xdr:row>
          <xdr:rowOff>0</xdr:rowOff>
        </xdr:to>
        <xdr:sp macro="" textlink="">
          <xdr:nvSpPr>
            <xdr:cNvPr id="62253" name="Button 813" hidden="1">
              <a:extLst>
                <a:ext uri="{63B3BB69-23CF-44E3-9099-C40C66FF867C}">
                  <a14:compatExt spid="_x0000_s62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67</xdr:row>
          <xdr:rowOff>0</xdr:rowOff>
        </xdr:from>
        <xdr:to>
          <xdr:col>12035</xdr:col>
          <xdr:colOff>0</xdr:colOff>
          <xdr:row>67</xdr:row>
          <xdr:rowOff>0</xdr:rowOff>
        </xdr:to>
        <xdr:sp macro="" textlink="">
          <xdr:nvSpPr>
            <xdr:cNvPr id="62254" name="Button 814" hidden="1">
              <a:extLst>
                <a:ext uri="{63B3BB69-23CF-44E3-9099-C40C66FF867C}">
                  <a14:compatExt spid="_x0000_s62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65603</xdr:row>
          <xdr:rowOff>0</xdr:rowOff>
        </xdr:from>
        <xdr:to>
          <xdr:col>12035</xdr:col>
          <xdr:colOff>0</xdr:colOff>
          <xdr:row>65603</xdr:row>
          <xdr:rowOff>0</xdr:rowOff>
        </xdr:to>
        <xdr:sp macro="" textlink="">
          <xdr:nvSpPr>
            <xdr:cNvPr id="62255" name="Button 815" hidden="1">
              <a:extLst>
                <a:ext uri="{63B3BB69-23CF-44E3-9099-C40C66FF867C}">
                  <a14:compatExt spid="_x0000_s62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131139</xdr:row>
          <xdr:rowOff>0</xdr:rowOff>
        </xdr:from>
        <xdr:to>
          <xdr:col>12035</xdr:col>
          <xdr:colOff>0</xdr:colOff>
          <xdr:row>131139</xdr:row>
          <xdr:rowOff>0</xdr:rowOff>
        </xdr:to>
        <xdr:sp macro="" textlink="">
          <xdr:nvSpPr>
            <xdr:cNvPr id="62256" name="Button 816" hidden="1">
              <a:extLst>
                <a:ext uri="{63B3BB69-23CF-44E3-9099-C40C66FF867C}">
                  <a14:compatExt spid="_x0000_s62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196675</xdr:row>
          <xdr:rowOff>0</xdr:rowOff>
        </xdr:from>
        <xdr:to>
          <xdr:col>12035</xdr:col>
          <xdr:colOff>0</xdr:colOff>
          <xdr:row>196675</xdr:row>
          <xdr:rowOff>0</xdr:rowOff>
        </xdr:to>
        <xdr:sp macro="" textlink="">
          <xdr:nvSpPr>
            <xdr:cNvPr id="62257" name="Button 817" hidden="1">
              <a:extLst>
                <a:ext uri="{63B3BB69-23CF-44E3-9099-C40C66FF867C}">
                  <a14:compatExt spid="_x0000_s62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262211</xdr:row>
          <xdr:rowOff>0</xdr:rowOff>
        </xdr:from>
        <xdr:to>
          <xdr:col>12035</xdr:col>
          <xdr:colOff>0</xdr:colOff>
          <xdr:row>262211</xdr:row>
          <xdr:rowOff>0</xdr:rowOff>
        </xdr:to>
        <xdr:sp macro="" textlink="">
          <xdr:nvSpPr>
            <xdr:cNvPr id="62258" name="Button 818" hidden="1">
              <a:extLst>
                <a:ext uri="{63B3BB69-23CF-44E3-9099-C40C66FF867C}">
                  <a14:compatExt spid="_x0000_s62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327747</xdr:row>
          <xdr:rowOff>0</xdr:rowOff>
        </xdr:from>
        <xdr:to>
          <xdr:col>12035</xdr:col>
          <xdr:colOff>0</xdr:colOff>
          <xdr:row>327747</xdr:row>
          <xdr:rowOff>0</xdr:rowOff>
        </xdr:to>
        <xdr:sp macro="" textlink="">
          <xdr:nvSpPr>
            <xdr:cNvPr id="62259" name="Button 819" hidden="1">
              <a:extLst>
                <a:ext uri="{63B3BB69-23CF-44E3-9099-C40C66FF867C}">
                  <a14:compatExt spid="_x0000_s62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393283</xdr:row>
          <xdr:rowOff>0</xdr:rowOff>
        </xdr:from>
        <xdr:to>
          <xdr:col>12035</xdr:col>
          <xdr:colOff>0</xdr:colOff>
          <xdr:row>393283</xdr:row>
          <xdr:rowOff>0</xdr:rowOff>
        </xdr:to>
        <xdr:sp macro="" textlink="">
          <xdr:nvSpPr>
            <xdr:cNvPr id="62260" name="Button 820" hidden="1">
              <a:extLst>
                <a:ext uri="{63B3BB69-23CF-44E3-9099-C40C66FF867C}">
                  <a14:compatExt spid="_x0000_s62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458819</xdr:row>
          <xdr:rowOff>0</xdr:rowOff>
        </xdr:from>
        <xdr:to>
          <xdr:col>12035</xdr:col>
          <xdr:colOff>0</xdr:colOff>
          <xdr:row>458819</xdr:row>
          <xdr:rowOff>0</xdr:rowOff>
        </xdr:to>
        <xdr:sp macro="" textlink="">
          <xdr:nvSpPr>
            <xdr:cNvPr id="62261" name="Button 821" hidden="1">
              <a:extLst>
                <a:ext uri="{63B3BB69-23CF-44E3-9099-C40C66FF867C}">
                  <a14:compatExt spid="_x0000_s62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524355</xdr:row>
          <xdr:rowOff>0</xdr:rowOff>
        </xdr:from>
        <xdr:to>
          <xdr:col>12035</xdr:col>
          <xdr:colOff>0</xdr:colOff>
          <xdr:row>524355</xdr:row>
          <xdr:rowOff>0</xdr:rowOff>
        </xdr:to>
        <xdr:sp macro="" textlink="">
          <xdr:nvSpPr>
            <xdr:cNvPr id="62262" name="Button 822" hidden="1">
              <a:extLst>
                <a:ext uri="{63B3BB69-23CF-44E3-9099-C40C66FF867C}">
                  <a14:compatExt spid="_x0000_s62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589891</xdr:row>
          <xdr:rowOff>0</xdr:rowOff>
        </xdr:from>
        <xdr:to>
          <xdr:col>12035</xdr:col>
          <xdr:colOff>0</xdr:colOff>
          <xdr:row>589891</xdr:row>
          <xdr:rowOff>0</xdr:rowOff>
        </xdr:to>
        <xdr:sp macro="" textlink="">
          <xdr:nvSpPr>
            <xdr:cNvPr id="62263" name="Button 823" hidden="1">
              <a:extLst>
                <a:ext uri="{63B3BB69-23CF-44E3-9099-C40C66FF867C}">
                  <a14:compatExt spid="_x0000_s62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655427</xdr:row>
          <xdr:rowOff>0</xdr:rowOff>
        </xdr:from>
        <xdr:to>
          <xdr:col>12035</xdr:col>
          <xdr:colOff>0</xdr:colOff>
          <xdr:row>655427</xdr:row>
          <xdr:rowOff>0</xdr:rowOff>
        </xdr:to>
        <xdr:sp macro="" textlink="">
          <xdr:nvSpPr>
            <xdr:cNvPr id="62264" name="Button 824" hidden="1">
              <a:extLst>
                <a:ext uri="{63B3BB69-23CF-44E3-9099-C40C66FF867C}">
                  <a14:compatExt spid="_x0000_s62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720963</xdr:row>
          <xdr:rowOff>0</xdr:rowOff>
        </xdr:from>
        <xdr:to>
          <xdr:col>12035</xdr:col>
          <xdr:colOff>0</xdr:colOff>
          <xdr:row>720963</xdr:row>
          <xdr:rowOff>0</xdr:rowOff>
        </xdr:to>
        <xdr:sp macro="" textlink="">
          <xdr:nvSpPr>
            <xdr:cNvPr id="62265" name="Button 825" hidden="1">
              <a:extLst>
                <a:ext uri="{63B3BB69-23CF-44E3-9099-C40C66FF867C}">
                  <a14:compatExt spid="_x0000_s62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786499</xdr:row>
          <xdr:rowOff>0</xdr:rowOff>
        </xdr:from>
        <xdr:to>
          <xdr:col>12035</xdr:col>
          <xdr:colOff>0</xdr:colOff>
          <xdr:row>786499</xdr:row>
          <xdr:rowOff>0</xdr:rowOff>
        </xdr:to>
        <xdr:sp macro="" textlink="">
          <xdr:nvSpPr>
            <xdr:cNvPr id="62266" name="Button 826" hidden="1">
              <a:extLst>
                <a:ext uri="{63B3BB69-23CF-44E3-9099-C40C66FF867C}">
                  <a14:compatExt spid="_x0000_s62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852035</xdr:row>
          <xdr:rowOff>0</xdr:rowOff>
        </xdr:from>
        <xdr:to>
          <xdr:col>12035</xdr:col>
          <xdr:colOff>0</xdr:colOff>
          <xdr:row>852035</xdr:row>
          <xdr:rowOff>0</xdr:rowOff>
        </xdr:to>
        <xdr:sp macro="" textlink="">
          <xdr:nvSpPr>
            <xdr:cNvPr id="62267" name="Button 827" hidden="1">
              <a:extLst>
                <a:ext uri="{63B3BB69-23CF-44E3-9099-C40C66FF867C}">
                  <a14:compatExt spid="_x0000_s62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917571</xdr:row>
          <xdr:rowOff>0</xdr:rowOff>
        </xdr:from>
        <xdr:to>
          <xdr:col>12035</xdr:col>
          <xdr:colOff>0</xdr:colOff>
          <xdr:row>917571</xdr:row>
          <xdr:rowOff>0</xdr:rowOff>
        </xdr:to>
        <xdr:sp macro="" textlink="">
          <xdr:nvSpPr>
            <xdr:cNvPr id="62268" name="Button 828" hidden="1">
              <a:extLst>
                <a:ext uri="{63B3BB69-23CF-44E3-9099-C40C66FF867C}">
                  <a14:compatExt spid="_x0000_s62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983107</xdr:row>
          <xdr:rowOff>0</xdr:rowOff>
        </xdr:from>
        <xdr:to>
          <xdr:col>12035</xdr:col>
          <xdr:colOff>0</xdr:colOff>
          <xdr:row>983107</xdr:row>
          <xdr:rowOff>0</xdr:rowOff>
        </xdr:to>
        <xdr:sp macro="" textlink="">
          <xdr:nvSpPr>
            <xdr:cNvPr id="62269" name="Button 829" hidden="1">
              <a:extLst>
                <a:ext uri="{63B3BB69-23CF-44E3-9099-C40C66FF867C}">
                  <a14:compatExt spid="_x0000_s62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67</xdr:row>
          <xdr:rowOff>0</xdr:rowOff>
        </xdr:from>
        <xdr:to>
          <xdr:col>12291</xdr:col>
          <xdr:colOff>0</xdr:colOff>
          <xdr:row>67</xdr:row>
          <xdr:rowOff>0</xdr:rowOff>
        </xdr:to>
        <xdr:sp macro="" textlink="">
          <xdr:nvSpPr>
            <xdr:cNvPr id="62270" name="Button 830" hidden="1">
              <a:extLst>
                <a:ext uri="{63B3BB69-23CF-44E3-9099-C40C66FF867C}">
                  <a14:compatExt spid="_x0000_s62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65603</xdr:row>
          <xdr:rowOff>0</xdr:rowOff>
        </xdr:from>
        <xdr:to>
          <xdr:col>12291</xdr:col>
          <xdr:colOff>0</xdr:colOff>
          <xdr:row>65603</xdr:row>
          <xdr:rowOff>0</xdr:rowOff>
        </xdr:to>
        <xdr:sp macro="" textlink="">
          <xdr:nvSpPr>
            <xdr:cNvPr id="62271" name="Button 831" hidden="1">
              <a:extLst>
                <a:ext uri="{63B3BB69-23CF-44E3-9099-C40C66FF867C}">
                  <a14:compatExt spid="_x0000_s62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131139</xdr:row>
          <xdr:rowOff>0</xdr:rowOff>
        </xdr:from>
        <xdr:to>
          <xdr:col>12291</xdr:col>
          <xdr:colOff>0</xdr:colOff>
          <xdr:row>131139</xdr:row>
          <xdr:rowOff>0</xdr:rowOff>
        </xdr:to>
        <xdr:sp macro="" textlink="">
          <xdr:nvSpPr>
            <xdr:cNvPr id="62272" name="Button 832" hidden="1">
              <a:extLst>
                <a:ext uri="{63B3BB69-23CF-44E3-9099-C40C66FF867C}">
                  <a14:compatExt spid="_x0000_s62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196675</xdr:row>
          <xdr:rowOff>0</xdr:rowOff>
        </xdr:from>
        <xdr:to>
          <xdr:col>12291</xdr:col>
          <xdr:colOff>0</xdr:colOff>
          <xdr:row>196675</xdr:row>
          <xdr:rowOff>0</xdr:rowOff>
        </xdr:to>
        <xdr:sp macro="" textlink="">
          <xdr:nvSpPr>
            <xdr:cNvPr id="62273" name="Button 833" hidden="1">
              <a:extLst>
                <a:ext uri="{63B3BB69-23CF-44E3-9099-C40C66FF867C}">
                  <a14:compatExt spid="_x0000_s62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262211</xdr:row>
          <xdr:rowOff>0</xdr:rowOff>
        </xdr:from>
        <xdr:to>
          <xdr:col>12291</xdr:col>
          <xdr:colOff>0</xdr:colOff>
          <xdr:row>262211</xdr:row>
          <xdr:rowOff>0</xdr:rowOff>
        </xdr:to>
        <xdr:sp macro="" textlink="">
          <xdr:nvSpPr>
            <xdr:cNvPr id="62274" name="Button 834" hidden="1">
              <a:extLst>
                <a:ext uri="{63B3BB69-23CF-44E3-9099-C40C66FF867C}">
                  <a14:compatExt spid="_x0000_s62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327747</xdr:row>
          <xdr:rowOff>0</xdr:rowOff>
        </xdr:from>
        <xdr:to>
          <xdr:col>12291</xdr:col>
          <xdr:colOff>0</xdr:colOff>
          <xdr:row>327747</xdr:row>
          <xdr:rowOff>0</xdr:rowOff>
        </xdr:to>
        <xdr:sp macro="" textlink="">
          <xdr:nvSpPr>
            <xdr:cNvPr id="62275" name="Button 835" hidden="1">
              <a:extLst>
                <a:ext uri="{63B3BB69-23CF-44E3-9099-C40C66FF867C}">
                  <a14:compatExt spid="_x0000_s62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393283</xdr:row>
          <xdr:rowOff>0</xdr:rowOff>
        </xdr:from>
        <xdr:to>
          <xdr:col>12291</xdr:col>
          <xdr:colOff>0</xdr:colOff>
          <xdr:row>393283</xdr:row>
          <xdr:rowOff>0</xdr:rowOff>
        </xdr:to>
        <xdr:sp macro="" textlink="">
          <xdr:nvSpPr>
            <xdr:cNvPr id="62276" name="Button 836" hidden="1">
              <a:extLst>
                <a:ext uri="{63B3BB69-23CF-44E3-9099-C40C66FF867C}">
                  <a14:compatExt spid="_x0000_s62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458819</xdr:row>
          <xdr:rowOff>0</xdr:rowOff>
        </xdr:from>
        <xdr:to>
          <xdr:col>12291</xdr:col>
          <xdr:colOff>0</xdr:colOff>
          <xdr:row>458819</xdr:row>
          <xdr:rowOff>0</xdr:rowOff>
        </xdr:to>
        <xdr:sp macro="" textlink="">
          <xdr:nvSpPr>
            <xdr:cNvPr id="62277" name="Button 837" hidden="1">
              <a:extLst>
                <a:ext uri="{63B3BB69-23CF-44E3-9099-C40C66FF867C}">
                  <a14:compatExt spid="_x0000_s62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524355</xdr:row>
          <xdr:rowOff>0</xdr:rowOff>
        </xdr:from>
        <xdr:to>
          <xdr:col>12291</xdr:col>
          <xdr:colOff>0</xdr:colOff>
          <xdr:row>524355</xdr:row>
          <xdr:rowOff>0</xdr:rowOff>
        </xdr:to>
        <xdr:sp macro="" textlink="">
          <xdr:nvSpPr>
            <xdr:cNvPr id="62278" name="Button 838" hidden="1">
              <a:extLst>
                <a:ext uri="{63B3BB69-23CF-44E3-9099-C40C66FF867C}">
                  <a14:compatExt spid="_x0000_s62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589891</xdr:row>
          <xdr:rowOff>0</xdr:rowOff>
        </xdr:from>
        <xdr:to>
          <xdr:col>12291</xdr:col>
          <xdr:colOff>0</xdr:colOff>
          <xdr:row>589891</xdr:row>
          <xdr:rowOff>0</xdr:rowOff>
        </xdr:to>
        <xdr:sp macro="" textlink="">
          <xdr:nvSpPr>
            <xdr:cNvPr id="62279" name="Button 839" hidden="1">
              <a:extLst>
                <a:ext uri="{63B3BB69-23CF-44E3-9099-C40C66FF867C}">
                  <a14:compatExt spid="_x0000_s62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655427</xdr:row>
          <xdr:rowOff>0</xdr:rowOff>
        </xdr:from>
        <xdr:to>
          <xdr:col>12291</xdr:col>
          <xdr:colOff>0</xdr:colOff>
          <xdr:row>655427</xdr:row>
          <xdr:rowOff>0</xdr:rowOff>
        </xdr:to>
        <xdr:sp macro="" textlink="">
          <xdr:nvSpPr>
            <xdr:cNvPr id="62280" name="Button 840" hidden="1">
              <a:extLst>
                <a:ext uri="{63B3BB69-23CF-44E3-9099-C40C66FF867C}">
                  <a14:compatExt spid="_x0000_s62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720963</xdr:row>
          <xdr:rowOff>0</xdr:rowOff>
        </xdr:from>
        <xdr:to>
          <xdr:col>12291</xdr:col>
          <xdr:colOff>0</xdr:colOff>
          <xdr:row>720963</xdr:row>
          <xdr:rowOff>0</xdr:rowOff>
        </xdr:to>
        <xdr:sp macro="" textlink="">
          <xdr:nvSpPr>
            <xdr:cNvPr id="62281" name="Button 841" hidden="1">
              <a:extLst>
                <a:ext uri="{63B3BB69-23CF-44E3-9099-C40C66FF867C}">
                  <a14:compatExt spid="_x0000_s62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786499</xdr:row>
          <xdr:rowOff>0</xdr:rowOff>
        </xdr:from>
        <xdr:to>
          <xdr:col>12291</xdr:col>
          <xdr:colOff>0</xdr:colOff>
          <xdr:row>786499</xdr:row>
          <xdr:rowOff>0</xdr:rowOff>
        </xdr:to>
        <xdr:sp macro="" textlink="">
          <xdr:nvSpPr>
            <xdr:cNvPr id="62282" name="Button 842" hidden="1">
              <a:extLst>
                <a:ext uri="{63B3BB69-23CF-44E3-9099-C40C66FF867C}">
                  <a14:compatExt spid="_x0000_s62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852035</xdr:row>
          <xdr:rowOff>0</xdr:rowOff>
        </xdr:from>
        <xdr:to>
          <xdr:col>12291</xdr:col>
          <xdr:colOff>0</xdr:colOff>
          <xdr:row>852035</xdr:row>
          <xdr:rowOff>0</xdr:rowOff>
        </xdr:to>
        <xdr:sp macro="" textlink="">
          <xdr:nvSpPr>
            <xdr:cNvPr id="62283" name="Button 843" hidden="1">
              <a:extLst>
                <a:ext uri="{63B3BB69-23CF-44E3-9099-C40C66FF867C}">
                  <a14:compatExt spid="_x0000_s62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917571</xdr:row>
          <xdr:rowOff>0</xdr:rowOff>
        </xdr:from>
        <xdr:to>
          <xdr:col>12291</xdr:col>
          <xdr:colOff>0</xdr:colOff>
          <xdr:row>917571</xdr:row>
          <xdr:rowOff>0</xdr:rowOff>
        </xdr:to>
        <xdr:sp macro="" textlink="">
          <xdr:nvSpPr>
            <xdr:cNvPr id="62284" name="Button 844" hidden="1">
              <a:extLst>
                <a:ext uri="{63B3BB69-23CF-44E3-9099-C40C66FF867C}">
                  <a14:compatExt spid="_x0000_s62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983107</xdr:row>
          <xdr:rowOff>0</xdr:rowOff>
        </xdr:from>
        <xdr:to>
          <xdr:col>12291</xdr:col>
          <xdr:colOff>0</xdr:colOff>
          <xdr:row>983107</xdr:row>
          <xdr:rowOff>0</xdr:rowOff>
        </xdr:to>
        <xdr:sp macro="" textlink="">
          <xdr:nvSpPr>
            <xdr:cNvPr id="62285" name="Button 845" hidden="1">
              <a:extLst>
                <a:ext uri="{63B3BB69-23CF-44E3-9099-C40C66FF867C}">
                  <a14:compatExt spid="_x0000_s62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67</xdr:row>
          <xdr:rowOff>0</xdr:rowOff>
        </xdr:from>
        <xdr:to>
          <xdr:col>12547</xdr:col>
          <xdr:colOff>0</xdr:colOff>
          <xdr:row>67</xdr:row>
          <xdr:rowOff>0</xdr:rowOff>
        </xdr:to>
        <xdr:sp macro="" textlink="">
          <xdr:nvSpPr>
            <xdr:cNvPr id="62286" name="Button 846" hidden="1">
              <a:extLst>
                <a:ext uri="{63B3BB69-23CF-44E3-9099-C40C66FF867C}">
                  <a14:compatExt spid="_x0000_s62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65603</xdr:row>
          <xdr:rowOff>0</xdr:rowOff>
        </xdr:from>
        <xdr:to>
          <xdr:col>12547</xdr:col>
          <xdr:colOff>0</xdr:colOff>
          <xdr:row>65603</xdr:row>
          <xdr:rowOff>0</xdr:rowOff>
        </xdr:to>
        <xdr:sp macro="" textlink="">
          <xdr:nvSpPr>
            <xdr:cNvPr id="62287" name="Button 847" hidden="1">
              <a:extLst>
                <a:ext uri="{63B3BB69-23CF-44E3-9099-C40C66FF867C}">
                  <a14:compatExt spid="_x0000_s62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131139</xdr:row>
          <xdr:rowOff>0</xdr:rowOff>
        </xdr:from>
        <xdr:to>
          <xdr:col>12547</xdr:col>
          <xdr:colOff>0</xdr:colOff>
          <xdr:row>131139</xdr:row>
          <xdr:rowOff>0</xdr:rowOff>
        </xdr:to>
        <xdr:sp macro="" textlink="">
          <xdr:nvSpPr>
            <xdr:cNvPr id="62288" name="Button 848" hidden="1">
              <a:extLst>
                <a:ext uri="{63B3BB69-23CF-44E3-9099-C40C66FF867C}">
                  <a14:compatExt spid="_x0000_s62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196675</xdr:row>
          <xdr:rowOff>0</xdr:rowOff>
        </xdr:from>
        <xdr:to>
          <xdr:col>12547</xdr:col>
          <xdr:colOff>0</xdr:colOff>
          <xdr:row>196675</xdr:row>
          <xdr:rowOff>0</xdr:rowOff>
        </xdr:to>
        <xdr:sp macro="" textlink="">
          <xdr:nvSpPr>
            <xdr:cNvPr id="62289" name="Button 849" hidden="1">
              <a:extLst>
                <a:ext uri="{63B3BB69-23CF-44E3-9099-C40C66FF867C}">
                  <a14:compatExt spid="_x0000_s62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262211</xdr:row>
          <xdr:rowOff>0</xdr:rowOff>
        </xdr:from>
        <xdr:to>
          <xdr:col>12547</xdr:col>
          <xdr:colOff>0</xdr:colOff>
          <xdr:row>262211</xdr:row>
          <xdr:rowOff>0</xdr:rowOff>
        </xdr:to>
        <xdr:sp macro="" textlink="">
          <xdr:nvSpPr>
            <xdr:cNvPr id="62290" name="Button 850" hidden="1">
              <a:extLst>
                <a:ext uri="{63B3BB69-23CF-44E3-9099-C40C66FF867C}">
                  <a14:compatExt spid="_x0000_s62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327747</xdr:row>
          <xdr:rowOff>0</xdr:rowOff>
        </xdr:from>
        <xdr:to>
          <xdr:col>12547</xdr:col>
          <xdr:colOff>0</xdr:colOff>
          <xdr:row>327747</xdr:row>
          <xdr:rowOff>0</xdr:rowOff>
        </xdr:to>
        <xdr:sp macro="" textlink="">
          <xdr:nvSpPr>
            <xdr:cNvPr id="62291" name="Button 851" hidden="1">
              <a:extLst>
                <a:ext uri="{63B3BB69-23CF-44E3-9099-C40C66FF867C}">
                  <a14:compatExt spid="_x0000_s62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393283</xdr:row>
          <xdr:rowOff>0</xdr:rowOff>
        </xdr:from>
        <xdr:to>
          <xdr:col>12547</xdr:col>
          <xdr:colOff>0</xdr:colOff>
          <xdr:row>393283</xdr:row>
          <xdr:rowOff>0</xdr:rowOff>
        </xdr:to>
        <xdr:sp macro="" textlink="">
          <xdr:nvSpPr>
            <xdr:cNvPr id="62292" name="Button 852" hidden="1">
              <a:extLst>
                <a:ext uri="{63B3BB69-23CF-44E3-9099-C40C66FF867C}">
                  <a14:compatExt spid="_x0000_s62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458819</xdr:row>
          <xdr:rowOff>0</xdr:rowOff>
        </xdr:from>
        <xdr:to>
          <xdr:col>12547</xdr:col>
          <xdr:colOff>0</xdr:colOff>
          <xdr:row>458819</xdr:row>
          <xdr:rowOff>0</xdr:rowOff>
        </xdr:to>
        <xdr:sp macro="" textlink="">
          <xdr:nvSpPr>
            <xdr:cNvPr id="62293" name="Button 853" hidden="1">
              <a:extLst>
                <a:ext uri="{63B3BB69-23CF-44E3-9099-C40C66FF867C}">
                  <a14:compatExt spid="_x0000_s62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524355</xdr:row>
          <xdr:rowOff>0</xdr:rowOff>
        </xdr:from>
        <xdr:to>
          <xdr:col>12547</xdr:col>
          <xdr:colOff>0</xdr:colOff>
          <xdr:row>524355</xdr:row>
          <xdr:rowOff>0</xdr:rowOff>
        </xdr:to>
        <xdr:sp macro="" textlink="">
          <xdr:nvSpPr>
            <xdr:cNvPr id="62294" name="Button 854" hidden="1">
              <a:extLst>
                <a:ext uri="{63B3BB69-23CF-44E3-9099-C40C66FF867C}">
                  <a14:compatExt spid="_x0000_s62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589891</xdr:row>
          <xdr:rowOff>0</xdr:rowOff>
        </xdr:from>
        <xdr:to>
          <xdr:col>12547</xdr:col>
          <xdr:colOff>0</xdr:colOff>
          <xdr:row>589891</xdr:row>
          <xdr:rowOff>0</xdr:rowOff>
        </xdr:to>
        <xdr:sp macro="" textlink="">
          <xdr:nvSpPr>
            <xdr:cNvPr id="62295" name="Button 855" hidden="1">
              <a:extLst>
                <a:ext uri="{63B3BB69-23CF-44E3-9099-C40C66FF867C}">
                  <a14:compatExt spid="_x0000_s62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655427</xdr:row>
          <xdr:rowOff>0</xdr:rowOff>
        </xdr:from>
        <xdr:to>
          <xdr:col>12547</xdr:col>
          <xdr:colOff>0</xdr:colOff>
          <xdr:row>655427</xdr:row>
          <xdr:rowOff>0</xdr:rowOff>
        </xdr:to>
        <xdr:sp macro="" textlink="">
          <xdr:nvSpPr>
            <xdr:cNvPr id="62296" name="Button 856" hidden="1">
              <a:extLst>
                <a:ext uri="{63B3BB69-23CF-44E3-9099-C40C66FF867C}">
                  <a14:compatExt spid="_x0000_s62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720963</xdr:row>
          <xdr:rowOff>0</xdr:rowOff>
        </xdr:from>
        <xdr:to>
          <xdr:col>12547</xdr:col>
          <xdr:colOff>0</xdr:colOff>
          <xdr:row>720963</xdr:row>
          <xdr:rowOff>0</xdr:rowOff>
        </xdr:to>
        <xdr:sp macro="" textlink="">
          <xdr:nvSpPr>
            <xdr:cNvPr id="62297" name="Button 857" hidden="1">
              <a:extLst>
                <a:ext uri="{63B3BB69-23CF-44E3-9099-C40C66FF867C}">
                  <a14:compatExt spid="_x0000_s62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786499</xdr:row>
          <xdr:rowOff>0</xdr:rowOff>
        </xdr:from>
        <xdr:to>
          <xdr:col>12547</xdr:col>
          <xdr:colOff>0</xdr:colOff>
          <xdr:row>786499</xdr:row>
          <xdr:rowOff>0</xdr:rowOff>
        </xdr:to>
        <xdr:sp macro="" textlink="">
          <xdr:nvSpPr>
            <xdr:cNvPr id="62298" name="Button 858" hidden="1">
              <a:extLst>
                <a:ext uri="{63B3BB69-23CF-44E3-9099-C40C66FF867C}">
                  <a14:compatExt spid="_x0000_s62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852035</xdr:row>
          <xdr:rowOff>0</xdr:rowOff>
        </xdr:from>
        <xdr:to>
          <xdr:col>12547</xdr:col>
          <xdr:colOff>0</xdr:colOff>
          <xdr:row>852035</xdr:row>
          <xdr:rowOff>0</xdr:rowOff>
        </xdr:to>
        <xdr:sp macro="" textlink="">
          <xdr:nvSpPr>
            <xdr:cNvPr id="62299" name="Button 859" hidden="1">
              <a:extLst>
                <a:ext uri="{63B3BB69-23CF-44E3-9099-C40C66FF867C}">
                  <a14:compatExt spid="_x0000_s62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917571</xdr:row>
          <xdr:rowOff>0</xdr:rowOff>
        </xdr:from>
        <xdr:to>
          <xdr:col>12547</xdr:col>
          <xdr:colOff>0</xdr:colOff>
          <xdr:row>917571</xdr:row>
          <xdr:rowOff>0</xdr:rowOff>
        </xdr:to>
        <xdr:sp macro="" textlink="">
          <xdr:nvSpPr>
            <xdr:cNvPr id="62300" name="Button 860" hidden="1">
              <a:extLst>
                <a:ext uri="{63B3BB69-23CF-44E3-9099-C40C66FF867C}">
                  <a14:compatExt spid="_x0000_s62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983107</xdr:row>
          <xdr:rowOff>0</xdr:rowOff>
        </xdr:from>
        <xdr:to>
          <xdr:col>12547</xdr:col>
          <xdr:colOff>0</xdr:colOff>
          <xdr:row>983107</xdr:row>
          <xdr:rowOff>0</xdr:rowOff>
        </xdr:to>
        <xdr:sp macro="" textlink="">
          <xdr:nvSpPr>
            <xdr:cNvPr id="62301" name="Button 861" hidden="1">
              <a:extLst>
                <a:ext uri="{63B3BB69-23CF-44E3-9099-C40C66FF867C}">
                  <a14:compatExt spid="_x0000_s62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67</xdr:row>
          <xdr:rowOff>0</xdr:rowOff>
        </xdr:from>
        <xdr:to>
          <xdr:col>12803</xdr:col>
          <xdr:colOff>0</xdr:colOff>
          <xdr:row>67</xdr:row>
          <xdr:rowOff>0</xdr:rowOff>
        </xdr:to>
        <xdr:sp macro="" textlink="">
          <xdr:nvSpPr>
            <xdr:cNvPr id="62302" name="Button 862" hidden="1">
              <a:extLst>
                <a:ext uri="{63B3BB69-23CF-44E3-9099-C40C66FF867C}">
                  <a14:compatExt spid="_x0000_s62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65603</xdr:row>
          <xdr:rowOff>0</xdr:rowOff>
        </xdr:from>
        <xdr:to>
          <xdr:col>12803</xdr:col>
          <xdr:colOff>0</xdr:colOff>
          <xdr:row>65603</xdr:row>
          <xdr:rowOff>0</xdr:rowOff>
        </xdr:to>
        <xdr:sp macro="" textlink="">
          <xdr:nvSpPr>
            <xdr:cNvPr id="62303" name="Button 863" hidden="1">
              <a:extLst>
                <a:ext uri="{63B3BB69-23CF-44E3-9099-C40C66FF867C}">
                  <a14:compatExt spid="_x0000_s62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131139</xdr:row>
          <xdr:rowOff>0</xdr:rowOff>
        </xdr:from>
        <xdr:to>
          <xdr:col>12803</xdr:col>
          <xdr:colOff>0</xdr:colOff>
          <xdr:row>131139</xdr:row>
          <xdr:rowOff>0</xdr:rowOff>
        </xdr:to>
        <xdr:sp macro="" textlink="">
          <xdr:nvSpPr>
            <xdr:cNvPr id="62304" name="Button 864" hidden="1">
              <a:extLst>
                <a:ext uri="{63B3BB69-23CF-44E3-9099-C40C66FF867C}">
                  <a14:compatExt spid="_x0000_s62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196675</xdr:row>
          <xdr:rowOff>0</xdr:rowOff>
        </xdr:from>
        <xdr:to>
          <xdr:col>12803</xdr:col>
          <xdr:colOff>0</xdr:colOff>
          <xdr:row>196675</xdr:row>
          <xdr:rowOff>0</xdr:rowOff>
        </xdr:to>
        <xdr:sp macro="" textlink="">
          <xdr:nvSpPr>
            <xdr:cNvPr id="62305" name="Button 865" hidden="1">
              <a:extLst>
                <a:ext uri="{63B3BB69-23CF-44E3-9099-C40C66FF867C}">
                  <a14:compatExt spid="_x0000_s62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262211</xdr:row>
          <xdr:rowOff>0</xdr:rowOff>
        </xdr:from>
        <xdr:to>
          <xdr:col>12803</xdr:col>
          <xdr:colOff>0</xdr:colOff>
          <xdr:row>262211</xdr:row>
          <xdr:rowOff>0</xdr:rowOff>
        </xdr:to>
        <xdr:sp macro="" textlink="">
          <xdr:nvSpPr>
            <xdr:cNvPr id="62306" name="Button 866" hidden="1">
              <a:extLst>
                <a:ext uri="{63B3BB69-23CF-44E3-9099-C40C66FF867C}">
                  <a14:compatExt spid="_x0000_s62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327747</xdr:row>
          <xdr:rowOff>0</xdr:rowOff>
        </xdr:from>
        <xdr:to>
          <xdr:col>12803</xdr:col>
          <xdr:colOff>0</xdr:colOff>
          <xdr:row>327747</xdr:row>
          <xdr:rowOff>0</xdr:rowOff>
        </xdr:to>
        <xdr:sp macro="" textlink="">
          <xdr:nvSpPr>
            <xdr:cNvPr id="62307" name="Button 867" hidden="1">
              <a:extLst>
                <a:ext uri="{63B3BB69-23CF-44E3-9099-C40C66FF867C}">
                  <a14:compatExt spid="_x0000_s62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393283</xdr:row>
          <xdr:rowOff>0</xdr:rowOff>
        </xdr:from>
        <xdr:to>
          <xdr:col>12803</xdr:col>
          <xdr:colOff>0</xdr:colOff>
          <xdr:row>393283</xdr:row>
          <xdr:rowOff>0</xdr:rowOff>
        </xdr:to>
        <xdr:sp macro="" textlink="">
          <xdr:nvSpPr>
            <xdr:cNvPr id="62308" name="Button 868" hidden="1">
              <a:extLst>
                <a:ext uri="{63B3BB69-23CF-44E3-9099-C40C66FF867C}">
                  <a14:compatExt spid="_x0000_s62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458819</xdr:row>
          <xdr:rowOff>0</xdr:rowOff>
        </xdr:from>
        <xdr:to>
          <xdr:col>12803</xdr:col>
          <xdr:colOff>0</xdr:colOff>
          <xdr:row>458819</xdr:row>
          <xdr:rowOff>0</xdr:rowOff>
        </xdr:to>
        <xdr:sp macro="" textlink="">
          <xdr:nvSpPr>
            <xdr:cNvPr id="62309" name="Button 869" hidden="1">
              <a:extLst>
                <a:ext uri="{63B3BB69-23CF-44E3-9099-C40C66FF867C}">
                  <a14:compatExt spid="_x0000_s62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524355</xdr:row>
          <xdr:rowOff>0</xdr:rowOff>
        </xdr:from>
        <xdr:to>
          <xdr:col>12803</xdr:col>
          <xdr:colOff>0</xdr:colOff>
          <xdr:row>524355</xdr:row>
          <xdr:rowOff>0</xdr:rowOff>
        </xdr:to>
        <xdr:sp macro="" textlink="">
          <xdr:nvSpPr>
            <xdr:cNvPr id="62310" name="Button 870" hidden="1">
              <a:extLst>
                <a:ext uri="{63B3BB69-23CF-44E3-9099-C40C66FF867C}">
                  <a14:compatExt spid="_x0000_s62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589891</xdr:row>
          <xdr:rowOff>0</xdr:rowOff>
        </xdr:from>
        <xdr:to>
          <xdr:col>12803</xdr:col>
          <xdr:colOff>0</xdr:colOff>
          <xdr:row>589891</xdr:row>
          <xdr:rowOff>0</xdr:rowOff>
        </xdr:to>
        <xdr:sp macro="" textlink="">
          <xdr:nvSpPr>
            <xdr:cNvPr id="62311" name="Button 871" hidden="1">
              <a:extLst>
                <a:ext uri="{63B3BB69-23CF-44E3-9099-C40C66FF867C}">
                  <a14:compatExt spid="_x0000_s62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655427</xdr:row>
          <xdr:rowOff>0</xdr:rowOff>
        </xdr:from>
        <xdr:to>
          <xdr:col>12803</xdr:col>
          <xdr:colOff>0</xdr:colOff>
          <xdr:row>655427</xdr:row>
          <xdr:rowOff>0</xdr:rowOff>
        </xdr:to>
        <xdr:sp macro="" textlink="">
          <xdr:nvSpPr>
            <xdr:cNvPr id="62312" name="Button 872" hidden="1">
              <a:extLst>
                <a:ext uri="{63B3BB69-23CF-44E3-9099-C40C66FF867C}">
                  <a14:compatExt spid="_x0000_s62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720963</xdr:row>
          <xdr:rowOff>0</xdr:rowOff>
        </xdr:from>
        <xdr:to>
          <xdr:col>12803</xdr:col>
          <xdr:colOff>0</xdr:colOff>
          <xdr:row>720963</xdr:row>
          <xdr:rowOff>0</xdr:rowOff>
        </xdr:to>
        <xdr:sp macro="" textlink="">
          <xdr:nvSpPr>
            <xdr:cNvPr id="62313" name="Button 873" hidden="1">
              <a:extLst>
                <a:ext uri="{63B3BB69-23CF-44E3-9099-C40C66FF867C}">
                  <a14:compatExt spid="_x0000_s62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786499</xdr:row>
          <xdr:rowOff>0</xdr:rowOff>
        </xdr:from>
        <xdr:to>
          <xdr:col>12803</xdr:col>
          <xdr:colOff>0</xdr:colOff>
          <xdr:row>786499</xdr:row>
          <xdr:rowOff>0</xdr:rowOff>
        </xdr:to>
        <xdr:sp macro="" textlink="">
          <xdr:nvSpPr>
            <xdr:cNvPr id="62314" name="Button 874" hidden="1">
              <a:extLst>
                <a:ext uri="{63B3BB69-23CF-44E3-9099-C40C66FF867C}">
                  <a14:compatExt spid="_x0000_s62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852035</xdr:row>
          <xdr:rowOff>0</xdr:rowOff>
        </xdr:from>
        <xdr:to>
          <xdr:col>12803</xdr:col>
          <xdr:colOff>0</xdr:colOff>
          <xdr:row>852035</xdr:row>
          <xdr:rowOff>0</xdr:rowOff>
        </xdr:to>
        <xdr:sp macro="" textlink="">
          <xdr:nvSpPr>
            <xdr:cNvPr id="62315" name="Button 875" hidden="1">
              <a:extLst>
                <a:ext uri="{63B3BB69-23CF-44E3-9099-C40C66FF867C}">
                  <a14:compatExt spid="_x0000_s62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917571</xdr:row>
          <xdr:rowOff>0</xdr:rowOff>
        </xdr:from>
        <xdr:to>
          <xdr:col>12803</xdr:col>
          <xdr:colOff>0</xdr:colOff>
          <xdr:row>917571</xdr:row>
          <xdr:rowOff>0</xdr:rowOff>
        </xdr:to>
        <xdr:sp macro="" textlink="">
          <xdr:nvSpPr>
            <xdr:cNvPr id="62316" name="Button 876" hidden="1">
              <a:extLst>
                <a:ext uri="{63B3BB69-23CF-44E3-9099-C40C66FF867C}">
                  <a14:compatExt spid="_x0000_s62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983107</xdr:row>
          <xdr:rowOff>0</xdr:rowOff>
        </xdr:from>
        <xdr:to>
          <xdr:col>12803</xdr:col>
          <xdr:colOff>0</xdr:colOff>
          <xdr:row>983107</xdr:row>
          <xdr:rowOff>0</xdr:rowOff>
        </xdr:to>
        <xdr:sp macro="" textlink="">
          <xdr:nvSpPr>
            <xdr:cNvPr id="62317" name="Button 877" hidden="1">
              <a:extLst>
                <a:ext uri="{63B3BB69-23CF-44E3-9099-C40C66FF867C}">
                  <a14:compatExt spid="_x0000_s62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67</xdr:row>
          <xdr:rowOff>0</xdr:rowOff>
        </xdr:from>
        <xdr:to>
          <xdr:col>13059</xdr:col>
          <xdr:colOff>0</xdr:colOff>
          <xdr:row>67</xdr:row>
          <xdr:rowOff>0</xdr:rowOff>
        </xdr:to>
        <xdr:sp macro="" textlink="">
          <xdr:nvSpPr>
            <xdr:cNvPr id="62318" name="Button 878" hidden="1">
              <a:extLst>
                <a:ext uri="{63B3BB69-23CF-44E3-9099-C40C66FF867C}">
                  <a14:compatExt spid="_x0000_s62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65603</xdr:row>
          <xdr:rowOff>0</xdr:rowOff>
        </xdr:from>
        <xdr:to>
          <xdr:col>13059</xdr:col>
          <xdr:colOff>0</xdr:colOff>
          <xdr:row>65603</xdr:row>
          <xdr:rowOff>0</xdr:rowOff>
        </xdr:to>
        <xdr:sp macro="" textlink="">
          <xdr:nvSpPr>
            <xdr:cNvPr id="62319" name="Button 879" hidden="1">
              <a:extLst>
                <a:ext uri="{63B3BB69-23CF-44E3-9099-C40C66FF867C}">
                  <a14:compatExt spid="_x0000_s62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131139</xdr:row>
          <xdr:rowOff>0</xdr:rowOff>
        </xdr:from>
        <xdr:to>
          <xdr:col>13059</xdr:col>
          <xdr:colOff>0</xdr:colOff>
          <xdr:row>131139</xdr:row>
          <xdr:rowOff>0</xdr:rowOff>
        </xdr:to>
        <xdr:sp macro="" textlink="">
          <xdr:nvSpPr>
            <xdr:cNvPr id="62320" name="Button 880" hidden="1">
              <a:extLst>
                <a:ext uri="{63B3BB69-23CF-44E3-9099-C40C66FF867C}">
                  <a14:compatExt spid="_x0000_s62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196675</xdr:row>
          <xdr:rowOff>0</xdr:rowOff>
        </xdr:from>
        <xdr:to>
          <xdr:col>13059</xdr:col>
          <xdr:colOff>0</xdr:colOff>
          <xdr:row>196675</xdr:row>
          <xdr:rowOff>0</xdr:rowOff>
        </xdr:to>
        <xdr:sp macro="" textlink="">
          <xdr:nvSpPr>
            <xdr:cNvPr id="62321" name="Button 881" hidden="1">
              <a:extLst>
                <a:ext uri="{63B3BB69-23CF-44E3-9099-C40C66FF867C}">
                  <a14:compatExt spid="_x0000_s62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262211</xdr:row>
          <xdr:rowOff>0</xdr:rowOff>
        </xdr:from>
        <xdr:to>
          <xdr:col>13059</xdr:col>
          <xdr:colOff>0</xdr:colOff>
          <xdr:row>262211</xdr:row>
          <xdr:rowOff>0</xdr:rowOff>
        </xdr:to>
        <xdr:sp macro="" textlink="">
          <xdr:nvSpPr>
            <xdr:cNvPr id="62322" name="Button 882" hidden="1">
              <a:extLst>
                <a:ext uri="{63B3BB69-23CF-44E3-9099-C40C66FF867C}">
                  <a14:compatExt spid="_x0000_s62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327747</xdr:row>
          <xdr:rowOff>0</xdr:rowOff>
        </xdr:from>
        <xdr:to>
          <xdr:col>13059</xdr:col>
          <xdr:colOff>0</xdr:colOff>
          <xdr:row>327747</xdr:row>
          <xdr:rowOff>0</xdr:rowOff>
        </xdr:to>
        <xdr:sp macro="" textlink="">
          <xdr:nvSpPr>
            <xdr:cNvPr id="62323" name="Button 883" hidden="1">
              <a:extLst>
                <a:ext uri="{63B3BB69-23CF-44E3-9099-C40C66FF867C}">
                  <a14:compatExt spid="_x0000_s62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393283</xdr:row>
          <xdr:rowOff>0</xdr:rowOff>
        </xdr:from>
        <xdr:to>
          <xdr:col>13059</xdr:col>
          <xdr:colOff>0</xdr:colOff>
          <xdr:row>393283</xdr:row>
          <xdr:rowOff>0</xdr:rowOff>
        </xdr:to>
        <xdr:sp macro="" textlink="">
          <xdr:nvSpPr>
            <xdr:cNvPr id="62324" name="Button 884" hidden="1">
              <a:extLst>
                <a:ext uri="{63B3BB69-23CF-44E3-9099-C40C66FF867C}">
                  <a14:compatExt spid="_x0000_s62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458819</xdr:row>
          <xdr:rowOff>0</xdr:rowOff>
        </xdr:from>
        <xdr:to>
          <xdr:col>13059</xdr:col>
          <xdr:colOff>0</xdr:colOff>
          <xdr:row>458819</xdr:row>
          <xdr:rowOff>0</xdr:rowOff>
        </xdr:to>
        <xdr:sp macro="" textlink="">
          <xdr:nvSpPr>
            <xdr:cNvPr id="62325" name="Button 885" hidden="1">
              <a:extLst>
                <a:ext uri="{63B3BB69-23CF-44E3-9099-C40C66FF867C}">
                  <a14:compatExt spid="_x0000_s62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524355</xdr:row>
          <xdr:rowOff>0</xdr:rowOff>
        </xdr:from>
        <xdr:to>
          <xdr:col>13059</xdr:col>
          <xdr:colOff>0</xdr:colOff>
          <xdr:row>524355</xdr:row>
          <xdr:rowOff>0</xdr:rowOff>
        </xdr:to>
        <xdr:sp macro="" textlink="">
          <xdr:nvSpPr>
            <xdr:cNvPr id="62326" name="Button 886" hidden="1">
              <a:extLst>
                <a:ext uri="{63B3BB69-23CF-44E3-9099-C40C66FF867C}">
                  <a14:compatExt spid="_x0000_s62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589891</xdr:row>
          <xdr:rowOff>0</xdr:rowOff>
        </xdr:from>
        <xdr:to>
          <xdr:col>13059</xdr:col>
          <xdr:colOff>0</xdr:colOff>
          <xdr:row>589891</xdr:row>
          <xdr:rowOff>0</xdr:rowOff>
        </xdr:to>
        <xdr:sp macro="" textlink="">
          <xdr:nvSpPr>
            <xdr:cNvPr id="62327" name="Button 887" hidden="1">
              <a:extLst>
                <a:ext uri="{63B3BB69-23CF-44E3-9099-C40C66FF867C}">
                  <a14:compatExt spid="_x0000_s62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655427</xdr:row>
          <xdr:rowOff>0</xdr:rowOff>
        </xdr:from>
        <xdr:to>
          <xdr:col>13059</xdr:col>
          <xdr:colOff>0</xdr:colOff>
          <xdr:row>655427</xdr:row>
          <xdr:rowOff>0</xdr:rowOff>
        </xdr:to>
        <xdr:sp macro="" textlink="">
          <xdr:nvSpPr>
            <xdr:cNvPr id="62328" name="Button 888" hidden="1">
              <a:extLst>
                <a:ext uri="{63B3BB69-23CF-44E3-9099-C40C66FF867C}">
                  <a14:compatExt spid="_x0000_s62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720963</xdr:row>
          <xdr:rowOff>0</xdr:rowOff>
        </xdr:from>
        <xdr:to>
          <xdr:col>13059</xdr:col>
          <xdr:colOff>0</xdr:colOff>
          <xdr:row>720963</xdr:row>
          <xdr:rowOff>0</xdr:rowOff>
        </xdr:to>
        <xdr:sp macro="" textlink="">
          <xdr:nvSpPr>
            <xdr:cNvPr id="62329" name="Button 889" hidden="1">
              <a:extLst>
                <a:ext uri="{63B3BB69-23CF-44E3-9099-C40C66FF867C}">
                  <a14:compatExt spid="_x0000_s62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786499</xdr:row>
          <xdr:rowOff>0</xdr:rowOff>
        </xdr:from>
        <xdr:to>
          <xdr:col>13059</xdr:col>
          <xdr:colOff>0</xdr:colOff>
          <xdr:row>786499</xdr:row>
          <xdr:rowOff>0</xdr:rowOff>
        </xdr:to>
        <xdr:sp macro="" textlink="">
          <xdr:nvSpPr>
            <xdr:cNvPr id="62330" name="Button 890" hidden="1">
              <a:extLst>
                <a:ext uri="{63B3BB69-23CF-44E3-9099-C40C66FF867C}">
                  <a14:compatExt spid="_x0000_s62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852035</xdr:row>
          <xdr:rowOff>0</xdr:rowOff>
        </xdr:from>
        <xdr:to>
          <xdr:col>13059</xdr:col>
          <xdr:colOff>0</xdr:colOff>
          <xdr:row>852035</xdr:row>
          <xdr:rowOff>0</xdr:rowOff>
        </xdr:to>
        <xdr:sp macro="" textlink="">
          <xdr:nvSpPr>
            <xdr:cNvPr id="62331" name="Button 891" hidden="1">
              <a:extLst>
                <a:ext uri="{63B3BB69-23CF-44E3-9099-C40C66FF867C}">
                  <a14:compatExt spid="_x0000_s62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917571</xdr:row>
          <xdr:rowOff>0</xdr:rowOff>
        </xdr:from>
        <xdr:to>
          <xdr:col>13059</xdr:col>
          <xdr:colOff>0</xdr:colOff>
          <xdr:row>917571</xdr:row>
          <xdr:rowOff>0</xdr:rowOff>
        </xdr:to>
        <xdr:sp macro="" textlink="">
          <xdr:nvSpPr>
            <xdr:cNvPr id="62332" name="Button 892" hidden="1">
              <a:extLst>
                <a:ext uri="{63B3BB69-23CF-44E3-9099-C40C66FF867C}">
                  <a14:compatExt spid="_x0000_s62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983107</xdr:row>
          <xdr:rowOff>0</xdr:rowOff>
        </xdr:from>
        <xdr:to>
          <xdr:col>13059</xdr:col>
          <xdr:colOff>0</xdr:colOff>
          <xdr:row>983107</xdr:row>
          <xdr:rowOff>0</xdr:rowOff>
        </xdr:to>
        <xdr:sp macro="" textlink="">
          <xdr:nvSpPr>
            <xdr:cNvPr id="62333" name="Button 893" hidden="1">
              <a:extLst>
                <a:ext uri="{63B3BB69-23CF-44E3-9099-C40C66FF867C}">
                  <a14:compatExt spid="_x0000_s62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67</xdr:row>
          <xdr:rowOff>0</xdr:rowOff>
        </xdr:from>
        <xdr:to>
          <xdr:col>13315</xdr:col>
          <xdr:colOff>0</xdr:colOff>
          <xdr:row>67</xdr:row>
          <xdr:rowOff>0</xdr:rowOff>
        </xdr:to>
        <xdr:sp macro="" textlink="">
          <xdr:nvSpPr>
            <xdr:cNvPr id="62334" name="Button 894" hidden="1">
              <a:extLst>
                <a:ext uri="{63B3BB69-23CF-44E3-9099-C40C66FF867C}">
                  <a14:compatExt spid="_x0000_s62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65603</xdr:row>
          <xdr:rowOff>0</xdr:rowOff>
        </xdr:from>
        <xdr:to>
          <xdr:col>13315</xdr:col>
          <xdr:colOff>0</xdr:colOff>
          <xdr:row>65603</xdr:row>
          <xdr:rowOff>0</xdr:rowOff>
        </xdr:to>
        <xdr:sp macro="" textlink="">
          <xdr:nvSpPr>
            <xdr:cNvPr id="62335" name="Button 895" hidden="1">
              <a:extLst>
                <a:ext uri="{63B3BB69-23CF-44E3-9099-C40C66FF867C}">
                  <a14:compatExt spid="_x0000_s62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131139</xdr:row>
          <xdr:rowOff>0</xdr:rowOff>
        </xdr:from>
        <xdr:to>
          <xdr:col>13315</xdr:col>
          <xdr:colOff>0</xdr:colOff>
          <xdr:row>131139</xdr:row>
          <xdr:rowOff>0</xdr:rowOff>
        </xdr:to>
        <xdr:sp macro="" textlink="">
          <xdr:nvSpPr>
            <xdr:cNvPr id="62336" name="Button 896" hidden="1">
              <a:extLst>
                <a:ext uri="{63B3BB69-23CF-44E3-9099-C40C66FF867C}">
                  <a14:compatExt spid="_x0000_s62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196675</xdr:row>
          <xdr:rowOff>0</xdr:rowOff>
        </xdr:from>
        <xdr:to>
          <xdr:col>13315</xdr:col>
          <xdr:colOff>0</xdr:colOff>
          <xdr:row>196675</xdr:row>
          <xdr:rowOff>0</xdr:rowOff>
        </xdr:to>
        <xdr:sp macro="" textlink="">
          <xdr:nvSpPr>
            <xdr:cNvPr id="62337" name="Button 897" hidden="1">
              <a:extLst>
                <a:ext uri="{63B3BB69-23CF-44E3-9099-C40C66FF867C}">
                  <a14:compatExt spid="_x0000_s62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262211</xdr:row>
          <xdr:rowOff>0</xdr:rowOff>
        </xdr:from>
        <xdr:to>
          <xdr:col>13315</xdr:col>
          <xdr:colOff>0</xdr:colOff>
          <xdr:row>262211</xdr:row>
          <xdr:rowOff>0</xdr:rowOff>
        </xdr:to>
        <xdr:sp macro="" textlink="">
          <xdr:nvSpPr>
            <xdr:cNvPr id="62338" name="Button 898" hidden="1">
              <a:extLst>
                <a:ext uri="{63B3BB69-23CF-44E3-9099-C40C66FF867C}">
                  <a14:compatExt spid="_x0000_s62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327747</xdr:row>
          <xdr:rowOff>0</xdr:rowOff>
        </xdr:from>
        <xdr:to>
          <xdr:col>13315</xdr:col>
          <xdr:colOff>0</xdr:colOff>
          <xdr:row>327747</xdr:row>
          <xdr:rowOff>0</xdr:rowOff>
        </xdr:to>
        <xdr:sp macro="" textlink="">
          <xdr:nvSpPr>
            <xdr:cNvPr id="62339" name="Button 899" hidden="1">
              <a:extLst>
                <a:ext uri="{63B3BB69-23CF-44E3-9099-C40C66FF867C}">
                  <a14:compatExt spid="_x0000_s62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393283</xdr:row>
          <xdr:rowOff>0</xdr:rowOff>
        </xdr:from>
        <xdr:to>
          <xdr:col>13315</xdr:col>
          <xdr:colOff>0</xdr:colOff>
          <xdr:row>393283</xdr:row>
          <xdr:rowOff>0</xdr:rowOff>
        </xdr:to>
        <xdr:sp macro="" textlink="">
          <xdr:nvSpPr>
            <xdr:cNvPr id="62340" name="Button 900" hidden="1">
              <a:extLst>
                <a:ext uri="{63B3BB69-23CF-44E3-9099-C40C66FF867C}">
                  <a14:compatExt spid="_x0000_s62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458819</xdr:row>
          <xdr:rowOff>0</xdr:rowOff>
        </xdr:from>
        <xdr:to>
          <xdr:col>13315</xdr:col>
          <xdr:colOff>0</xdr:colOff>
          <xdr:row>458819</xdr:row>
          <xdr:rowOff>0</xdr:rowOff>
        </xdr:to>
        <xdr:sp macro="" textlink="">
          <xdr:nvSpPr>
            <xdr:cNvPr id="62341" name="Button 901" hidden="1">
              <a:extLst>
                <a:ext uri="{63B3BB69-23CF-44E3-9099-C40C66FF867C}">
                  <a14:compatExt spid="_x0000_s62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524355</xdr:row>
          <xdr:rowOff>0</xdr:rowOff>
        </xdr:from>
        <xdr:to>
          <xdr:col>13315</xdr:col>
          <xdr:colOff>0</xdr:colOff>
          <xdr:row>524355</xdr:row>
          <xdr:rowOff>0</xdr:rowOff>
        </xdr:to>
        <xdr:sp macro="" textlink="">
          <xdr:nvSpPr>
            <xdr:cNvPr id="62342" name="Button 902" hidden="1">
              <a:extLst>
                <a:ext uri="{63B3BB69-23CF-44E3-9099-C40C66FF867C}">
                  <a14:compatExt spid="_x0000_s62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589891</xdr:row>
          <xdr:rowOff>0</xdr:rowOff>
        </xdr:from>
        <xdr:to>
          <xdr:col>13315</xdr:col>
          <xdr:colOff>0</xdr:colOff>
          <xdr:row>589891</xdr:row>
          <xdr:rowOff>0</xdr:rowOff>
        </xdr:to>
        <xdr:sp macro="" textlink="">
          <xdr:nvSpPr>
            <xdr:cNvPr id="62343" name="Button 903" hidden="1">
              <a:extLst>
                <a:ext uri="{63B3BB69-23CF-44E3-9099-C40C66FF867C}">
                  <a14:compatExt spid="_x0000_s62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655427</xdr:row>
          <xdr:rowOff>0</xdr:rowOff>
        </xdr:from>
        <xdr:to>
          <xdr:col>13315</xdr:col>
          <xdr:colOff>0</xdr:colOff>
          <xdr:row>655427</xdr:row>
          <xdr:rowOff>0</xdr:rowOff>
        </xdr:to>
        <xdr:sp macro="" textlink="">
          <xdr:nvSpPr>
            <xdr:cNvPr id="62344" name="Button 904" hidden="1">
              <a:extLst>
                <a:ext uri="{63B3BB69-23CF-44E3-9099-C40C66FF867C}">
                  <a14:compatExt spid="_x0000_s62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720963</xdr:row>
          <xdr:rowOff>0</xdr:rowOff>
        </xdr:from>
        <xdr:to>
          <xdr:col>13315</xdr:col>
          <xdr:colOff>0</xdr:colOff>
          <xdr:row>720963</xdr:row>
          <xdr:rowOff>0</xdr:rowOff>
        </xdr:to>
        <xdr:sp macro="" textlink="">
          <xdr:nvSpPr>
            <xdr:cNvPr id="62345" name="Button 905" hidden="1">
              <a:extLst>
                <a:ext uri="{63B3BB69-23CF-44E3-9099-C40C66FF867C}">
                  <a14:compatExt spid="_x0000_s62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786499</xdr:row>
          <xdr:rowOff>0</xdr:rowOff>
        </xdr:from>
        <xdr:to>
          <xdr:col>13315</xdr:col>
          <xdr:colOff>0</xdr:colOff>
          <xdr:row>786499</xdr:row>
          <xdr:rowOff>0</xdr:rowOff>
        </xdr:to>
        <xdr:sp macro="" textlink="">
          <xdr:nvSpPr>
            <xdr:cNvPr id="62346" name="Button 906" hidden="1">
              <a:extLst>
                <a:ext uri="{63B3BB69-23CF-44E3-9099-C40C66FF867C}">
                  <a14:compatExt spid="_x0000_s62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852035</xdr:row>
          <xdr:rowOff>0</xdr:rowOff>
        </xdr:from>
        <xdr:to>
          <xdr:col>13315</xdr:col>
          <xdr:colOff>0</xdr:colOff>
          <xdr:row>852035</xdr:row>
          <xdr:rowOff>0</xdr:rowOff>
        </xdr:to>
        <xdr:sp macro="" textlink="">
          <xdr:nvSpPr>
            <xdr:cNvPr id="62347" name="Button 907" hidden="1">
              <a:extLst>
                <a:ext uri="{63B3BB69-23CF-44E3-9099-C40C66FF867C}">
                  <a14:compatExt spid="_x0000_s62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917571</xdr:row>
          <xdr:rowOff>0</xdr:rowOff>
        </xdr:from>
        <xdr:to>
          <xdr:col>13315</xdr:col>
          <xdr:colOff>0</xdr:colOff>
          <xdr:row>917571</xdr:row>
          <xdr:rowOff>0</xdr:rowOff>
        </xdr:to>
        <xdr:sp macro="" textlink="">
          <xdr:nvSpPr>
            <xdr:cNvPr id="62348" name="Button 908" hidden="1">
              <a:extLst>
                <a:ext uri="{63B3BB69-23CF-44E3-9099-C40C66FF867C}">
                  <a14:compatExt spid="_x0000_s62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983107</xdr:row>
          <xdr:rowOff>0</xdr:rowOff>
        </xdr:from>
        <xdr:to>
          <xdr:col>13315</xdr:col>
          <xdr:colOff>0</xdr:colOff>
          <xdr:row>983107</xdr:row>
          <xdr:rowOff>0</xdr:rowOff>
        </xdr:to>
        <xdr:sp macro="" textlink="">
          <xdr:nvSpPr>
            <xdr:cNvPr id="62349" name="Button 909" hidden="1">
              <a:extLst>
                <a:ext uri="{63B3BB69-23CF-44E3-9099-C40C66FF867C}">
                  <a14:compatExt spid="_x0000_s62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67</xdr:row>
          <xdr:rowOff>0</xdr:rowOff>
        </xdr:from>
        <xdr:to>
          <xdr:col>13571</xdr:col>
          <xdr:colOff>0</xdr:colOff>
          <xdr:row>67</xdr:row>
          <xdr:rowOff>0</xdr:rowOff>
        </xdr:to>
        <xdr:sp macro="" textlink="">
          <xdr:nvSpPr>
            <xdr:cNvPr id="62350" name="Button 910" hidden="1">
              <a:extLst>
                <a:ext uri="{63B3BB69-23CF-44E3-9099-C40C66FF867C}">
                  <a14:compatExt spid="_x0000_s62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65603</xdr:row>
          <xdr:rowOff>0</xdr:rowOff>
        </xdr:from>
        <xdr:to>
          <xdr:col>13571</xdr:col>
          <xdr:colOff>0</xdr:colOff>
          <xdr:row>65603</xdr:row>
          <xdr:rowOff>0</xdr:rowOff>
        </xdr:to>
        <xdr:sp macro="" textlink="">
          <xdr:nvSpPr>
            <xdr:cNvPr id="62351" name="Button 911" hidden="1">
              <a:extLst>
                <a:ext uri="{63B3BB69-23CF-44E3-9099-C40C66FF867C}">
                  <a14:compatExt spid="_x0000_s62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131139</xdr:row>
          <xdr:rowOff>0</xdr:rowOff>
        </xdr:from>
        <xdr:to>
          <xdr:col>13571</xdr:col>
          <xdr:colOff>0</xdr:colOff>
          <xdr:row>131139</xdr:row>
          <xdr:rowOff>0</xdr:rowOff>
        </xdr:to>
        <xdr:sp macro="" textlink="">
          <xdr:nvSpPr>
            <xdr:cNvPr id="62352" name="Button 912" hidden="1">
              <a:extLst>
                <a:ext uri="{63B3BB69-23CF-44E3-9099-C40C66FF867C}">
                  <a14:compatExt spid="_x0000_s62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196675</xdr:row>
          <xdr:rowOff>0</xdr:rowOff>
        </xdr:from>
        <xdr:to>
          <xdr:col>13571</xdr:col>
          <xdr:colOff>0</xdr:colOff>
          <xdr:row>196675</xdr:row>
          <xdr:rowOff>0</xdr:rowOff>
        </xdr:to>
        <xdr:sp macro="" textlink="">
          <xdr:nvSpPr>
            <xdr:cNvPr id="62353" name="Button 913" hidden="1">
              <a:extLst>
                <a:ext uri="{63B3BB69-23CF-44E3-9099-C40C66FF867C}">
                  <a14:compatExt spid="_x0000_s62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262211</xdr:row>
          <xdr:rowOff>0</xdr:rowOff>
        </xdr:from>
        <xdr:to>
          <xdr:col>13571</xdr:col>
          <xdr:colOff>0</xdr:colOff>
          <xdr:row>262211</xdr:row>
          <xdr:rowOff>0</xdr:rowOff>
        </xdr:to>
        <xdr:sp macro="" textlink="">
          <xdr:nvSpPr>
            <xdr:cNvPr id="62354" name="Button 914" hidden="1">
              <a:extLst>
                <a:ext uri="{63B3BB69-23CF-44E3-9099-C40C66FF867C}">
                  <a14:compatExt spid="_x0000_s62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327747</xdr:row>
          <xdr:rowOff>0</xdr:rowOff>
        </xdr:from>
        <xdr:to>
          <xdr:col>13571</xdr:col>
          <xdr:colOff>0</xdr:colOff>
          <xdr:row>327747</xdr:row>
          <xdr:rowOff>0</xdr:rowOff>
        </xdr:to>
        <xdr:sp macro="" textlink="">
          <xdr:nvSpPr>
            <xdr:cNvPr id="62355" name="Button 915" hidden="1">
              <a:extLst>
                <a:ext uri="{63B3BB69-23CF-44E3-9099-C40C66FF867C}">
                  <a14:compatExt spid="_x0000_s62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393283</xdr:row>
          <xdr:rowOff>0</xdr:rowOff>
        </xdr:from>
        <xdr:to>
          <xdr:col>13571</xdr:col>
          <xdr:colOff>0</xdr:colOff>
          <xdr:row>393283</xdr:row>
          <xdr:rowOff>0</xdr:rowOff>
        </xdr:to>
        <xdr:sp macro="" textlink="">
          <xdr:nvSpPr>
            <xdr:cNvPr id="62356" name="Button 916" hidden="1">
              <a:extLst>
                <a:ext uri="{63B3BB69-23CF-44E3-9099-C40C66FF867C}">
                  <a14:compatExt spid="_x0000_s62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458819</xdr:row>
          <xdr:rowOff>0</xdr:rowOff>
        </xdr:from>
        <xdr:to>
          <xdr:col>13571</xdr:col>
          <xdr:colOff>0</xdr:colOff>
          <xdr:row>458819</xdr:row>
          <xdr:rowOff>0</xdr:rowOff>
        </xdr:to>
        <xdr:sp macro="" textlink="">
          <xdr:nvSpPr>
            <xdr:cNvPr id="62357" name="Button 917" hidden="1">
              <a:extLst>
                <a:ext uri="{63B3BB69-23CF-44E3-9099-C40C66FF867C}">
                  <a14:compatExt spid="_x0000_s62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524355</xdr:row>
          <xdr:rowOff>0</xdr:rowOff>
        </xdr:from>
        <xdr:to>
          <xdr:col>13571</xdr:col>
          <xdr:colOff>0</xdr:colOff>
          <xdr:row>524355</xdr:row>
          <xdr:rowOff>0</xdr:rowOff>
        </xdr:to>
        <xdr:sp macro="" textlink="">
          <xdr:nvSpPr>
            <xdr:cNvPr id="62358" name="Button 918" hidden="1">
              <a:extLst>
                <a:ext uri="{63B3BB69-23CF-44E3-9099-C40C66FF867C}">
                  <a14:compatExt spid="_x0000_s62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589891</xdr:row>
          <xdr:rowOff>0</xdr:rowOff>
        </xdr:from>
        <xdr:to>
          <xdr:col>13571</xdr:col>
          <xdr:colOff>0</xdr:colOff>
          <xdr:row>589891</xdr:row>
          <xdr:rowOff>0</xdr:rowOff>
        </xdr:to>
        <xdr:sp macro="" textlink="">
          <xdr:nvSpPr>
            <xdr:cNvPr id="62359" name="Button 919" hidden="1">
              <a:extLst>
                <a:ext uri="{63B3BB69-23CF-44E3-9099-C40C66FF867C}">
                  <a14:compatExt spid="_x0000_s62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655427</xdr:row>
          <xdr:rowOff>0</xdr:rowOff>
        </xdr:from>
        <xdr:to>
          <xdr:col>13571</xdr:col>
          <xdr:colOff>0</xdr:colOff>
          <xdr:row>655427</xdr:row>
          <xdr:rowOff>0</xdr:rowOff>
        </xdr:to>
        <xdr:sp macro="" textlink="">
          <xdr:nvSpPr>
            <xdr:cNvPr id="62360" name="Button 920" hidden="1">
              <a:extLst>
                <a:ext uri="{63B3BB69-23CF-44E3-9099-C40C66FF867C}">
                  <a14:compatExt spid="_x0000_s62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720963</xdr:row>
          <xdr:rowOff>0</xdr:rowOff>
        </xdr:from>
        <xdr:to>
          <xdr:col>13571</xdr:col>
          <xdr:colOff>0</xdr:colOff>
          <xdr:row>720963</xdr:row>
          <xdr:rowOff>0</xdr:rowOff>
        </xdr:to>
        <xdr:sp macro="" textlink="">
          <xdr:nvSpPr>
            <xdr:cNvPr id="62361" name="Button 921" hidden="1">
              <a:extLst>
                <a:ext uri="{63B3BB69-23CF-44E3-9099-C40C66FF867C}">
                  <a14:compatExt spid="_x0000_s62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786499</xdr:row>
          <xdr:rowOff>0</xdr:rowOff>
        </xdr:from>
        <xdr:to>
          <xdr:col>13571</xdr:col>
          <xdr:colOff>0</xdr:colOff>
          <xdr:row>786499</xdr:row>
          <xdr:rowOff>0</xdr:rowOff>
        </xdr:to>
        <xdr:sp macro="" textlink="">
          <xdr:nvSpPr>
            <xdr:cNvPr id="62362" name="Button 922" hidden="1">
              <a:extLst>
                <a:ext uri="{63B3BB69-23CF-44E3-9099-C40C66FF867C}">
                  <a14:compatExt spid="_x0000_s62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852035</xdr:row>
          <xdr:rowOff>0</xdr:rowOff>
        </xdr:from>
        <xdr:to>
          <xdr:col>13571</xdr:col>
          <xdr:colOff>0</xdr:colOff>
          <xdr:row>852035</xdr:row>
          <xdr:rowOff>0</xdr:rowOff>
        </xdr:to>
        <xdr:sp macro="" textlink="">
          <xdr:nvSpPr>
            <xdr:cNvPr id="62363" name="Button 923" hidden="1">
              <a:extLst>
                <a:ext uri="{63B3BB69-23CF-44E3-9099-C40C66FF867C}">
                  <a14:compatExt spid="_x0000_s62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917571</xdr:row>
          <xdr:rowOff>0</xdr:rowOff>
        </xdr:from>
        <xdr:to>
          <xdr:col>13571</xdr:col>
          <xdr:colOff>0</xdr:colOff>
          <xdr:row>917571</xdr:row>
          <xdr:rowOff>0</xdr:rowOff>
        </xdr:to>
        <xdr:sp macro="" textlink="">
          <xdr:nvSpPr>
            <xdr:cNvPr id="62364" name="Button 924" hidden="1">
              <a:extLst>
                <a:ext uri="{63B3BB69-23CF-44E3-9099-C40C66FF867C}">
                  <a14:compatExt spid="_x0000_s62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983107</xdr:row>
          <xdr:rowOff>0</xdr:rowOff>
        </xdr:from>
        <xdr:to>
          <xdr:col>13571</xdr:col>
          <xdr:colOff>0</xdr:colOff>
          <xdr:row>983107</xdr:row>
          <xdr:rowOff>0</xdr:rowOff>
        </xdr:to>
        <xdr:sp macro="" textlink="">
          <xdr:nvSpPr>
            <xdr:cNvPr id="62365" name="Button 925" hidden="1">
              <a:extLst>
                <a:ext uri="{63B3BB69-23CF-44E3-9099-C40C66FF867C}">
                  <a14:compatExt spid="_x0000_s62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67</xdr:row>
          <xdr:rowOff>0</xdr:rowOff>
        </xdr:from>
        <xdr:to>
          <xdr:col>13827</xdr:col>
          <xdr:colOff>0</xdr:colOff>
          <xdr:row>67</xdr:row>
          <xdr:rowOff>0</xdr:rowOff>
        </xdr:to>
        <xdr:sp macro="" textlink="">
          <xdr:nvSpPr>
            <xdr:cNvPr id="62366" name="Button 926" hidden="1">
              <a:extLst>
                <a:ext uri="{63B3BB69-23CF-44E3-9099-C40C66FF867C}">
                  <a14:compatExt spid="_x0000_s62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65603</xdr:row>
          <xdr:rowOff>0</xdr:rowOff>
        </xdr:from>
        <xdr:to>
          <xdr:col>13827</xdr:col>
          <xdr:colOff>0</xdr:colOff>
          <xdr:row>65603</xdr:row>
          <xdr:rowOff>0</xdr:rowOff>
        </xdr:to>
        <xdr:sp macro="" textlink="">
          <xdr:nvSpPr>
            <xdr:cNvPr id="62367" name="Button 927" hidden="1">
              <a:extLst>
                <a:ext uri="{63B3BB69-23CF-44E3-9099-C40C66FF867C}">
                  <a14:compatExt spid="_x0000_s62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131139</xdr:row>
          <xdr:rowOff>0</xdr:rowOff>
        </xdr:from>
        <xdr:to>
          <xdr:col>13827</xdr:col>
          <xdr:colOff>0</xdr:colOff>
          <xdr:row>131139</xdr:row>
          <xdr:rowOff>0</xdr:rowOff>
        </xdr:to>
        <xdr:sp macro="" textlink="">
          <xdr:nvSpPr>
            <xdr:cNvPr id="62368" name="Button 928" hidden="1">
              <a:extLst>
                <a:ext uri="{63B3BB69-23CF-44E3-9099-C40C66FF867C}">
                  <a14:compatExt spid="_x0000_s62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196675</xdr:row>
          <xdr:rowOff>0</xdr:rowOff>
        </xdr:from>
        <xdr:to>
          <xdr:col>13827</xdr:col>
          <xdr:colOff>0</xdr:colOff>
          <xdr:row>196675</xdr:row>
          <xdr:rowOff>0</xdr:rowOff>
        </xdr:to>
        <xdr:sp macro="" textlink="">
          <xdr:nvSpPr>
            <xdr:cNvPr id="62369" name="Button 929" hidden="1">
              <a:extLst>
                <a:ext uri="{63B3BB69-23CF-44E3-9099-C40C66FF867C}">
                  <a14:compatExt spid="_x0000_s62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262211</xdr:row>
          <xdr:rowOff>0</xdr:rowOff>
        </xdr:from>
        <xdr:to>
          <xdr:col>13827</xdr:col>
          <xdr:colOff>0</xdr:colOff>
          <xdr:row>262211</xdr:row>
          <xdr:rowOff>0</xdr:rowOff>
        </xdr:to>
        <xdr:sp macro="" textlink="">
          <xdr:nvSpPr>
            <xdr:cNvPr id="62370" name="Button 930" hidden="1">
              <a:extLst>
                <a:ext uri="{63B3BB69-23CF-44E3-9099-C40C66FF867C}">
                  <a14:compatExt spid="_x0000_s62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327747</xdr:row>
          <xdr:rowOff>0</xdr:rowOff>
        </xdr:from>
        <xdr:to>
          <xdr:col>13827</xdr:col>
          <xdr:colOff>0</xdr:colOff>
          <xdr:row>327747</xdr:row>
          <xdr:rowOff>0</xdr:rowOff>
        </xdr:to>
        <xdr:sp macro="" textlink="">
          <xdr:nvSpPr>
            <xdr:cNvPr id="62371" name="Button 931" hidden="1">
              <a:extLst>
                <a:ext uri="{63B3BB69-23CF-44E3-9099-C40C66FF867C}">
                  <a14:compatExt spid="_x0000_s62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393283</xdr:row>
          <xdr:rowOff>0</xdr:rowOff>
        </xdr:from>
        <xdr:to>
          <xdr:col>13827</xdr:col>
          <xdr:colOff>0</xdr:colOff>
          <xdr:row>393283</xdr:row>
          <xdr:rowOff>0</xdr:rowOff>
        </xdr:to>
        <xdr:sp macro="" textlink="">
          <xdr:nvSpPr>
            <xdr:cNvPr id="62372" name="Button 932" hidden="1">
              <a:extLst>
                <a:ext uri="{63B3BB69-23CF-44E3-9099-C40C66FF867C}">
                  <a14:compatExt spid="_x0000_s62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458819</xdr:row>
          <xdr:rowOff>0</xdr:rowOff>
        </xdr:from>
        <xdr:to>
          <xdr:col>13827</xdr:col>
          <xdr:colOff>0</xdr:colOff>
          <xdr:row>458819</xdr:row>
          <xdr:rowOff>0</xdr:rowOff>
        </xdr:to>
        <xdr:sp macro="" textlink="">
          <xdr:nvSpPr>
            <xdr:cNvPr id="62373" name="Button 933" hidden="1">
              <a:extLst>
                <a:ext uri="{63B3BB69-23CF-44E3-9099-C40C66FF867C}">
                  <a14:compatExt spid="_x0000_s62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524355</xdr:row>
          <xdr:rowOff>0</xdr:rowOff>
        </xdr:from>
        <xdr:to>
          <xdr:col>13827</xdr:col>
          <xdr:colOff>0</xdr:colOff>
          <xdr:row>524355</xdr:row>
          <xdr:rowOff>0</xdr:rowOff>
        </xdr:to>
        <xdr:sp macro="" textlink="">
          <xdr:nvSpPr>
            <xdr:cNvPr id="62374" name="Button 934" hidden="1">
              <a:extLst>
                <a:ext uri="{63B3BB69-23CF-44E3-9099-C40C66FF867C}">
                  <a14:compatExt spid="_x0000_s62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589891</xdr:row>
          <xdr:rowOff>0</xdr:rowOff>
        </xdr:from>
        <xdr:to>
          <xdr:col>13827</xdr:col>
          <xdr:colOff>0</xdr:colOff>
          <xdr:row>589891</xdr:row>
          <xdr:rowOff>0</xdr:rowOff>
        </xdr:to>
        <xdr:sp macro="" textlink="">
          <xdr:nvSpPr>
            <xdr:cNvPr id="62375" name="Button 935" hidden="1">
              <a:extLst>
                <a:ext uri="{63B3BB69-23CF-44E3-9099-C40C66FF867C}">
                  <a14:compatExt spid="_x0000_s62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655427</xdr:row>
          <xdr:rowOff>0</xdr:rowOff>
        </xdr:from>
        <xdr:to>
          <xdr:col>13827</xdr:col>
          <xdr:colOff>0</xdr:colOff>
          <xdr:row>655427</xdr:row>
          <xdr:rowOff>0</xdr:rowOff>
        </xdr:to>
        <xdr:sp macro="" textlink="">
          <xdr:nvSpPr>
            <xdr:cNvPr id="62376" name="Button 936" hidden="1">
              <a:extLst>
                <a:ext uri="{63B3BB69-23CF-44E3-9099-C40C66FF867C}">
                  <a14:compatExt spid="_x0000_s62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720963</xdr:row>
          <xdr:rowOff>0</xdr:rowOff>
        </xdr:from>
        <xdr:to>
          <xdr:col>13827</xdr:col>
          <xdr:colOff>0</xdr:colOff>
          <xdr:row>720963</xdr:row>
          <xdr:rowOff>0</xdr:rowOff>
        </xdr:to>
        <xdr:sp macro="" textlink="">
          <xdr:nvSpPr>
            <xdr:cNvPr id="62377" name="Button 937" hidden="1">
              <a:extLst>
                <a:ext uri="{63B3BB69-23CF-44E3-9099-C40C66FF867C}">
                  <a14:compatExt spid="_x0000_s62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786499</xdr:row>
          <xdr:rowOff>0</xdr:rowOff>
        </xdr:from>
        <xdr:to>
          <xdr:col>13827</xdr:col>
          <xdr:colOff>0</xdr:colOff>
          <xdr:row>786499</xdr:row>
          <xdr:rowOff>0</xdr:rowOff>
        </xdr:to>
        <xdr:sp macro="" textlink="">
          <xdr:nvSpPr>
            <xdr:cNvPr id="62378" name="Button 938" hidden="1">
              <a:extLst>
                <a:ext uri="{63B3BB69-23CF-44E3-9099-C40C66FF867C}">
                  <a14:compatExt spid="_x0000_s62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852035</xdr:row>
          <xdr:rowOff>0</xdr:rowOff>
        </xdr:from>
        <xdr:to>
          <xdr:col>13827</xdr:col>
          <xdr:colOff>0</xdr:colOff>
          <xdr:row>852035</xdr:row>
          <xdr:rowOff>0</xdr:rowOff>
        </xdr:to>
        <xdr:sp macro="" textlink="">
          <xdr:nvSpPr>
            <xdr:cNvPr id="62379" name="Button 939" hidden="1">
              <a:extLst>
                <a:ext uri="{63B3BB69-23CF-44E3-9099-C40C66FF867C}">
                  <a14:compatExt spid="_x0000_s62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917571</xdr:row>
          <xdr:rowOff>0</xdr:rowOff>
        </xdr:from>
        <xdr:to>
          <xdr:col>13827</xdr:col>
          <xdr:colOff>0</xdr:colOff>
          <xdr:row>917571</xdr:row>
          <xdr:rowOff>0</xdr:rowOff>
        </xdr:to>
        <xdr:sp macro="" textlink="">
          <xdr:nvSpPr>
            <xdr:cNvPr id="62380" name="Button 940" hidden="1">
              <a:extLst>
                <a:ext uri="{63B3BB69-23CF-44E3-9099-C40C66FF867C}">
                  <a14:compatExt spid="_x0000_s62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983107</xdr:row>
          <xdr:rowOff>0</xdr:rowOff>
        </xdr:from>
        <xdr:to>
          <xdr:col>13827</xdr:col>
          <xdr:colOff>0</xdr:colOff>
          <xdr:row>983107</xdr:row>
          <xdr:rowOff>0</xdr:rowOff>
        </xdr:to>
        <xdr:sp macro="" textlink="">
          <xdr:nvSpPr>
            <xdr:cNvPr id="62381" name="Button 941" hidden="1">
              <a:extLst>
                <a:ext uri="{63B3BB69-23CF-44E3-9099-C40C66FF867C}">
                  <a14:compatExt spid="_x0000_s62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67</xdr:row>
          <xdr:rowOff>0</xdr:rowOff>
        </xdr:from>
        <xdr:to>
          <xdr:col>14083</xdr:col>
          <xdr:colOff>0</xdr:colOff>
          <xdr:row>67</xdr:row>
          <xdr:rowOff>0</xdr:rowOff>
        </xdr:to>
        <xdr:sp macro="" textlink="">
          <xdr:nvSpPr>
            <xdr:cNvPr id="62382" name="Button 942" hidden="1">
              <a:extLst>
                <a:ext uri="{63B3BB69-23CF-44E3-9099-C40C66FF867C}">
                  <a14:compatExt spid="_x0000_s62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65603</xdr:row>
          <xdr:rowOff>0</xdr:rowOff>
        </xdr:from>
        <xdr:to>
          <xdr:col>14083</xdr:col>
          <xdr:colOff>0</xdr:colOff>
          <xdr:row>65603</xdr:row>
          <xdr:rowOff>0</xdr:rowOff>
        </xdr:to>
        <xdr:sp macro="" textlink="">
          <xdr:nvSpPr>
            <xdr:cNvPr id="62383" name="Button 943" hidden="1">
              <a:extLst>
                <a:ext uri="{63B3BB69-23CF-44E3-9099-C40C66FF867C}">
                  <a14:compatExt spid="_x0000_s62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131139</xdr:row>
          <xdr:rowOff>0</xdr:rowOff>
        </xdr:from>
        <xdr:to>
          <xdr:col>14083</xdr:col>
          <xdr:colOff>0</xdr:colOff>
          <xdr:row>131139</xdr:row>
          <xdr:rowOff>0</xdr:rowOff>
        </xdr:to>
        <xdr:sp macro="" textlink="">
          <xdr:nvSpPr>
            <xdr:cNvPr id="62384" name="Button 944" hidden="1">
              <a:extLst>
                <a:ext uri="{63B3BB69-23CF-44E3-9099-C40C66FF867C}">
                  <a14:compatExt spid="_x0000_s62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196675</xdr:row>
          <xdr:rowOff>0</xdr:rowOff>
        </xdr:from>
        <xdr:to>
          <xdr:col>14083</xdr:col>
          <xdr:colOff>0</xdr:colOff>
          <xdr:row>196675</xdr:row>
          <xdr:rowOff>0</xdr:rowOff>
        </xdr:to>
        <xdr:sp macro="" textlink="">
          <xdr:nvSpPr>
            <xdr:cNvPr id="62385" name="Button 945" hidden="1">
              <a:extLst>
                <a:ext uri="{63B3BB69-23CF-44E3-9099-C40C66FF867C}">
                  <a14:compatExt spid="_x0000_s62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262211</xdr:row>
          <xdr:rowOff>0</xdr:rowOff>
        </xdr:from>
        <xdr:to>
          <xdr:col>14083</xdr:col>
          <xdr:colOff>0</xdr:colOff>
          <xdr:row>262211</xdr:row>
          <xdr:rowOff>0</xdr:rowOff>
        </xdr:to>
        <xdr:sp macro="" textlink="">
          <xdr:nvSpPr>
            <xdr:cNvPr id="62386" name="Button 946" hidden="1">
              <a:extLst>
                <a:ext uri="{63B3BB69-23CF-44E3-9099-C40C66FF867C}">
                  <a14:compatExt spid="_x0000_s62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327747</xdr:row>
          <xdr:rowOff>0</xdr:rowOff>
        </xdr:from>
        <xdr:to>
          <xdr:col>14083</xdr:col>
          <xdr:colOff>0</xdr:colOff>
          <xdr:row>327747</xdr:row>
          <xdr:rowOff>0</xdr:rowOff>
        </xdr:to>
        <xdr:sp macro="" textlink="">
          <xdr:nvSpPr>
            <xdr:cNvPr id="62387" name="Button 947" hidden="1">
              <a:extLst>
                <a:ext uri="{63B3BB69-23CF-44E3-9099-C40C66FF867C}">
                  <a14:compatExt spid="_x0000_s62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393283</xdr:row>
          <xdr:rowOff>0</xdr:rowOff>
        </xdr:from>
        <xdr:to>
          <xdr:col>14083</xdr:col>
          <xdr:colOff>0</xdr:colOff>
          <xdr:row>393283</xdr:row>
          <xdr:rowOff>0</xdr:rowOff>
        </xdr:to>
        <xdr:sp macro="" textlink="">
          <xdr:nvSpPr>
            <xdr:cNvPr id="62388" name="Button 948" hidden="1">
              <a:extLst>
                <a:ext uri="{63B3BB69-23CF-44E3-9099-C40C66FF867C}">
                  <a14:compatExt spid="_x0000_s62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458819</xdr:row>
          <xdr:rowOff>0</xdr:rowOff>
        </xdr:from>
        <xdr:to>
          <xdr:col>14083</xdr:col>
          <xdr:colOff>0</xdr:colOff>
          <xdr:row>458819</xdr:row>
          <xdr:rowOff>0</xdr:rowOff>
        </xdr:to>
        <xdr:sp macro="" textlink="">
          <xdr:nvSpPr>
            <xdr:cNvPr id="62389" name="Button 949" hidden="1">
              <a:extLst>
                <a:ext uri="{63B3BB69-23CF-44E3-9099-C40C66FF867C}">
                  <a14:compatExt spid="_x0000_s62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524355</xdr:row>
          <xdr:rowOff>0</xdr:rowOff>
        </xdr:from>
        <xdr:to>
          <xdr:col>14083</xdr:col>
          <xdr:colOff>0</xdr:colOff>
          <xdr:row>524355</xdr:row>
          <xdr:rowOff>0</xdr:rowOff>
        </xdr:to>
        <xdr:sp macro="" textlink="">
          <xdr:nvSpPr>
            <xdr:cNvPr id="62390" name="Button 950" hidden="1">
              <a:extLst>
                <a:ext uri="{63B3BB69-23CF-44E3-9099-C40C66FF867C}">
                  <a14:compatExt spid="_x0000_s62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589891</xdr:row>
          <xdr:rowOff>0</xdr:rowOff>
        </xdr:from>
        <xdr:to>
          <xdr:col>14083</xdr:col>
          <xdr:colOff>0</xdr:colOff>
          <xdr:row>589891</xdr:row>
          <xdr:rowOff>0</xdr:rowOff>
        </xdr:to>
        <xdr:sp macro="" textlink="">
          <xdr:nvSpPr>
            <xdr:cNvPr id="62391" name="Button 951" hidden="1">
              <a:extLst>
                <a:ext uri="{63B3BB69-23CF-44E3-9099-C40C66FF867C}">
                  <a14:compatExt spid="_x0000_s62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655427</xdr:row>
          <xdr:rowOff>0</xdr:rowOff>
        </xdr:from>
        <xdr:to>
          <xdr:col>14083</xdr:col>
          <xdr:colOff>0</xdr:colOff>
          <xdr:row>655427</xdr:row>
          <xdr:rowOff>0</xdr:rowOff>
        </xdr:to>
        <xdr:sp macro="" textlink="">
          <xdr:nvSpPr>
            <xdr:cNvPr id="62392" name="Button 952" hidden="1">
              <a:extLst>
                <a:ext uri="{63B3BB69-23CF-44E3-9099-C40C66FF867C}">
                  <a14:compatExt spid="_x0000_s62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720963</xdr:row>
          <xdr:rowOff>0</xdr:rowOff>
        </xdr:from>
        <xdr:to>
          <xdr:col>14083</xdr:col>
          <xdr:colOff>0</xdr:colOff>
          <xdr:row>720963</xdr:row>
          <xdr:rowOff>0</xdr:rowOff>
        </xdr:to>
        <xdr:sp macro="" textlink="">
          <xdr:nvSpPr>
            <xdr:cNvPr id="62393" name="Button 953" hidden="1">
              <a:extLst>
                <a:ext uri="{63B3BB69-23CF-44E3-9099-C40C66FF867C}">
                  <a14:compatExt spid="_x0000_s62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786499</xdr:row>
          <xdr:rowOff>0</xdr:rowOff>
        </xdr:from>
        <xdr:to>
          <xdr:col>14083</xdr:col>
          <xdr:colOff>0</xdr:colOff>
          <xdr:row>786499</xdr:row>
          <xdr:rowOff>0</xdr:rowOff>
        </xdr:to>
        <xdr:sp macro="" textlink="">
          <xdr:nvSpPr>
            <xdr:cNvPr id="62394" name="Button 954" hidden="1">
              <a:extLst>
                <a:ext uri="{63B3BB69-23CF-44E3-9099-C40C66FF867C}">
                  <a14:compatExt spid="_x0000_s62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852035</xdr:row>
          <xdr:rowOff>0</xdr:rowOff>
        </xdr:from>
        <xdr:to>
          <xdr:col>14083</xdr:col>
          <xdr:colOff>0</xdr:colOff>
          <xdr:row>852035</xdr:row>
          <xdr:rowOff>0</xdr:rowOff>
        </xdr:to>
        <xdr:sp macro="" textlink="">
          <xdr:nvSpPr>
            <xdr:cNvPr id="62395" name="Button 955" hidden="1">
              <a:extLst>
                <a:ext uri="{63B3BB69-23CF-44E3-9099-C40C66FF867C}">
                  <a14:compatExt spid="_x0000_s62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917571</xdr:row>
          <xdr:rowOff>0</xdr:rowOff>
        </xdr:from>
        <xdr:to>
          <xdr:col>14083</xdr:col>
          <xdr:colOff>0</xdr:colOff>
          <xdr:row>917571</xdr:row>
          <xdr:rowOff>0</xdr:rowOff>
        </xdr:to>
        <xdr:sp macro="" textlink="">
          <xdr:nvSpPr>
            <xdr:cNvPr id="62396" name="Button 956" hidden="1">
              <a:extLst>
                <a:ext uri="{63B3BB69-23CF-44E3-9099-C40C66FF867C}">
                  <a14:compatExt spid="_x0000_s62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983107</xdr:row>
          <xdr:rowOff>0</xdr:rowOff>
        </xdr:from>
        <xdr:to>
          <xdr:col>14083</xdr:col>
          <xdr:colOff>0</xdr:colOff>
          <xdr:row>983107</xdr:row>
          <xdr:rowOff>0</xdr:rowOff>
        </xdr:to>
        <xdr:sp macro="" textlink="">
          <xdr:nvSpPr>
            <xdr:cNvPr id="62397" name="Button 957" hidden="1">
              <a:extLst>
                <a:ext uri="{63B3BB69-23CF-44E3-9099-C40C66FF867C}">
                  <a14:compatExt spid="_x0000_s62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67</xdr:row>
          <xdr:rowOff>0</xdr:rowOff>
        </xdr:from>
        <xdr:to>
          <xdr:col>14339</xdr:col>
          <xdr:colOff>0</xdr:colOff>
          <xdr:row>67</xdr:row>
          <xdr:rowOff>0</xdr:rowOff>
        </xdr:to>
        <xdr:sp macro="" textlink="">
          <xdr:nvSpPr>
            <xdr:cNvPr id="62398" name="Button 958" hidden="1">
              <a:extLst>
                <a:ext uri="{63B3BB69-23CF-44E3-9099-C40C66FF867C}">
                  <a14:compatExt spid="_x0000_s62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65603</xdr:row>
          <xdr:rowOff>0</xdr:rowOff>
        </xdr:from>
        <xdr:to>
          <xdr:col>14339</xdr:col>
          <xdr:colOff>0</xdr:colOff>
          <xdr:row>65603</xdr:row>
          <xdr:rowOff>0</xdr:rowOff>
        </xdr:to>
        <xdr:sp macro="" textlink="">
          <xdr:nvSpPr>
            <xdr:cNvPr id="62399" name="Button 959" hidden="1">
              <a:extLst>
                <a:ext uri="{63B3BB69-23CF-44E3-9099-C40C66FF867C}">
                  <a14:compatExt spid="_x0000_s62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131139</xdr:row>
          <xdr:rowOff>0</xdr:rowOff>
        </xdr:from>
        <xdr:to>
          <xdr:col>14339</xdr:col>
          <xdr:colOff>0</xdr:colOff>
          <xdr:row>131139</xdr:row>
          <xdr:rowOff>0</xdr:rowOff>
        </xdr:to>
        <xdr:sp macro="" textlink="">
          <xdr:nvSpPr>
            <xdr:cNvPr id="62400" name="Button 960" hidden="1">
              <a:extLst>
                <a:ext uri="{63B3BB69-23CF-44E3-9099-C40C66FF867C}">
                  <a14:compatExt spid="_x0000_s62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196675</xdr:row>
          <xdr:rowOff>0</xdr:rowOff>
        </xdr:from>
        <xdr:to>
          <xdr:col>14339</xdr:col>
          <xdr:colOff>0</xdr:colOff>
          <xdr:row>196675</xdr:row>
          <xdr:rowOff>0</xdr:rowOff>
        </xdr:to>
        <xdr:sp macro="" textlink="">
          <xdr:nvSpPr>
            <xdr:cNvPr id="62401" name="Button 961" hidden="1">
              <a:extLst>
                <a:ext uri="{63B3BB69-23CF-44E3-9099-C40C66FF867C}">
                  <a14:compatExt spid="_x0000_s62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262211</xdr:row>
          <xdr:rowOff>0</xdr:rowOff>
        </xdr:from>
        <xdr:to>
          <xdr:col>14339</xdr:col>
          <xdr:colOff>0</xdr:colOff>
          <xdr:row>262211</xdr:row>
          <xdr:rowOff>0</xdr:rowOff>
        </xdr:to>
        <xdr:sp macro="" textlink="">
          <xdr:nvSpPr>
            <xdr:cNvPr id="62402" name="Button 962" hidden="1">
              <a:extLst>
                <a:ext uri="{63B3BB69-23CF-44E3-9099-C40C66FF867C}">
                  <a14:compatExt spid="_x0000_s62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327747</xdr:row>
          <xdr:rowOff>0</xdr:rowOff>
        </xdr:from>
        <xdr:to>
          <xdr:col>14339</xdr:col>
          <xdr:colOff>0</xdr:colOff>
          <xdr:row>327747</xdr:row>
          <xdr:rowOff>0</xdr:rowOff>
        </xdr:to>
        <xdr:sp macro="" textlink="">
          <xdr:nvSpPr>
            <xdr:cNvPr id="62403" name="Button 963" hidden="1">
              <a:extLst>
                <a:ext uri="{63B3BB69-23CF-44E3-9099-C40C66FF867C}">
                  <a14:compatExt spid="_x0000_s62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393283</xdr:row>
          <xdr:rowOff>0</xdr:rowOff>
        </xdr:from>
        <xdr:to>
          <xdr:col>14339</xdr:col>
          <xdr:colOff>0</xdr:colOff>
          <xdr:row>393283</xdr:row>
          <xdr:rowOff>0</xdr:rowOff>
        </xdr:to>
        <xdr:sp macro="" textlink="">
          <xdr:nvSpPr>
            <xdr:cNvPr id="62404" name="Button 964" hidden="1">
              <a:extLst>
                <a:ext uri="{63B3BB69-23CF-44E3-9099-C40C66FF867C}">
                  <a14:compatExt spid="_x0000_s62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458819</xdr:row>
          <xdr:rowOff>0</xdr:rowOff>
        </xdr:from>
        <xdr:to>
          <xdr:col>14339</xdr:col>
          <xdr:colOff>0</xdr:colOff>
          <xdr:row>458819</xdr:row>
          <xdr:rowOff>0</xdr:rowOff>
        </xdr:to>
        <xdr:sp macro="" textlink="">
          <xdr:nvSpPr>
            <xdr:cNvPr id="62405" name="Button 965" hidden="1">
              <a:extLst>
                <a:ext uri="{63B3BB69-23CF-44E3-9099-C40C66FF867C}">
                  <a14:compatExt spid="_x0000_s62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524355</xdr:row>
          <xdr:rowOff>0</xdr:rowOff>
        </xdr:from>
        <xdr:to>
          <xdr:col>14339</xdr:col>
          <xdr:colOff>0</xdr:colOff>
          <xdr:row>524355</xdr:row>
          <xdr:rowOff>0</xdr:rowOff>
        </xdr:to>
        <xdr:sp macro="" textlink="">
          <xdr:nvSpPr>
            <xdr:cNvPr id="62406" name="Button 966" hidden="1">
              <a:extLst>
                <a:ext uri="{63B3BB69-23CF-44E3-9099-C40C66FF867C}">
                  <a14:compatExt spid="_x0000_s62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589891</xdr:row>
          <xdr:rowOff>0</xdr:rowOff>
        </xdr:from>
        <xdr:to>
          <xdr:col>14339</xdr:col>
          <xdr:colOff>0</xdr:colOff>
          <xdr:row>589891</xdr:row>
          <xdr:rowOff>0</xdr:rowOff>
        </xdr:to>
        <xdr:sp macro="" textlink="">
          <xdr:nvSpPr>
            <xdr:cNvPr id="62407" name="Button 967" hidden="1">
              <a:extLst>
                <a:ext uri="{63B3BB69-23CF-44E3-9099-C40C66FF867C}">
                  <a14:compatExt spid="_x0000_s62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655427</xdr:row>
          <xdr:rowOff>0</xdr:rowOff>
        </xdr:from>
        <xdr:to>
          <xdr:col>14339</xdr:col>
          <xdr:colOff>0</xdr:colOff>
          <xdr:row>655427</xdr:row>
          <xdr:rowOff>0</xdr:rowOff>
        </xdr:to>
        <xdr:sp macro="" textlink="">
          <xdr:nvSpPr>
            <xdr:cNvPr id="62408" name="Button 968" hidden="1">
              <a:extLst>
                <a:ext uri="{63B3BB69-23CF-44E3-9099-C40C66FF867C}">
                  <a14:compatExt spid="_x0000_s62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720963</xdr:row>
          <xdr:rowOff>0</xdr:rowOff>
        </xdr:from>
        <xdr:to>
          <xdr:col>14339</xdr:col>
          <xdr:colOff>0</xdr:colOff>
          <xdr:row>720963</xdr:row>
          <xdr:rowOff>0</xdr:rowOff>
        </xdr:to>
        <xdr:sp macro="" textlink="">
          <xdr:nvSpPr>
            <xdr:cNvPr id="62409" name="Button 969" hidden="1">
              <a:extLst>
                <a:ext uri="{63B3BB69-23CF-44E3-9099-C40C66FF867C}">
                  <a14:compatExt spid="_x0000_s62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786499</xdr:row>
          <xdr:rowOff>0</xdr:rowOff>
        </xdr:from>
        <xdr:to>
          <xdr:col>14339</xdr:col>
          <xdr:colOff>0</xdr:colOff>
          <xdr:row>786499</xdr:row>
          <xdr:rowOff>0</xdr:rowOff>
        </xdr:to>
        <xdr:sp macro="" textlink="">
          <xdr:nvSpPr>
            <xdr:cNvPr id="62410" name="Button 970" hidden="1">
              <a:extLst>
                <a:ext uri="{63B3BB69-23CF-44E3-9099-C40C66FF867C}">
                  <a14:compatExt spid="_x0000_s62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852035</xdr:row>
          <xdr:rowOff>0</xdr:rowOff>
        </xdr:from>
        <xdr:to>
          <xdr:col>14339</xdr:col>
          <xdr:colOff>0</xdr:colOff>
          <xdr:row>852035</xdr:row>
          <xdr:rowOff>0</xdr:rowOff>
        </xdr:to>
        <xdr:sp macro="" textlink="">
          <xdr:nvSpPr>
            <xdr:cNvPr id="62411" name="Button 971" hidden="1">
              <a:extLst>
                <a:ext uri="{63B3BB69-23CF-44E3-9099-C40C66FF867C}">
                  <a14:compatExt spid="_x0000_s62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917571</xdr:row>
          <xdr:rowOff>0</xdr:rowOff>
        </xdr:from>
        <xdr:to>
          <xdr:col>14339</xdr:col>
          <xdr:colOff>0</xdr:colOff>
          <xdr:row>917571</xdr:row>
          <xdr:rowOff>0</xdr:rowOff>
        </xdr:to>
        <xdr:sp macro="" textlink="">
          <xdr:nvSpPr>
            <xdr:cNvPr id="62412" name="Button 972" hidden="1">
              <a:extLst>
                <a:ext uri="{63B3BB69-23CF-44E3-9099-C40C66FF867C}">
                  <a14:compatExt spid="_x0000_s62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983107</xdr:row>
          <xdr:rowOff>0</xdr:rowOff>
        </xdr:from>
        <xdr:to>
          <xdr:col>14339</xdr:col>
          <xdr:colOff>0</xdr:colOff>
          <xdr:row>983107</xdr:row>
          <xdr:rowOff>0</xdr:rowOff>
        </xdr:to>
        <xdr:sp macro="" textlink="">
          <xdr:nvSpPr>
            <xdr:cNvPr id="62413" name="Button 973" hidden="1">
              <a:extLst>
                <a:ext uri="{63B3BB69-23CF-44E3-9099-C40C66FF867C}">
                  <a14:compatExt spid="_x0000_s62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67</xdr:row>
          <xdr:rowOff>0</xdr:rowOff>
        </xdr:from>
        <xdr:to>
          <xdr:col>14595</xdr:col>
          <xdr:colOff>0</xdr:colOff>
          <xdr:row>67</xdr:row>
          <xdr:rowOff>0</xdr:rowOff>
        </xdr:to>
        <xdr:sp macro="" textlink="">
          <xdr:nvSpPr>
            <xdr:cNvPr id="62414" name="Button 974" hidden="1">
              <a:extLst>
                <a:ext uri="{63B3BB69-23CF-44E3-9099-C40C66FF867C}">
                  <a14:compatExt spid="_x0000_s62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65603</xdr:row>
          <xdr:rowOff>0</xdr:rowOff>
        </xdr:from>
        <xdr:to>
          <xdr:col>14595</xdr:col>
          <xdr:colOff>0</xdr:colOff>
          <xdr:row>65603</xdr:row>
          <xdr:rowOff>0</xdr:rowOff>
        </xdr:to>
        <xdr:sp macro="" textlink="">
          <xdr:nvSpPr>
            <xdr:cNvPr id="62415" name="Button 975" hidden="1">
              <a:extLst>
                <a:ext uri="{63B3BB69-23CF-44E3-9099-C40C66FF867C}">
                  <a14:compatExt spid="_x0000_s62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131139</xdr:row>
          <xdr:rowOff>0</xdr:rowOff>
        </xdr:from>
        <xdr:to>
          <xdr:col>14595</xdr:col>
          <xdr:colOff>0</xdr:colOff>
          <xdr:row>131139</xdr:row>
          <xdr:rowOff>0</xdr:rowOff>
        </xdr:to>
        <xdr:sp macro="" textlink="">
          <xdr:nvSpPr>
            <xdr:cNvPr id="62416" name="Button 976" hidden="1">
              <a:extLst>
                <a:ext uri="{63B3BB69-23CF-44E3-9099-C40C66FF867C}">
                  <a14:compatExt spid="_x0000_s62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196675</xdr:row>
          <xdr:rowOff>0</xdr:rowOff>
        </xdr:from>
        <xdr:to>
          <xdr:col>14595</xdr:col>
          <xdr:colOff>0</xdr:colOff>
          <xdr:row>196675</xdr:row>
          <xdr:rowOff>0</xdr:rowOff>
        </xdr:to>
        <xdr:sp macro="" textlink="">
          <xdr:nvSpPr>
            <xdr:cNvPr id="62417" name="Button 977" hidden="1">
              <a:extLst>
                <a:ext uri="{63B3BB69-23CF-44E3-9099-C40C66FF867C}">
                  <a14:compatExt spid="_x0000_s62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262211</xdr:row>
          <xdr:rowOff>0</xdr:rowOff>
        </xdr:from>
        <xdr:to>
          <xdr:col>14595</xdr:col>
          <xdr:colOff>0</xdr:colOff>
          <xdr:row>262211</xdr:row>
          <xdr:rowOff>0</xdr:rowOff>
        </xdr:to>
        <xdr:sp macro="" textlink="">
          <xdr:nvSpPr>
            <xdr:cNvPr id="62418" name="Button 978" hidden="1">
              <a:extLst>
                <a:ext uri="{63B3BB69-23CF-44E3-9099-C40C66FF867C}">
                  <a14:compatExt spid="_x0000_s62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327747</xdr:row>
          <xdr:rowOff>0</xdr:rowOff>
        </xdr:from>
        <xdr:to>
          <xdr:col>14595</xdr:col>
          <xdr:colOff>0</xdr:colOff>
          <xdr:row>327747</xdr:row>
          <xdr:rowOff>0</xdr:rowOff>
        </xdr:to>
        <xdr:sp macro="" textlink="">
          <xdr:nvSpPr>
            <xdr:cNvPr id="62419" name="Button 979" hidden="1">
              <a:extLst>
                <a:ext uri="{63B3BB69-23CF-44E3-9099-C40C66FF867C}">
                  <a14:compatExt spid="_x0000_s62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393283</xdr:row>
          <xdr:rowOff>0</xdr:rowOff>
        </xdr:from>
        <xdr:to>
          <xdr:col>14595</xdr:col>
          <xdr:colOff>0</xdr:colOff>
          <xdr:row>393283</xdr:row>
          <xdr:rowOff>0</xdr:rowOff>
        </xdr:to>
        <xdr:sp macro="" textlink="">
          <xdr:nvSpPr>
            <xdr:cNvPr id="62420" name="Button 980" hidden="1">
              <a:extLst>
                <a:ext uri="{63B3BB69-23CF-44E3-9099-C40C66FF867C}">
                  <a14:compatExt spid="_x0000_s62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458819</xdr:row>
          <xdr:rowOff>0</xdr:rowOff>
        </xdr:from>
        <xdr:to>
          <xdr:col>14595</xdr:col>
          <xdr:colOff>0</xdr:colOff>
          <xdr:row>458819</xdr:row>
          <xdr:rowOff>0</xdr:rowOff>
        </xdr:to>
        <xdr:sp macro="" textlink="">
          <xdr:nvSpPr>
            <xdr:cNvPr id="62421" name="Button 981" hidden="1">
              <a:extLst>
                <a:ext uri="{63B3BB69-23CF-44E3-9099-C40C66FF867C}">
                  <a14:compatExt spid="_x0000_s62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524355</xdr:row>
          <xdr:rowOff>0</xdr:rowOff>
        </xdr:from>
        <xdr:to>
          <xdr:col>14595</xdr:col>
          <xdr:colOff>0</xdr:colOff>
          <xdr:row>524355</xdr:row>
          <xdr:rowOff>0</xdr:rowOff>
        </xdr:to>
        <xdr:sp macro="" textlink="">
          <xdr:nvSpPr>
            <xdr:cNvPr id="62422" name="Button 982" hidden="1">
              <a:extLst>
                <a:ext uri="{63B3BB69-23CF-44E3-9099-C40C66FF867C}">
                  <a14:compatExt spid="_x0000_s62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589891</xdr:row>
          <xdr:rowOff>0</xdr:rowOff>
        </xdr:from>
        <xdr:to>
          <xdr:col>14595</xdr:col>
          <xdr:colOff>0</xdr:colOff>
          <xdr:row>589891</xdr:row>
          <xdr:rowOff>0</xdr:rowOff>
        </xdr:to>
        <xdr:sp macro="" textlink="">
          <xdr:nvSpPr>
            <xdr:cNvPr id="62423" name="Button 983" hidden="1">
              <a:extLst>
                <a:ext uri="{63B3BB69-23CF-44E3-9099-C40C66FF867C}">
                  <a14:compatExt spid="_x0000_s62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655427</xdr:row>
          <xdr:rowOff>0</xdr:rowOff>
        </xdr:from>
        <xdr:to>
          <xdr:col>14595</xdr:col>
          <xdr:colOff>0</xdr:colOff>
          <xdr:row>655427</xdr:row>
          <xdr:rowOff>0</xdr:rowOff>
        </xdr:to>
        <xdr:sp macro="" textlink="">
          <xdr:nvSpPr>
            <xdr:cNvPr id="62424" name="Button 984" hidden="1">
              <a:extLst>
                <a:ext uri="{63B3BB69-23CF-44E3-9099-C40C66FF867C}">
                  <a14:compatExt spid="_x0000_s62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720963</xdr:row>
          <xdr:rowOff>0</xdr:rowOff>
        </xdr:from>
        <xdr:to>
          <xdr:col>14595</xdr:col>
          <xdr:colOff>0</xdr:colOff>
          <xdr:row>720963</xdr:row>
          <xdr:rowOff>0</xdr:rowOff>
        </xdr:to>
        <xdr:sp macro="" textlink="">
          <xdr:nvSpPr>
            <xdr:cNvPr id="62425" name="Button 985" hidden="1">
              <a:extLst>
                <a:ext uri="{63B3BB69-23CF-44E3-9099-C40C66FF867C}">
                  <a14:compatExt spid="_x0000_s62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786499</xdr:row>
          <xdr:rowOff>0</xdr:rowOff>
        </xdr:from>
        <xdr:to>
          <xdr:col>14595</xdr:col>
          <xdr:colOff>0</xdr:colOff>
          <xdr:row>786499</xdr:row>
          <xdr:rowOff>0</xdr:rowOff>
        </xdr:to>
        <xdr:sp macro="" textlink="">
          <xdr:nvSpPr>
            <xdr:cNvPr id="62426" name="Button 986" hidden="1">
              <a:extLst>
                <a:ext uri="{63B3BB69-23CF-44E3-9099-C40C66FF867C}">
                  <a14:compatExt spid="_x0000_s62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852035</xdr:row>
          <xdr:rowOff>0</xdr:rowOff>
        </xdr:from>
        <xdr:to>
          <xdr:col>14595</xdr:col>
          <xdr:colOff>0</xdr:colOff>
          <xdr:row>852035</xdr:row>
          <xdr:rowOff>0</xdr:rowOff>
        </xdr:to>
        <xdr:sp macro="" textlink="">
          <xdr:nvSpPr>
            <xdr:cNvPr id="62427" name="Button 987" hidden="1">
              <a:extLst>
                <a:ext uri="{63B3BB69-23CF-44E3-9099-C40C66FF867C}">
                  <a14:compatExt spid="_x0000_s62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917571</xdr:row>
          <xdr:rowOff>0</xdr:rowOff>
        </xdr:from>
        <xdr:to>
          <xdr:col>14595</xdr:col>
          <xdr:colOff>0</xdr:colOff>
          <xdr:row>917571</xdr:row>
          <xdr:rowOff>0</xdr:rowOff>
        </xdr:to>
        <xdr:sp macro="" textlink="">
          <xdr:nvSpPr>
            <xdr:cNvPr id="62428" name="Button 988" hidden="1">
              <a:extLst>
                <a:ext uri="{63B3BB69-23CF-44E3-9099-C40C66FF867C}">
                  <a14:compatExt spid="_x0000_s62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983107</xdr:row>
          <xdr:rowOff>0</xdr:rowOff>
        </xdr:from>
        <xdr:to>
          <xdr:col>14595</xdr:col>
          <xdr:colOff>0</xdr:colOff>
          <xdr:row>983107</xdr:row>
          <xdr:rowOff>0</xdr:rowOff>
        </xdr:to>
        <xdr:sp macro="" textlink="">
          <xdr:nvSpPr>
            <xdr:cNvPr id="62429" name="Button 989" hidden="1">
              <a:extLst>
                <a:ext uri="{63B3BB69-23CF-44E3-9099-C40C66FF867C}">
                  <a14:compatExt spid="_x0000_s62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67</xdr:row>
          <xdr:rowOff>0</xdr:rowOff>
        </xdr:from>
        <xdr:to>
          <xdr:col>14851</xdr:col>
          <xdr:colOff>0</xdr:colOff>
          <xdr:row>67</xdr:row>
          <xdr:rowOff>0</xdr:rowOff>
        </xdr:to>
        <xdr:sp macro="" textlink="">
          <xdr:nvSpPr>
            <xdr:cNvPr id="62430" name="Button 990" hidden="1">
              <a:extLst>
                <a:ext uri="{63B3BB69-23CF-44E3-9099-C40C66FF867C}">
                  <a14:compatExt spid="_x0000_s62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65603</xdr:row>
          <xdr:rowOff>0</xdr:rowOff>
        </xdr:from>
        <xdr:to>
          <xdr:col>14851</xdr:col>
          <xdr:colOff>0</xdr:colOff>
          <xdr:row>65603</xdr:row>
          <xdr:rowOff>0</xdr:rowOff>
        </xdr:to>
        <xdr:sp macro="" textlink="">
          <xdr:nvSpPr>
            <xdr:cNvPr id="62431" name="Button 991" hidden="1">
              <a:extLst>
                <a:ext uri="{63B3BB69-23CF-44E3-9099-C40C66FF867C}">
                  <a14:compatExt spid="_x0000_s62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131139</xdr:row>
          <xdr:rowOff>0</xdr:rowOff>
        </xdr:from>
        <xdr:to>
          <xdr:col>14851</xdr:col>
          <xdr:colOff>0</xdr:colOff>
          <xdr:row>131139</xdr:row>
          <xdr:rowOff>0</xdr:rowOff>
        </xdr:to>
        <xdr:sp macro="" textlink="">
          <xdr:nvSpPr>
            <xdr:cNvPr id="62432" name="Button 992" hidden="1">
              <a:extLst>
                <a:ext uri="{63B3BB69-23CF-44E3-9099-C40C66FF867C}">
                  <a14:compatExt spid="_x0000_s62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196675</xdr:row>
          <xdr:rowOff>0</xdr:rowOff>
        </xdr:from>
        <xdr:to>
          <xdr:col>14851</xdr:col>
          <xdr:colOff>0</xdr:colOff>
          <xdr:row>196675</xdr:row>
          <xdr:rowOff>0</xdr:rowOff>
        </xdr:to>
        <xdr:sp macro="" textlink="">
          <xdr:nvSpPr>
            <xdr:cNvPr id="62433" name="Button 993" hidden="1">
              <a:extLst>
                <a:ext uri="{63B3BB69-23CF-44E3-9099-C40C66FF867C}">
                  <a14:compatExt spid="_x0000_s62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262211</xdr:row>
          <xdr:rowOff>0</xdr:rowOff>
        </xdr:from>
        <xdr:to>
          <xdr:col>14851</xdr:col>
          <xdr:colOff>0</xdr:colOff>
          <xdr:row>262211</xdr:row>
          <xdr:rowOff>0</xdr:rowOff>
        </xdr:to>
        <xdr:sp macro="" textlink="">
          <xdr:nvSpPr>
            <xdr:cNvPr id="62434" name="Button 994" hidden="1">
              <a:extLst>
                <a:ext uri="{63B3BB69-23CF-44E3-9099-C40C66FF867C}">
                  <a14:compatExt spid="_x0000_s62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327747</xdr:row>
          <xdr:rowOff>0</xdr:rowOff>
        </xdr:from>
        <xdr:to>
          <xdr:col>14851</xdr:col>
          <xdr:colOff>0</xdr:colOff>
          <xdr:row>327747</xdr:row>
          <xdr:rowOff>0</xdr:rowOff>
        </xdr:to>
        <xdr:sp macro="" textlink="">
          <xdr:nvSpPr>
            <xdr:cNvPr id="62435" name="Button 995" hidden="1">
              <a:extLst>
                <a:ext uri="{63B3BB69-23CF-44E3-9099-C40C66FF867C}">
                  <a14:compatExt spid="_x0000_s62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393283</xdr:row>
          <xdr:rowOff>0</xdr:rowOff>
        </xdr:from>
        <xdr:to>
          <xdr:col>14851</xdr:col>
          <xdr:colOff>0</xdr:colOff>
          <xdr:row>393283</xdr:row>
          <xdr:rowOff>0</xdr:rowOff>
        </xdr:to>
        <xdr:sp macro="" textlink="">
          <xdr:nvSpPr>
            <xdr:cNvPr id="62436" name="Button 996" hidden="1">
              <a:extLst>
                <a:ext uri="{63B3BB69-23CF-44E3-9099-C40C66FF867C}">
                  <a14:compatExt spid="_x0000_s62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458819</xdr:row>
          <xdr:rowOff>0</xdr:rowOff>
        </xdr:from>
        <xdr:to>
          <xdr:col>14851</xdr:col>
          <xdr:colOff>0</xdr:colOff>
          <xdr:row>458819</xdr:row>
          <xdr:rowOff>0</xdr:rowOff>
        </xdr:to>
        <xdr:sp macro="" textlink="">
          <xdr:nvSpPr>
            <xdr:cNvPr id="62437" name="Button 997" hidden="1">
              <a:extLst>
                <a:ext uri="{63B3BB69-23CF-44E3-9099-C40C66FF867C}">
                  <a14:compatExt spid="_x0000_s62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524355</xdr:row>
          <xdr:rowOff>0</xdr:rowOff>
        </xdr:from>
        <xdr:to>
          <xdr:col>14851</xdr:col>
          <xdr:colOff>0</xdr:colOff>
          <xdr:row>524355</xdr:row>
          <xdr:rowOff>0</xdr:rowOff>
        </xdr:to>
        <xdr:sp macro="" textlink="">
          <xdr:nvSpPr>
            <xdr:cNvPr id="62438" name="Button 998" hidden="1">
              <a:extLst>
                <a:ext uri="{63B3BB69-23CF-44E3-9099-C40C66FF867C}">
                  <a14:compatExt spid="_x0000_s62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589891</xdr:row>
          <xdr:rowOff>0</xdr:rowOff>
        </xdr:from>
        <xdr:to>
          <xdr:col>14851</xdr:col>
          <xdr:colOff>0</xdr:colOff>
          <xdr:row>589891</xdr:row>
          <xdr:rowOff>0</xdr:rowOff>
        </xdr:to>
        <xdr:sp macro="" textlink="">
          <xdr:nvSpPr>
            <xdr:cNvPr id="62439" name="Button 999" hidden="1">
              <a:extLst>
                <a:ext uri="{63B3BB69-23CF-44E3-9099-C40C66FF867C}">
                  <a14:compatExt spid="_x0000_s62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655427</xdr:row>
          <xdr:rowOff>0</xdr:rowOff>
        </xdr:from>
        <xdr:to>
          <xdr:col>14851</xdr:col>
          <xdr:colOff>0</xdr:colOff>
          <xdr:row>655427</xdr:row>
          <xdr:rowOff>0</xdr:rowOff>
        </xdr:to>
        <xdr:sp macro="" textlink="">
          <xdr:nvSpPr>
            <xdr:cNvPr id="62440" name="Button 1000" hidden="1">
              <a:extLst>
                <a:ext uri="{63B3BB69-23CF-44E3-9099-C40C66FF867C}">
                  <a14:compatExt spid="_x0000_s624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720963</xdr:row>
          <xdr:rowOff>0</xdr:rowOff>
        </xdr:from>
        <xdr:to>
          <xdr:col>14851</xdr:col>
          <xdr:colOff>0</xdr:colOff>
          <xdr:row>720963</xdr:row>
          <xdr:rowOff>0</xdr:rowOff>
        </xdr:to>
        <xdr:sp macro="" textlink="">
          <xdr:nvSpPr>
            <xdr:cNvPr id="62441" name="Button 1001" hidden="1">
              <a:extLst>
                <a:ext uri="{63B3BB69-23CF-44E3-9099-C40C66FF867C}">
                  <a14:compatExt spid="_x0000_s624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786499</xdr:row>
          <xdr:rowOff>0</xdr:rowOff>
        </xdr:from>
        <xdr:to>
          <xdr:col>14851</xdr:col>
          <xdr:colOff>0</xdr:colOff>
          <xdr:row>786499</xdr:row>
          <xdr:rowOff>0</xdr:rowOff>
        </xdr:to>
        <xdr:sp macro="" textlink="">
          <xdr:nvSpPr>
            <xdr:cNvPr id="62442" name="Button 1002" hidden="1">
              <a:extLst>
                <a:ext uri="{63B3BB69-23CF-44E3-9099-C40C66FF867C}">
                  <a14:compatExt spid="_x0000_s624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852035</xdr:row>
          <xdr:rowOff>0</xdr:rowOff>
        </xdr:from>
        <xdr:to>
          <xdr:col>14851</xdr:col>
          <xdr:colOff>0</xdr:colOff>
          <xdr:row>852035</xdr:row>
          <xdr:rowOff>0</xdr:rowOff>
        </xdr:to>
        <xdr:sp macro="" textlink="">
          <xdr:nvSpPr>
            <xdr:cNvPr id="62443" name="Button 1003" hidden="1">
              <a:extLst>
                <a:ext uri="{63B3BB69-23CF-44E3-9099-C40C66FF867C}">
                  <a14:compatExt spid="_x0000_s624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917571</xdr:row>
          <xdr:rowOff>0</xdr:rowOff>
        </xdr:from>
        <xdr:to>
          <xdr:col>14851</xdr:col>
          <xdr:colOff>0</xdr:colOff>
          <xdr:row>917571</xdr:row>
          <xdr:rowOff>0</xdr:rowOff>
        </xdr:to>
        <xdr:sp macro="" textlink="">
          <xdr:nvSpPr>
            <xdr:cNvPr id="62444" name="Button 1004" hidden="1">
              <a:extLst>
                <a:ext uri="{63B3BB69-23CF-44E3-9099-C40C66FF867C}">
                  <a14:compatExt spid="_x0000_s624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983107</xdr:row>
          <xdr:rowOff>0</xdr:rowOff>
        </xdr:from>
        <xdr:to>
          <xdr:col>14851</xdr:col>
          <xdr:colOff>0</xdr:colOff>
          <xdr:row>983107</xdr:row>
          <xdr:rowOff>0</xdr:rowOff>
        </xdr:to>
        <xdr:sp macro="" textlink="">
          <xdr:nvSpPr>
            <xdr:cNvPr id="62445" name="Button 1005" hidden="1">
              <a:extLst>
                <a:ext uri="{63B3BB69-23CF-44E3-9099-C40C66FF867C}">
                  <a14:compatExt spid="_x0000_s624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67</xdr:row>
          <xdr:rowOff>0</xdr:rowOff>
        </xdr:from>
        <xdr:to>
          <xdr:col>15107</xdr:col>
          <xdr:colOff>0</xdr:colOff>
          <xdr:row>67</xdr:row>
          <xdr:rowOff>0</xdr:rowOff>
        </xdr:to>
        <xdr:sp macro="" textlink="">
          <xdr:nvSpPr>
            <xdr:cNvPr id="62446" name="Button 1006" hidden="1">
              <a:extLst>
                <a:ext uri="{63B3BB69-23CF-44E3-9099-C40C66FF867C}">
                  <a14:compatExt spid="_x0000_s624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65603</xdr:row>
          <xdr:rowOff>0</xdr:rowOff>
        </xdr:from>
        <xdr:to>
          <xdr:col>15107</xdr:col>
          <xdr:colOff>0</xdr:colOff>
          <xdr:row>65603</xdr:row>
          <xdr:rowOff>0</xdr:rowOff>
        </xdr:to>
        <xdr:sp macro="" textlink="">
          <xdr:nvSpPr>
            <xdr:cNvPr id="62447" name="Button 1007" hidden="1">
              <a:extLst>
                <a:ext uri="{63B3BB69-23CF-44E3-9099-C40C66FF867C}">
                  <a14:compatExt spid="_x0000_s624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131139</xdr:row>
          <xdr:rowOff>0</xdr:rowOff>
        </xdr:from>
        <xdr:to>
          <xdr:col>15107</xdr:col>
          <xdr:colOff>0</xdr:colOff>
          <xdr:row>131139</xdr:row>
          <xdr:rowOff>0</xdr:rowOff>
        </xdr:to>
        <xdr:sp macro="" textlink="">
          <xdr:nvSpPr>
            <xdr:cNvPr id="62448" name="Button 1008" hidden="1">
              <a:extLst>
                <a:ext uri="{63B3BB69-23CF-44E3-9099-C40C66FF867C}">
                  <a14:compatExt spid="_x0000_s624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196675</xdr:row>
          <xdr:rowOff>0</xdr:rowOff>
        </xdr:from>
        <xdr:to>
          <xdr:col>15107</xdr:col>
          <xdr:colOff>0</xdr:colOff>
          <xdr:row>196675</xdr:row>
          <xdr:rowOff>0</xdr:rowOff>
        </xdr:to>
        <xdr:sp macro="" textlink="">
          <xdr:nvSpPr>
            <xdr:cNvPr id="62449" name="Button 1009" hidden="1">
              <a:extLst>
                <a:ext uri="{63B3BB69-23CF-44E3-9099-C40C66FF867C}">
                  <a14:compatExt spid="_x0000_s624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262211</xdr:row>
          <xdr:rowOff>0</xdr:rowOff>
        </xdr:from>
        <xdr:to>
          <xdr:col>15107</xdr:col>
          <xdr:colOff>0</xdr:colOff>
          <xdr:row>262211</xdr:row>
          <xdr:rowOff>0</xdr:rowOff>
        </xdr:to>
        <xdr:sp macro="" textlink="">
          <xdr:nvSpPr>
            <xdr:cNvPr id="62450" name="Button 1010" hidden="1">
              <a:extLst>
                <a:ext uri="{63B3BB69-23CF-44E3-9099-C40C66FF867C}">
                  <a14:compatExt spid="_x0000_s624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327747</xdr:row>
          <xdr:rowOff>0</xdr:rowOff>
        </xdr:from>
        <xdr:to>
          <xdr:col>15107</xdr:col>
          <xdr:colOff>0</xdr:colOff>
          <xdr:row>327747</xdr:row>
          <xdr:rowOff>0</xdr:rowOff>
        </xdr:to>
        <xdr:sp macro="" textlink="">
          <xdr:nvSpPr>
            <xdr:cNvPr id="62451" name="Button 1011" hidden="1">
              <a:extLst>
                <a:ext uri="{63B3BB69-23CF-44E3-9099-C40C66FF867C}">
                  <a14:compatExt spid="_x0000_s62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393283</xdr:row>
          <xdr:rowOff>0</xdr:rowOff>
        </xdr:from>
        <xdr:to>
          <xdr:col>15107</xdr:col>
          <xdr:colOff>0</xdr:colOff>
          <xdr:row>393283</xdr:row>
          <xdr:rowOff>0</xdr:rowOff>
        </xdr:to>
        <xdr:sp macro="" textlink="">
          <xdr:nvSpPr>
            <xdr:cNvPr id="62452" name="Button 1012" hidden="1">
              <a:extLst>
                <a:ext uri="{63B3BB69-23CF-44E3-9099-C40C66FF867C}">
                  <a14:compatExt spid="_x0000_s624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458819</xdr:row>
          <xdr:rowOff>0</xdr:rowOff>
        </xdr:from>
        <xdr:to>
          <xdr:col>15107</xdr:col>
          <xdr:colOff>0</xdr:colOff>
          <xdr:row>458819</xdr:row>
          <xdr:rowOff>0</xdr:rowOff>
        </xdr:to>
        <xdr:sp macro="" textlink="">
          <xdr:nvSpPr>
            <xdr:cNvPr id="62453" name="Button 1013" hidden="1">
              <a:extLst>
                <a:ext uri="{63B3BB69-23CF-44E3-9099-C40C66FF867C}">
                  <a14:compatExt spid="_x0000_s624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524355</xdr:row>
          <xdr:rowOff>0</xdr:rowOff>
        </xdr:from>
        <xdr:to>
          <xdr:col>15107</xdr:col>
          <xdr:colOff>0</xdr:colOff>
          <xdr:row>524355</xdr:row>
          <xdr:rowOff>0</xdr:rowOff>
        </xdr:to>
        <xdr:sp macro="" textlink="">
          <xdr:nvSpPr>
            <xdr:cNvPr id="62454" name="Button 1014" hidden="1">
              <a:extLst>
                <a:ext uri="{63B3BB69-23CF-44E3-9099-C40C66FF867C}">
                  <a14:compatExt spid="_x0000_s624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589891</xdr:row>
          <xdr:rowOff>0</xdr:rowOff>
        </xdr:from>
        <xdr:to>
          <xdr:col>15107</xdr:col>
          <xdr:colOff>0</xdr:colOff>
          <xdr:row>589891</xdr:row>
          <xdr:rowOff>0</xdr:rowOff>
        </xdr:to>
        <xdr:sp macro="" textlink="">
          <xdr:nvSpPr>
            <xdr:cNvPr id="62455" name="Button 1015" hidden="1">
              <a:extLst>
                <a:ext uri="{63B3BB69-23CF-44E3-9099-C40C66FF867C}">
                  <a14:compatExt spid="_x0000_s624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655427</xdr:row>
          <xdr:rowOff>0</xdr:rowOff>
        </xdr:from>
        <xdr:to>
          <xdr:col>15107</xdr:col>
          <xdr:colOff>0</xdr:colOff>
          <xdr:row>655427</xdr:row>
          <xdr:rowOff>0</xdr:rowOff>
        </xdr:to>
        <xdr:sp macro="" textlink="">
          <xdr:nvSpPr>
            <xdr:cNvPr id="62456" name="Button 1016" hidden="1">
              <a:extLst>
                <a:ext uri="{63B3BB69-23CF-44E3-9099-C40C66FF867C}">
                  <a14:compatExt spid="_x0000_s624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720963</xdr:row>
          <xdr:rowOff>0</xdr:rowOff>
        </xdr:from>
        <xdr:to>
          <xdr:col>15107</xdr:col>
          <xdr:colOff>0</xdr:colOff>
          <xdr:row>720963</xdr:row>
          <xdr:rowOff>0</xdr:rowOff>
        </xdr:to>
        <xdr:sp macro="" textlink="">
          <xdr:nvSpPr>
            <xdr:cNvPr id="62457" name="Button 1017" hidden="1">
              <a:extLst>
                <a:ext uri="{63B3BB69-23CF-44E3-9099-C40C66FF867C}">
                  <a14:compatExt spid="_x0000_s624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786499</xdr:row>
          <xdr:rowOff>0</xdr:rowOff>
        </xdr:from>
        <xdr:to>
          <xdr:col>15107</xdr:col>
          <xdr:colOff>0</xdr:colOff>
          <xdr:row>786499</xdr:row>
          <xdr:rowOff>0</xdr:rowOff>
        </xdr:to>
        <xdr:sp macro="" textlink="">
          <xdr:nvSpPr>
            <xdr:cNvPr id="62458" name="Button 1018" hidden="1">
              <a:extLst>
                <a:ext uri="{63B3BB69-23CF-44E3-9099-C40C66FF867C}">
                  <a14:compatExt spid="_x0000_s624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852035</xdr:row>
          <xdr:rowOff>0</xdr:rowOff>
        </xdr:from>
        <xdr:to>
          <xdr:col>15107</xdr:col>
          <xdr:colOff>0</xdr:colOff>
          <xdr:row>852035</xdr:row>
          <xdr:rowOff>0</xdr:rowOff>
        </xdr:to>
        <xdr:sp macro="" textlink="">
          <xdr:nvSpPr>
            <xdr:cNvPr id="62459" name="Button 1019" hidden="1">
              <a:extLst>
                <a:ext uri="{63B3BB69-23CF-44E3-9099-C40C66FF867C}">
                  <a14:compatExt spid="_x0000_s624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917571</xdr:row>
          <xdr:rowOff>0</xdr:rowOff>
        </xdr:from>
        <xdr:to>
          <xdr:col>15107</xdr:col>
          <xdr:colOff>0</xdr:colOff>
          <xdr:row>917571</xdr:row>
          <xdr:rowOff>0</xdr:rowOff>
        </xdr:to>
        <xdr:sp macro="" textlink="">
          <xdr:nvSpPr>
            <xdr:cNvPr id="62460" name="Button 1020" hidden="1">
              <a:extLst>
                <a:ext uri="{63B3BB69-23CF-44E3-9099-C40C66FF867C}">
                  <a14:compatExt spid="_x0000_s624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983107</xdr:row>
          <xdr:rowOff>0</xdr:rowOff>
        </xdr:from>
        <xdr:to>
          <xdr:col>15107</xdr:col>
          <xdr:colOff>0</xdr:colOff>
          <xdr:row>983107</xdr:row>
          <xdr:rowOff>0</xdr:rowOff>
        </xdr:to>
        <xdr:sp macro="" textlink="">
          <xdr:nvSpPr>
            <xdr:cNvPr id="62461" name="Button 1021" hidden="1">
              <a:extLst>
                <a:ext uri="{63B3BB69-23CF-44E3-9099-C40C66FF867C}">
                  <a14:compatExt spid="_x0000_s624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67</xdr:row>
          <xdr:rowOff>0</xdr:rowOff>
        </xdr:from>
        <xdr:to>
          <xdr:col>15363</xdr:col>
          <xdr:colOff>0</xdr:colOff>
          <xdr:row>67</xdr:row>
          <xdr:rowOff>0</xdr:rowOff>
        </xdr:to>
        <xdr:sp macro="" textlink="">
          <xdr:nvSpPr>
            <xdr:cNvPr id="62462" name="Button 1022" hidden="1">
              <a:extLst>
                <a:ext uri="{63B3BB69-23CF-44E3-9099-C40C66FF867C}">
                  <a14:compatExt spid="_x0000_s624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65603</xdr:row>
          <xdr:rowOff>0</xdr:rowOff>
        </xdr:from>
        <xdr:to>
          <xdr:col>15363</xdr:col>
          <xdr:colOff>0</xdr:colOff>
          <xdr:row>65603</xdr:row>
          <xdr:rowOff>0</xdr:rowOff>
        </xdr:to>
        <xdr:sp macro="" textlink="">
          <xdr:nvSpPr>
            <xdr:cNvPr id="62463" name="Button 1023" hidden="1">
              <a:extLst>
                <a:ext uri="{63B3BB69-23CF-44E3-9099-C40C66FF867C}">
                  <a14:compatExt spid="_x0000_s624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131139</xdr:row>
          <xdr:rowOff>0</xdr:rowOff>
        </xdr:from>
        <xdr:to>
          <xdr:col>15363</xdr:col>
          <xdr:colOff>0</xdr:colOff>
          <xdr:row>131139</xdr:row>
          <xdr:rowOff>0</xdr:rowOff>
        </xdr:to>
        <xdr:sp macro="" textlink="">
          <xdr:nvSpPr>
            <xdr:cNvPr id="77824" name="Button 1024" hidden="1">
              <a:extLst>
                <a:ext uri="{63B3BB69-23CF-44E3-9099-C40C66FF867C}">
                  <a14:compatExt spid="_x0000_s77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196675</xdr:row>
          <xdr:rowOff>0</xdr:rowOff>
        </xdr:from>
        <xdr:to>
          <xdr:col>15363</xdr:col>
          <xdr:colOff>0</xdr:colOff>
          <xdr:row>196675</xdr:row>
          <xdr:rowOff>0</xdr:rowOff>
        </xdr:to>
        <xdr:sp macro="" textlink="">
          <xdr:nvSpPr>
            <xdr:cNvPr id="77825" name="Button 1025" hidden="1">
              <a:extLst>
                <a:ext uri="{63B3BB69-23CF-44E3-9099-C40C66FF867C}">
                  <a14:compatExt spid="_x0000_s77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262211</xdr:row>
          <xdr:rowOff>0</xdr:rowOff>
        </xdr:from>
        <xdr:to>
          <xdr:col>15363</xdr:col>
          <xdr:colOff>0</xdr:colOff>
          <xdr:row>262211</xdr:row>
          <xdr:rowOff>0</xdr:rowOff>
        </xdr:to>
        <xdr:sp macro="" textlink="">
          <xdr:nvSpPr>
            <xdr:cNvPr id="77826" name="Button 1026" hidden="1">
              <a:extLst>
                <a:ext uri="{63B3BB69-23CF-44E3-9099-C40C66FF867C}">
                  <a14:compatExt spid="_x0000_s77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327747</xdr:row>
          <xdr:rowOff>0</xdr:rowOff>
        </xdr:from>
        <xdr:to>
          <xdr:col>15363</xdr:col>
          <xdr:colOff>0</xdr:colOff>
          <xdr:row>327747</xdr:row>
          <xdr:rowOff>0</xdr:rowOff>
        </xdr:to>
        <xdr:sp macro="" textlink="">
          <xdr:nvSpPr>
            <xdr:cNvPr id="77827" name="Button 1027" hidden="1">
              <a:extLst>
                <a:ext uri="{63B3BB69-23CF-44E3-9099-C40C66FF867C}">
                  <a14:compatExt spid="_x0000_s77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393283</xdr:row>
          <xdr:rowOff>0</xdr:rowOff>
        </xdr:from>
        <xdr:to>
          <xdr:col>15363</xdr:col>
          <xdr:colOff>0</xdr:colOff>
          <xdr:row>393283</xdr:row>
          <xdr:rowOff>0</xdr:rowOff>
        </xdr:to>
        <xdr:sp macro="" textlink="">
          <xdr:nvSpPr>
            <xdr:cNvPr id="77828" name="Button 1028" hidden="1">
              <a:extLst>
                <a:ext uri="{63B3BB69-23CF-44E3-9099-C40C66FF867C}">
                  <a14:compatExt spid="_x0000_s77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458819</xdr:row>
          <xdr:rowOff>0</xdr:rowOff>
        </xdr:from>
        <xdr:to>
          <xdr:col>15363</xdr:col>
          <xdr:colOff>0</xdr:colOff>
          <xdr:row>458819</xdr:row>
          <xdr:rowOff>0</xdr:rowOff>
        </xdr:to>
        <xdr:sp macro="" textlink="">
          <xdr:nvSpPr>
            <xdr:cNvPr id="77829" name="Button 1029" hidden="1">
              <a:extLst>
                <a:ext uri="{63B3BB69-23CF-44E3-9099-C40C66FF867C}">
                  <a14:compatExt spid="_x0000_s77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524355</xdr:row>
          <xdr:rowOff>0</xdr:rowOff>
        </xdr:from>
        <xdr:to>
          <xdr:col>15363</xdr:col>
          <xdr:colOff>0</xdr:colOff>
          <xdr:row>524355</xdr:row>
          <xdr:rowOff>0</xdr:rowOff>
        </xdr:to>
        <xdr:sp macro="" textlink="">
          <xdr:nvSpPr>
            <xdr:cNvPr id="77830" name="Button 1030" hidden="1">
              <a:extLst>
                <a:ext uri="{63B3BB69-23CF-44E3-9099-C40C66FF867C}">
                  <a14:compatExt spid="_x0000_s77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589891</xdr:row>
          <xdr:rowOff>0</xdr:rowOff>
        </xdr:from>
        <xdr:to>
          <xdr:col>15363</xdr:col>
          <xdr:colOff>0</xdr:colOff>
          <xdr:row>589891</xdr:row>
          <xdr:rowOff>0</xdr:rowOff>
        </xdr:to>
        <xdr:sp macro="" textlink="">
          <xdr:nvSpPr>
            <xdr:cNvPr id="77831" name="Button 1031" hidden="1">
              <a:extLst>
                <a:ext uri="{63B3BB69-23CF-44E3-9099-C40C66FF867C}">
                  <a14:compatExt spid="_x0000_s77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655427</xdr:row>
          <xdr:rowOff>0</xdr:rowOff>
        </xdr:from>
        <xdr:to>
          <xdr:col>15363</xdr:col>
          <xdr:colOff>0</xdr:colOff>
          <xdr:row>655427</xdr:row>
          <xdr:rowOff>0</xdr:rowOff>
        </xdr:to>
        <xdr:sp macro="" textlink="">
          <xdr:nvSpPr>
            <xdr:cNvPr id="77832" name="Button 1032" hidden="1">
              <a:extLst>
                <a:ext uri="{63B3BB69-23CF-44E3-9099-C40C66FF867C}">
                  <a14:compatExt spid="_x0000_s77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720963</xdr:row>
          <xdr:rowOff>0</xdr:rowOff>
        </xdr:from>
        <xdr:to>
          <xdr:col>15363</xdr:col>
          <xdr:colOff>0</xdr:colOff>
          <xdr:row>720963</xdr:row>
          <xdr:rowOff>0</xdr:rowOff>
        </xdr:to>
        <xdr:sp macro="" textlink="">
          <xdr:nvSpPr>
            <xdr:cNvPr id="77833" name="Button 1033" hidden="1">
              <a:extLst>
                <a:ext uri="{63B3BB69-23CF-44E3-9099-C40C66FF867C}">
                  <a14:compatExt spid="_x0000_s77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786499</xdr:row>
          <xdr:rowOff>0</xdr:rowOff>
        </xdr:from>
        <xdr:to>
          <xdr:col>15363</xdr:col>
          <xdr:colOff>0</xdr:colOff>
          <xdr:row>786499</xdr:row>
          <xdr:rowOff>0</xdr:rowOff>
        </xdr:to>
        <xdr:sp macro="" textlink="">
          <xdr:nvSpPr>
            <xdr:cNvPr id="77834" name="Button 1034" hidden="1">
              <a:extLst>
                <a:ext uri="{63B3BB69-23CF-44E3-9099-C40C66FF867C}">
                  <a14:compatExt spid="_x0000_s77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852035</xdr:row>
          <xdr:rowOff>0</xdr:rowOff>
        </xdr:from>
        <xdr:to>
          <xdr:col>15363</xdr:col>
          <xdr:colOff>0</xdr:colOff>
          <xdr:row>852035</xdr:row>
          <xdr:rowOff>0</xdr:rowOff>
        </xdr:to>
        <xdr:sp macro="" textlink="">
          <xdr:nvSpPr>
            <xdr:cNvPr id="77835" name="Button 1035" hidden="1">
              <a:extLst>
                <a:ext uri="{63B3BB69-23CF-44E3-9099-C40C66FF867C}">
                  <a14:compatExt spid="_x0000_s77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917571</xdr:row>
          <xdr:rowOff>0</xdr:rowOff>
        </xdr:from>
        <xdr:to>
          <xdr:col>15363</xdr:col>
          <xdr:colOff>0</xdr:colOff>
          <xdr:row>917571</xdr:row>
          <xdr:rowOff>0</xdr:rowOff>
        </xdr:to>
        <xdr:sp macro="" textlink="">
          <xdr:nvSpPr>
            <xdr:cNvPr id="77836" name="Button 1036" hidden="1">
              <a:extLst>
                <a:ext uri="{63B3BB69-23CF-44E3-9099-C40C66FF867C}">
                  <a14:compatExt spid="_x0000_s77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983107</xdr:row>
          <xdr:rowOff>0</xdr:rowOff>
        </xdr:from>
        <xdr:to>
          <xdr:col>15363</xdr:col>
          <xdr:colOff>0</xdr:colOff>
          <xdr:row>983107</xdr:row>
          <xdr:rowOff>0</xdr:rowOff>
        </xdr:to>
        <xdr:sp macro="" textlink="">
          <xdr:nvSpPr>
            <xdr:cNvPr id="77837" name="Button 1037" hidden="1">
              <a:extLst>
                <a:ext uri="{63B3BB69-23CF-44E3-9099-C40C66FF867C}">
                  <a14:compatExt spid="_x0000_s77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67</xdr:row>
          <xdr:rowOff>0</xdr:rowOff>
        </xdr:from>
        <xdr:to>
          <xdr:col>15619</xdr:col>
          <xdr:colOff>0</xdr:colOff>
          <xdr:row>67</xdr:row>
          <xdr:rowOff>0</xdr:rowOff>
        </xdr:to>
        <xdr:sp macro="" textlink="">
          <xdr:nvSpPr>
            <xdr:cNvPr id="77838" name="Button 1038" hidden="1">
              <a:extLst>
                <a:ext uri="{63B3BB69-23CF-44E3-9099-C40C66FF867C}">
                  <a14:compatExt spid="_x0000_s77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65603</xdr:row>
          <xdr:rowOff>0</xdr:rowOff>
        </xdr:from>
        <xdr:to>
          <xdr:col>15619</xdr:col>
          <xdr:colOff>0</xdr:colOff>
          <xdr:row>65603</xdr:row>
          <xdr:rowOff>0</xdr:rowOff>
        </xdr:to>
        <xdr:sp macro="" textlink="">
          <xdr:nvSpPr>
            <xdr:cNvPr id="77839" name="Button 1039" hidden="1">
              <a:extLst>
                <a:ext uri="{63B3BB69-23CF-44E3-9099-C40C66FF867C}">
                  <a14:compatExt spid="_x0000_s77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131139</xdr:row>
          <xdr:rowOff>0</xdr:rowOff>
        </xdr:from>
        <xdr:to>
          <xdr:col>15619</xdr:col>
          <xdr:colOff>0</xdr:colOff>
          <xdr:row>131139</xdr:row>
          <xdr:rowOff>0</xdr:rowOff>
        </xdr:to>
        <xdr:sp macro="" textlink="">
          <xdr:nvSpPr>
            <xdr:cNvPr id="77840" name="Button 1040" hidden="1">
              <a:extLst>
                <a:ext uri="{63B3BB69-23CF-44E3-9099-C40C66FF867C}">
                  <a14:compatExt spid="_x0000_s77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196675</xdr:row>
          <xdr:rowOff>0</xdr:rowOff>
        </xdr:from>
        <xdr:to>
          <xdr:col>15619</xdr:col>
          <xdr:colOff>0</xdr:colOff>
          <xdr:row>196675</xdr:row>
          <xdr:rowOff>0</xdr:rowOff>
        </xdr:to>
        <xdr:sp macro="" textlink="">
          <xdr:nvSpPr>
            <xdr:cNvPr id="77841" name="Button 1041" hidden="1">
              <a:extLst>
                <a:ext uri="{63B3BB69-23CF-44E3-9099-C40C66FF867C}">
                  <a14:compatExt spid="_x0000_s77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262211</xdr:row>
          <xdr:rowOff>0</xdr:rowOff>
        </xdr:from>
        <xdr:to>
          <xdr:col>15619</xdr:col>
          <xdr:colOff>0</xdr:colOff>
          <xdr:row>262211</xdr:row>
          <xdr:rowOff>0</xdr:rowOff>
        </xdr:to>
        <xdr:sp macro="" textlink="">
          <xdr:nvSpPr>
            <xdr:cNvPr id="77842" name="Button 1042" hidden="1">
              <a:extLst>
                <a:ext uri="{63B3BB69-23CF-44E3-9099-C40C66FF867C}">
                  <a14:compatExt spid="_x0000_s77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327747</xdr:row>
          <xdr:rowOff>0</xdr:rowOff>
        </xdr:from>
        <xdr:to>
          <xdr:col>15619</xdr:col>
          <xdr:colOff>0</xdr:colOff>
          <xdr:row>327747</xdr:row>
          <xdr:rowOff>0</xdr:rowOff>
        </xdr:to>
        <xdr:sp macro="" textlink="">
          <xdr:nvSpPr>
            <xdr:cNvPr id="77843" name="Button 1043" hidden="1">
              <a:extLst>
                <a:ext uri="{63B3BB69-23CF-44E3-9099-C40C66FF867C}">
                  <a14:compatExt spid="_x0000_s77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393283</xdr:row>
          <xdr:rowOff>0</xdr:rowOff>
        </xdr:from>
        <xdr:to>
          <xdr:col>15619</xdr:col>
          <xdr:colOff>0</xdr:colOff>
          <xdr:row>393283</xdr:row>
          <xdr:rowOff>0</xdr:rowOff>
        </xdr:to>
        <xdr:sp macro="" textlink="">
          <xdr:nvSpPr>
            <xdr:cNvPr id="77844" name="Button 1044" hidden="1">
              <a:extLst>
                <a:ext uri="{63B3BB69-23CF-44E3-9099-C40C66FF867C}">
                  <a14:compatExt spid="_x0000_s77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458819</xdr:row>
          <xdr:rowOff>0</xdr:rowOff>
        </xdr:from>
        <xdr:to>
          <xdr:col>15619</xdr:col>
          <xdr:colOff>0</xdr:colOff>
          <xdr:row>458819</xdr:row>
          <xdr:rowOff>0</xdr:rowOff>
        </xdr:to>
        <xdr:sp macro="" textlink="">
          <xdr:nvSpPr>
            <xdr:cNvPr id="77845" name="Button 1045" hidden="1">
              <a:extLst>
                <a:ext uri="{63B3BB69-23CF-44E3-9099-C40C66FF867C}">
                  <a14:compatExt spid="_x0000_s77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524355</xdr:row>
          <xdr:rowOff>0</xdr:rowOff>
        </xdr:from>
        <xdr:to>
          <xdr:col>15619</xdr:col>
          <xdr:colOff>0</xdr:colOff>
          <xdr:row>524355</xdr:row>
          <xdr:rowOff>0</xdr:rowOff>
        </xdr:to>
        <xdr:sp macro="" textlink="">
          <xdr:nvSpPr>
            <xdr:cNvPr id="77846" name="Button 1046" hidden="1">
              <a:extLst>
                <a:ext uri="{63B3BB69-23CF-44E3-9099-C40C66FF867C}">
                  <a14:compatExt spid="_x0000_s77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589891</xdr:row>
          <xdr:rowOff>0</xdr:rowOff>
        </xdr:from>
        <xdr:to>
          <xdr:col>15619</xdr:col>
          <xdr:colOff>0</xdr:colOff>
          <xdr:row>589891</xdr:row>
          <xdr:rowOff>0</xdr:rowOff>
        </xdr:to>
        <xdr:sp macro="" textlink="">
          <xdr:nvSpPr>
            <xdr:cNvPr id="77847" name="Button 1047" hidden="1">
              <a:extLst>
                <a:ext uri="{63B3BB69-23CF-44E3-9099-C40C66FF867C}">
                  <a14:compatExt spid="_x0000_s77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655427</xdr:row>
          <xdr:rowOff>0</xdr:rowOff>
        </xdr:from>
        <xdr:to>
          <xdr:col>15619</xdr:col>
          <xdr:colOff>0</xdr:colOff>
          <xdr:row>655427</xdr:row>
          <xdr:rowOff>0</xdr:rowOff>
        </xdr:to>
        <xdr:sp macro="" textlink="">
          <xdr:nvSpPr>
            <xdr:cNvPr id="77848" name="Button 1048" hidden="1">
              <a:extLst>
                <a:ext uri="{63B3BB69-23CF-44E3-9099-C40C66FF867C}">
                  <a14:compatExt spid="_x0000_s77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720963</xdr:row>
          <xdr:rowOff>0</xdr:rowOff>
        </xdr:from>
        <xdr:to>
          <xdr:col>15619</xdr:col>
          <xdr:colOff>0</xdr:colOff>
          <xdr:row>720963</xdr:row>
          <xdr:rowOff>0</xdr:rowOff>
        </xdr:to>
        <xdr:sp macro="" textlink="">
          <xdr:nvSpPr>
            <xdr:cNvPr id="77849" name="Button 1049" hidden="1">
              <a:extLst>
                <a:ext uri="{63B3BB69-23CF-44E3-9099-C40C66FF867C}">
                  <a14:compatExt spid="_x0000_s77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786499</xdr:row>
          <xdr:rowOff>0</xdr:rowOff>
        </xdr:from>
        <xdr:to>
          <xdr:col>15619</xdr:col>
          <xdr:colOff>0</xdr:colOff>
          <xdr:row>786499</xdr:row>
          <xdr:rowOff>0</xdr:rowOff>
        </xdr:to>
        <xdr:sp macro="" textlink="">
          <xdr:nvSpPr>
            <xdr:cNvPr id="77850" name="Button 1050" hidden="1">
              <a:extLst>
                <a:ext uri="{63B3BB69-23CF-44E3-9099-C40C66FF867C}">
                  <a14:compatExt spid="_x0000_s77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852035</xdr:row>
          <xdr:rowOff>0</xdr:rowOff>
        </xdr:from>
        <xdr:to>
          <xdr:col>15619</xdr:col>
          <xdr:colOff>0</xdr:colOff>
          <xdr:row>852035</xdr:row>
          <xdr:rowOff>0</xdr:rowOff>
        </xdr:to>
        <xdr:sp macro="" textlink="">
          <xdr:nvSpPr>
            <xdr:cNvPr id="77851" name="Button 1051" hidden="1">
              <a:extLst>
                <a:ext uri="{63B3BB69-23CF-44E3-9099-C40C66FF867C}">
                  <a14:compatExt spid="_x0000_s77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917571</xdr:row>
          <xdr:rowOff>0</xdr:rowOff>
        </xdr:from>
        <xdr:to>
          <xdr:col>15619</xdr:col>
          <xdr:colOff>0</xdr:colOff>
          <xdr:row>917571</xdr:row>
          <xdr:rowOff>0</xdr:rowOff>
        </xdr:to>
        <xdr:sp macro="" textlink="">
          <xdr:nvSpPr>
            <xdr:cNvPr id="77852" name="Button 1052" hidden="1">
              <a:extLst>
                <a:ext uri="{63B3BB69-23CF-44E3-9099-C40C66FF867C}">
                  <a14:compatExt spid="_x0000_s77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983107</xdr:row>
          <xdr:rowOff>0</xdr:rowOff>
        </xdr:from>
        <xdr:to>
          <xdr:col>15619</xdr:col>
          <xdr:colOff>0</xdr:colOff>
          <xdr:row>983107</xdr:row>
          <xdr:rowOff>0</xdr:rowOff>
        </xdr:to>
        <xdr:sp macro="" textlink="">
          <xdr:nvSpPr>
            <xdr:cNvPr id="77853" name="Button 1053" hidden="1">
              <a:extLst>
                <a:ext uri="{63B3BB69-23CF-44E3-9099-C40C66FF867C}">
                  <a14:compatExt spid="_x0000_s77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67</xdr:row>
          <xdr:rowOff>0</xdr:rowOff>
        </xdr:from>
        <xdr:to>
          <xdr:col>15875</xdr:col>
          <xdr:colOff>0</xdr:colOff>
          <xdr:row>67</xdr:row>
          <xdr:rowOff>0</xdr:rowOff>
        </xdr:to>
        <xdr:sp macro="" textlink="">
          <xdr:nvSpPr>
            <xdr:cNvPr id="77854" name="Button 1054" hidden="1">
              <a:extLst>
                <a:ext uri="{63B3BB69-23CF-44E3-9099-C40C66FF867C}">
                  <a14:compatExt spid="_x0000_s77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65603</xdr:row>
          <xdr:rowOff>0</xdr:rowOff>
        </xdr:from>
        <xdr:to>
          <xdr:col>15875</xdr:col>
          <xdr:colOff>0</xdr:colOff>
          <xdr:row>65603</xdr:row>
          <xdr:rowOff>0</xdr:rowOff>
        </xdr:to>
        <xdr:sp macro="" textlink="">
          <xdr:nvSpPr>
            <xdr:cNvPr id="77855" name="Button 1055" hidden="1">
              <a:extLst>
                <a:ext uri="{63B3BB69-23CF-44E3-9099-C40C66FF867C}">
                  <a14:compatExt spid="_x0000_s77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131139</xdr:row>
          <xdr:rowOff>0</xdr:rowOff>
        </xdr:from>
        <xdr:to>
          <xdr:col>15875</xdr:col>
          <xdr:colOff>0</xdr:colOff>
          <xdr:row>131139</xdr:row>
          <xdr:rowOff>0</xdr:rowOff>
        </xdr:to>
        <xdr:sp macro="" textlink="">
          <xdr:nvSpPr>
            <xdr:cNvPr id="77856" name="Button 1056" hidden="1">
              <a:extLst>
                <a:ext uri="{63B3BB69-23CF-44E3-9099-C40C66FF867C}">
                  <a14:compatExt spid="_x0000_s77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196675</xdr:row>
          <xdr:rowOff>0</xdr:rowOff>
        </xdr:from>
        <xdr:to>
          <xdr:col>15875</xdr:col>
          <xdr:colOff>0</xdr:colOff>
          <xdr:row>196675</xdr:row>
          <xdr:rowOff>0</xdr:rowOff>
        </xdr:to>
        <xdr:sp macro="" textlink="">
          <xdr:nvSpPr>
            <xdr:cNvPr id="77857" name="Button 1057" hidden="1">
              <a:extLst>
                <a:ext uri="{63B3BB69-23CF-44E3-9099-C40C66FF867C}">
                  <a14:compatExt spid="_x0000_s77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262211</xdr:row>
          <xdr:rowOff>0</xdr:rowOff>
        </xdr:from>
        <xdr:to>
          <xdr:col>15875</xdr:col>
          <xdr:colOff>0</xdr:colOff>
          <xdr:row>262211</xdr:row>
          <xdr:rowOff>0</xdr:rowOff>
        </xdr:to>
        <xdr:sp macro="" textlink="">
          <xdr:nvSpPr>
            <xdr:cNvPr id="77858" name="Button 1058" hidden="1">
              <a:extLst>
                <a:ext uri="{63B3BB69-23CF-44E3-9099-C40C66FF867C}">
                  <a14:compatExt spid="_x0000_s77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327747</xdr:row>
          <xdr:rowOff>0</xdr:rowOff>
        </xdr:from>
        <xdr:to>
          <xdr:col>15875</xdr:col>
          <xdr:colOff>0</xdr:colOff>
          <xdr:row>327747</xdr:row>
          <xdr:rowOff>0</xdr:rowOff>
        </xdr:to>
        <xdr:sp macro="" textlink="">
          <xdr:nvSpPr>
            <xdr:cNvPr id="77859" name="Button 1059" hidden="1">
              <a:extLst>
                <a:ext uri="{63B3BB69-23CF-44E3-9099-C40C66FF867C}">
                  <a14:compatExt spid="_x0000_s77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393283</xdr:row>
          <xdr:rowOff>0</xdr:rowOff>
        </xdr:from>
        <xdr:to>
          <xdr:col>15875</xdr:col>
          <xdr:colOff>0</xdr:colOff>
          <xdr:row>393283</xdr:row>
          <xdr:rowOff>0</xdr:rowOff>
        </xdr:to>
        <xdr:sp macro="" textlink="">
          <xdr:nvSpPr>
            <xdr:cNvPr id="77860" name="Button 1060" hidden="1">
              <a:extLst>
                <a:ext uri="{63B3BB69-23CF-44E3-9099-C40C66FF867C}">
                  <a14:compatExt spid="_x0000_s77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458819</xdr:row>
          <xdr:rowOff>0</xdr:rowOff>
        </xdr:from>
        <xdr:to>
          <xdr:col>15875</xdr:col>
          <xdr:colOff>0</xdr:colOff>
          <xdr:row>458819</xdr:row>
          <xdr:rowOff>0</xdr:rowOff>
        </xdr:to>
        <xdr:sp macro="" textlink="">
          <xdr:nvSpPr>
            <xdr:cNvPr id="77861" name="Button 1061" hidden="1">
              <a:extLst>
                <a:ext uri="{63B3BB69-23CF-44E3-9099-C40C66FF867C}">
                  <a14:compatExt spid="_x0000_s77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524355</xdr:row>
          <xdr:rowOff>0</xdr:rowOff>
        </xdr:from>
        <xdr:to>
          <xdr:col>15875</xdr:col>
          <xdr:colOff>0</xdr:colOff>
          <xdr:row>524355</xdr:row>
          <xdr:rowOff>0</xdr:rowOff>
        </xdr:to>
        <xdr:sp macro="" textlink="">
          <xdr:nvSpPr>
            <xdr:cNvPr id="77862" name="Button 1062" hidden="1">
              <a:extLst>
                <a:ext uri="{63B3BB69-23CF-44E3-9099-C40C66FF867C}">
                  <a14:compatExt spid="_x0000_s77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589891</xdr:row>
          <xdr:rowOff>0</xdr:rowOff>
        </xdr:from>
        <xdr:to>
          <xdr:col>15875</xdr:col>
          <xdr:colOff>0</xdr:colOff>
          <xdr:row>589891</xdr:row>
          <xdr:rowOff>0</xdr:rowOff>
        </xdr:to>
        <xdr:sp macro="" textlink="">
          <xdr:nvSpPr>
            <xdr:cNvPr id="77863" name="Button 1063" hidden="1">
              <a:extLst>
                <a:ext uri="{63B3BB69-23CF-44E3-9099-C40C66FF867C}">
                  <a14:compatExt spid="_x0000_s77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655427</xdr:row>
          <xdr:rowOff>0</xdr:rowOff>
        </xdr:from>
        <xdr:to>
          <xdr:col>15875</xdr:col>
          <xdr:colOff>0</xdr:colOff>
          <xdr:row>655427</xdr:row>
          <xdr:rowOff>0</xdr:rowOff>
        </xdr:to>
        <xdr:sp macro="" textlink="">
          <xdr:nvSpPr>
            <xdr:cNvPr id="77864" name="Button 1064" hidden="1">
              <a:extLst>
                <a:ext uri="{63B3BB69-23CF-44E3-9099-C40C66FF867C}">
                  <a14:compatExt spid="_x0000_s77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720963</xdr:row>
          <xdr:rowOff>0</xdr:rowOff>
        </xdr:from>
        <xdr:to>
          <xdr:col>15875</xdr:col>
          <xdr:colOff>0</xdr:colOff>
          <xdr:row>720963</xdr:row>
          <xdr:rowOff>0</xdr:rowOff>
        </xdr:to>
        <xdr:sp macro="" textlink="">
          <xdr:nvSpPr>
            <xdr:cNvPr id="77865" name="Button 1065" hidden="1">
              <a:extLst>
                <a:ext uri="{63B3BB69-23CF-44E3-9099-C40C66FF867C}">
                  <a14:compatExt spid="_x0000_s77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786499</xdr:row>
          <xdr:rowOff>0</xdr:rowOff>
        </xdr:from>
        <xdr:to>
          <xdr:col>15875</xdr:col>
          <xdr:colOff>0</xdr:colOff>
          <xdr:row>786499</xdr:row>
          <xdr:rowOff>0</xdr:rowOff>
        </xdr:to>
        <xdr:sp macro="" textlink="">
          <xdr:nvSpPr>
            <xdr:cNvPr id="77866" name="Button 1066" hidden="1">
              <a:extLst>
                <a:ext uri="{63B3BB69-23CF-44E3-9099-C40C66FF867C}">
                  <a14:compatExt spid="_x0000_s77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852035</xdr:row>
          <xdr:rowOff>0</xdr:rowOff>
        </xdr:from>
        <xdr:to>
          <xdr:col>15875</xdr:col>
          <xdr:colOff>0</xdr:colOff>
          <xdr:row>852035</xdr:row>
          <xdr:rowOff>0</xdr:rowOff>
        </xdr:to>
        <xdr:sp macro="" textlink="">
          <xdr:nvSpPr>
            <xdr:cNvPr id="77867" name="Button 1067" hidden="1">
              <a:extLst>
                <a:ext uri="{63B3BB69-23CF-44E3-9099-C40C66FF867C}">
                  <a14:compatExt spid="_x0000_s77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917571</xdr:row>
          <xdr:rowOff>0</xdr:rowOff>
        </xdr:from>
        <xdr:to>
          <xdr:col>15875</xdr:col>
          <xdr:colOff>0</xdr:colOff>
          <xdr:row>917571</xdr:row>
          <xdr:rowOff>0</xdr:rowOff>
        </xdr:to>
        <xdr:sp macro="" textlink="">
          <xdr:nvSpPr>
            <xdr:cNvPr id="77868" name="Button 1068" hidden="1">
              <a:extLst>
                <a:ext uri="{63B3BB69-23CF-44E3-9099-C40C66FF867C}">
                  <a14:compatExt spid="_x0000_s77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983107</xdr:row>
          <xdr:rowOff>0</xdr:rowOff>
        </xdr:from>
        <xdr:to>
          <xdr:col>15875</xdr:col>
          <xdr:colOff>0</xdr:colOff>
          <xdr:row>983107</xdr:row>
          <xdr:rowOff>0</xdr:rowOff>
        </xdr:to>
        <xdr:sp macro="" textlink="">
          <xdr:nvSpPr>
            <xdr:cNvPr id="77869" name="Button 1069" hidden="1">
              <a:extLst>
                <a:ext uri="{63B3BB69-23CF-44E3-9099-C40C66FF867C}">
                  <a14:compatExt spid="_x0000_s77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67</xdr:row>
          <xdr:rowOff>0</xdr:rowOff>
        </xdr:from>
        <xdr:to>
          <xdr:col>16131</xdr:col>
          <xdr:colOff>0</xdr:colOff>
          <xdr:row>67</xdr:row>
          <xdr:rowOff>0</xdr:rowOff>
        </xdr:to>
        <xdr:sp macro="" textlink="">
          <xdr:nvSpPr>
            <xdr:cNvPr id="77870" name="Button 1070" hidden="1">
              <a:extLst>
                <a:ext uri="{63B3BB69-23CF-44E3-9099-C40C66FF867C}">
                  <a14:compatExt spid="_x0000_s77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65603</xdr:row>
          <xdr:rowOff>0</xdr:rowOff>
        </xdr:from>
        <xdr:to>
          <xdr:col>16131</xdr:col>
          <xdr:colOff>0</xdr:colOff>
          <xdr:row>65603</xdr:row>
          <xdr:rowOff>0</xdr:rowOff>
        </xdr:to>
        <xdr:sp macro="" textlink="">
          <xdr:nvSpPr>
            <xdr:cNvPr id="77871" name="Button 1071" hidden="1">
              <a:extLst>
                <a:ext uri="{63B3BB69-23CF-44E3-9099-C40C66FF867C}">
                  <a14:compatExt spid="_x0000_s77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131139</xdr:row>
          <xdr:rowOff>0</xdr:rowOff>
        </xdr:from>
        <xdr:to>
          <xdr:col>16131</xdr:col>
          <xdr:colOff>0</xdr:colOff>
          <xdr:row>131139</xdr:row>
          <xdr:rowOff>0</xdr:rowOff>
        </xdr:to>
        <xdr:sp macro="" textlink="">
          <xdr:nvSpPr>
            <xdr:cNvPr id="77872" name="Button 1072" hidden="1">
              <a:extLst>
                <a:ext uri="{63B3BB69-23CF-44E3-9099-C40C66FF867C}">
                  <a14:compatExt spid="_x0000_s77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196675</xdr:row>
          <xdr:rowOff>0</xdr:rowOff>
        </xdr:from>
        <xdr:to>
          <xdr:col>16131</xdr:col>
          <xdr:colOff>0</xdr:colOff>
          <xdr:row>196675</xdr:row>
          <xdr:rowOff>0</xdr:rowOff>
        </xdr:to>
        <xdr:sp macro="" textlink="">
          <xdr:nvSpPr>
            <xdr:cNvPr id="77873" name="Button 1073" hidden="1">
              <a:extLst>
                <a:ext uri="{63B3BB69-23CF-44E3-9099-C40C66FF867C}">
                  <a14:compatExt spid="_x0000_s77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262211</xdr:row>
          <xdr:rowOff>0</xdr:rowOff>
        </xdr:from>
        <xdr:to>
          <xdr:col>16131</xdr:col>
          <xdr:colOff>0</xdr:colOff>
          <xdr:row>262211</xdr:row>
          <xdr:rowOff>0</xdr:rowOff>
        </xdr:to>
        <xdr:sp macro="" textlink="">
          <xdr:nvSpPr>
            <xdr:cNvPr id="77874" name="Button 1074" hidden="1">
              <a:extLst>
                <a:ext uri="{63B3BB69-23CF-44E3-9099-C40C66FF867C}">
                  <a14:compatExt spid="_x0000_s77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327747</xdr:row>
          <xdr:rowOff>0</xdr:rowOff>
        </xdr:from>
        <xdr:to>
          <xdr:col>16131</xdr:col>
          <xdr:colOff>0</xdr:colOff>
          <xdr:row>327747</xdr:row>
          <xdr:rowOff>0</xdr:rowOff>
        </xdr:to>
        <xdr:sp macro="" textlink="">
          <xdr:nvSpPr>
            <xdr:cNvPr id="77875" name="Button 1075" hidden="1">
              <a:extLst>
                <a:ext uri="{63B3BB69-23CF-44E3-9099-C40C66FF867C}">
                  <a14:compatExt spid="_x0000_s77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393283</xdr:row>
          <xdr:rowOff>0</xdr:rowOff>
        </xdr:from>
        <xdr:to>
          <xdr:col>16131</xdr:col>
          <xdr:colOff>0</xdr:colOff>
          <xdr:row>393283</xdr:row>
          <xdr:rowOff>0</xdr:rowOff>
        </xdr:to>
        <xdr:sp macro="" textlink="">
          <xdr:nvSpPr>
            <xdr:cNvPr id="77876" name="Button 1076" hidden="1">
              <a:extLst>
                <a:ext uri="{63B3BB69-23CF-44E3-9099-C40C66FF867C}">
                  <a14:compatExt spid="_x0000_s77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458819</xdr:row>
          <xdr:rowOff>0</xdr:rowOff>
        </xdr:from>
        <xdr:to>
          <xdr:col>16131</xdr:col>
          <xdr:colOff>0</xdr:colOff>
          <xdr:row>458819</xdr:row>
          <xdr:rowOff>0</xdr:rowOff>
        </xdr:to>
        <xdr:sp macro="" textlink="">
          <xdr:nvSpPr>
            <xdr:cNvPr id="77877" name="Button 1077" hidden="1">
              <a:extLst>
                <a:ext uri="{63B3BB69-23CF-44E3-9099-C40C66FF867C}">
                  <a14:compatExt spid="_x0000_s77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524355</xdr:row>
          <xdr:rowOff>0</xdr:rowOff>
        </xdr:from>
        <xdr:to>
          <xdr:col>16131</xdr:col>
          <xdr:colOff>0</xdr:colOff>
          <xdr:row>524355</xdr:row>
          <xdr:rowOff>0</xdr:rowOff>
        </xdr:to>
        <xdr:sp macro="" textlink="">
          <xdr:nvSpPr>
            <xdr:cNvPr id="77878" name="Button 1078" hidden="1">
              <a:extLst>
                <a:ext uri="{63B3BB69-23CF-44E3-9099-C40C66FF867C}">
                  <a14:compatExt spid="_x0000_s77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589891</xdr:row>
          <xdr:rowOff>0</xdr:rowOff>
        </xdr:from>
        <xdr:to>
          <xdr:col>16131</xdr:col>
          <xdr:colOff>0</xdr:colOff>
          <xdr:row>589891</xdr:row>
          <xdr:rowOff>0</xdr:rowOff>
        </xdr:to>
        <xdr:sp macro="" textlink="">
          <xdr:nvSpPr>
            <xdr:cNvPr id="77879" name="Button 1079" hidden="1">
              <a:extLst>
                <a:ext uri="{63B3BB69-23CF-44E3-9099-C40C66FF867C}">
                  <a14:compatExt spid="_x0000_s77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655427</xdr:row>
          <xdr:rowOff>0</xdr:rowOff>
        </xdr:from>
        <xdr:to>
          <xdr:col>16131</xdr:col>
          <xdr:colOff>0</xdr:colOff>
          <xdr:row>655427</xdr:row>
          <xdr:rowOff>0</xdr:rowOff>
        </xdr:to>
        <xdr:sp macro="" textlink="">
          <xdr:nvSpPr>
            <xdr:cNvPr id="77880" name="Button 1080" hidden="1">
              <a:extLst>
                <a:ext uri="{63B3BB69-23CF-44E3-9099-C40C66FF867C}">
                  <a14:compatExt spid="_x0000_s77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720963</xdr:row>
          <xdr:rowOff>0</xdr:rowOff>
        </xdr:from>
        <xdr:to>
          <xdr:col>16131</xdr:col>
          <xdr:colOff>0</xdr:colOff>
          <xdr:row>720963</xdr:row>
          <xdr:rowOff>0</xdr:rowOff>
        </xdr:to>
        <xdr:sp macro="" textlink="">
          <xdr:nvSpPr>
            <xdr:cNvPr id="77881" name="Button 1081" hidden="1">
              <a:extLst>
                <a:ext uri="{63B3BB69-23CF-44E3-9099-C40C66FF867C}">
                  <a14:compatExt spid="_x0000_s77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786499</xdr:row>
          <xdr:rowOff>0</xdr:rowOff>
        </xdr:from>
        <xdr:to>
          <xdr:col>16131</xdr:col>
          <xdr:colOff>0</xdr:colOff>
          <xdr:row>786499</xdr:row>
          <xdr:rowOff>0</xdr:rowOff>
        </xdr:to>
        <xdr:sp macro="" textlink="">
          <xdr:nvSpPr>
            <xdr:cNvPr id="77882" name="Button 1082" hidden="1">
              <a:extLst>
                <a:ext uri="{63B3BB69-23CF-44E3-9099-C40C66FF867C}">
                  <a14:compatExt spid="_x0000_s77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852035</xdr:row>
          <xdr:rowOff>0</xdr:rowOff>
        </xdr:from>
        <xdr:to>
          <xdr:col>16131</xdr:col>
          <xdr:colOff>0</xdr:colOff>
          <xdr:row>852035</xdr:row>
          <xdr:rowOff>0</xdr:rowOff>
        </xdr:to>
        <xdr:sp macro="" textlink="">
          <xdr:nvSpPr>
            <xdr:cNvPr id="77883" name="Button 1083" hidden="1">
              <a:extLst>
                <a:ext uri="{63B3BB69-23CF-44E3-9099-C40C66FF867C}">
                  <a14:compatExt spid="_x0000_s77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917571</xdr:row>
          <xdr:rowOff>0</xdr:rowOff>
        </xdr:from>
        <xdr:to>
          <xdr:col>16131</xdr:col>
          <xdr:colOff>0</xdr:colOff>
          <xdr:row>917571</xdr:row>
          <xdr:rowOff>0</xdr:rowOff>
        </xdr:to>
        <xdr:sp macro="" textlink="">
          <xdr:nvSpPr>
            <xdr:cNvPr id="77884" name="Button 1084" hidden="1">
              <a:extLst>
                <a:ext uri="{63B3BB69-23CF-44E3-9099-C40C66FF867C}">
                  <a14:compatExt spid="_x0000_s77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983107</xdr:row>
          <xdr:rowOff>0</xdr:rowOff>
        </xdr:from>
        <xdr:to>
          <xdr:col>16131</xdr:col>
          <xdr:colOff>0</xdr:colOff>
          <xdr:row>983107</xdr:row>
          <xdr:rowOff>0</xdr:rowOff>
        </xdr:to>
        <xdr:sp macro="" textlink="">
          <xdr:nvSpPr>
            <xdr:cNvPr id="77885" name="Button 1085" hidden="1">
              <a:extLst>
                <a:ext uri="{63B3BB69-23CF-44E3-9099-C40C66FF867C}">
                  <a14:compatExt spid="_x0000_s77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68</xdr:row>
          <xdr:rowOff>0</xdr:rowOff>
        </xdr:to>
        <xdr:sp macro="" textlink="">
          <xdr:nvSpPr>
            <xdr:cNvPr id="62526" name="Button 62" hidden="1">
              <a:extLst>
                <a:ext uri="{63B3BB69-23CF-44E3-9099-C40C66FF867C}">
                  <a14:compatExt spid="_x0000_s62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123825</xdr:rowOff>
        </xdr:from>
        <xdr:to>
          <xdr:col>0</xdr:col>
          <xdr:colOff>0</xdr:colOff>
          <xdr:row>65</xdr:row>
          <xdr:rowOff>180975</xdr:rowOff>
        </xdr:to>
        <xdr:sp macro="" textlink="">
          <xdr:nvSpPr>
            <xdr:cNvPr id="64576" name="Button 64" hidden="1">
              <a:extLst>
                <a:ext uri="{63B3BB69-23CF-44E3-9099-C40C66FF867C}">
                  <a14:compatExt spid="_x0000_s64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66675</xdr:rowOff>
        </xdr:from>
        <xdr:to>
          <xdr:col>0</xdr:col>
          <xdr:colOff>0</xdr:colOff>
          <xdr:row>66</xdr:row>
          <xdr:rowOff>76200</xdr:rowOff>
        </xdr:to>
        <xdr:sp macro="" textlink="">
          <xdr:nvSpPr>
            <xdr:cNvPr id="65601" name="Button 65" hidden="1">
              <a:extLst>
                <a:ext uri="{63B3BB69-23CF-44E3-9099-C40C66FF867C}">
                  <a14:compatExt spid="_x0000_s65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123825</xdr:rowOff>
        </xdr:from>
        <xdr:to>
          <xdr:col>0</xdr:col>
          <xdr:colOff>0</xdr:colOff>
          <xdr:row>69</xdr:row>
          <xdr:rowOff>152400</xdr:rowOff>
        </xdr:to>
        <xdr:sp macro="" textlink="">
          <xdr:nvSpPr>
            <xdr:cNvPr id="66626" name="Button 66" hidden="1">
              <a:extLst>
                <a:ext uri="{63B3BB69-23CF-44E3-9099-C40C66FF867C}">
                  <a14:compatExt spid="_x0000_s6662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76</xdr:row>
          <xdr:rowOff>114300</xdr:rowOff>
        </xdr:from>
        <xdr:to>
          <xdr:col>0</xdr:col>
          <xdr:colOff>0</xdr:colOff>
          <xdr:row>78</xdr:row>
          <xdr:rowOff>114300</xdr:rowOff>
        </xdr:to>
        <xdr:sp macro="" textlink="">
          <xdr:nvSpPr>
            <xdr:cNvPr id="6150" name="Button 6" hidden="1">
              <a:extLst>
                <a:ext uri="{63B3BB69-23CF-44E3-9099-C40C66FF867C}">
                  <a14:compatExt spid="_x0000_s6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Comments</a:t>
              </a:r>
            </a:p>
          </xdr:txBody>
        </xdr:sp>
        <xdr:clientData fLock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51</xdr:row>
          <xdr:rowOff>76200</xdr:rowOff>
        </xdr:to>
        <xdr:sp macro="" textlink="">
          <xdr:nvSpPr>
            <xdr:cNvPr id="70726" name="Button 70" hidden="1">
              <a:extLst>
                <a:ext uri="{63B3BB69-23CF-44E3-9099-C40C66FF867C}">
                  <a14:compatExt spid="_x0000_s7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76200</xdr:rowOff>
        </xdr:to>
        <xdr:sp macro="" textlink="">
          <xdr:nvSpPr>
            <xdr:cNvPr id="74826" name="Button 74" hidden="1">
              <a:extLst>
                <a:ext uri="{63B3BB69-23CF-44E3-9099-C40C66FF867C}">
                  <a14:compatExt spid="_x0000_s74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50</xdr:row>
          <xdr:rowOff>38100</xdr:rowOff>
        </xdr:from>
        <xdr:to>
          <xdr:col>0</xdr:col>
          <xdr:colOff>0</xdr:colOff>
          <xdr:row>53</xdr:row>
          <xdr:rowOff>123825</xdr:rowOff>
        </xdr:to>
        <xdr:sp macro="" textlink="">
          <xdr:nvSpPr>
            <xdr:cNvPr id="8200" name="Button 8" hidden="1">
              <a:extLst>
                <a:ext uri="{63B3BB69-23CF-44E3-9099-C40C66FF867C}">
                  <a14:compatExt spid="_x0000_s8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3</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0</xdr:rowOff>
        </xdr:from>
        <xdr:to>
          <xdr:col>1</xdr:col>
          <xdr:colOff>3990975</xdr:colOff>
          <xdr:row>45</xdr:row>
          <xdr:rowOff>0</xdr:rowOff>
        </xdr:to>
        <xdr:sp macro="" textlink="">
          <xdr:nvSpPr>
            <xdr:cNvPr id="9225" name="Button 9" hidden="1">
              <a:extLst>
                <a:ext uri="{63B3BB69-23CF-44E3-9099-C40C66FF867C}">
                  <a14:compatExt spid="_x0000_s9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53</xdr:row>
          <xdr:rowOff>66675</xdr:rowOff>
        </xdr:from>
        <xdr:to>
          <xdr:col>0</xdr:col>
          <xdr:colOff>0</xdr:colOff>
          <xdr:row>57</xdr:row>
          <xdr:rowOff>0</xdr:rowOff>
        </xdr:to>
        <xdr:sp macro="" textlink="">
          <xdr:nvSpPr>
            <xdr:cNvPr id="10250" name="Button 10" hidden="1">
              <a:extLst>
                <a:ext uri="{63B3BB69-23CF-44E3-9099-C40C66FF867C}">
                  <a14:compatExt spid="_x0000_s10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66675</xdr:rowOff>
        </xdr:from>
        <xdr:to>
          <xdr:col>0</xdr:col>
          <xdr:colOff>0</xdr:colOff>
          <xdr:row>70</xdr:row>
          <xdr:rowOff>47625</xdr:rowOff>
        </xdr:to>
        <xdr:sp macro="" textlink="">
          <xdr:nvSpPr>
            <xdr:cNvPr id="11275" name="Button 11" hidden="1">
              <a:extLst>
                <a:ext uri="{63B3BB69-23CF-44E3-9099-C40C66FF867C}">
                  <a14:compatExt spid="_x0000_s11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NY%20PSC%20Annual%20Rport/2014%20New%20York%20Annual%20Report/2014%20Working%20Files/NY%20Summary%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st%20accounting/NY%20PSC%20Annual%20Rport/2014%20New%20York%20Annual%20Report/2014%20Working%20Files/Sch%2044%20Expense%20Matrix%20Total%20Year%20w%20Detail%20for%20YTD%202013%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st%20accounting/NY%20PSC%20Annual%20Rport/2014%20New%20York%20Annual%20Report/Schedules%20Received%20from%20providers/Sch%2027%2028%2045%20and%2047%20from%20JB%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YRYR Comparison"/>
      <sheetName val="BS YRYR Comparison"/>
      <sheetName val="IS v PSC Annual"/>
      <sheetName val="BS v PSC Annual"/>
      <sheetName val="BS and IS Input 2013"/>
      <sheetName val="GAAP LOAD PIVOT VALUED 2013"/>
      <sheetName val="GAAP LOAD PIVOT"/>
      <sheetName val="GAAP_LOAD"/>
      <sheetName val="Reg Acct Translation"/>
      <sheetName val="2012 NY Map"/>
      <sheetName val="Markup 2013"/>
      <sheetName val="CB 81 2012"/>
      <sheetName val="2014 BS and IS Input"/>
      <sheetName val="2014 BS and IS Input 2"/>
      <sheetName val="STATE LOAD PIVOT 4 VALUED 2"/>
      <sheetName val="2014 Markup"/>
      <sheetName val="2014 NY Map"/>
      <sheetName val="Reg Acct Desc"/>
    </sheetNames>
    <sheetDataSet>
      <sheetData sheetId="0"/>
      <sheetData sheetId="1">
        <row r="71">
          <cell r="D71">
            <v>-3008673536.5000005</v>
          </cell>
        </row>
      </sheetData>
      <sheetData sheetId="2">
        <row r="15">
          <cell r="F15">
            <v>7810272396.249999</v>
          </cell>
        </row>
      </sheetData>
      <sheetData sheetId="3">
        <row r="6">
          <cell r="D6">
            <v>0</v>
          </cell>
        </row>
        <row r="34">
          <cell r="D34">
            <v>0</v>
          </cell>
        </row>
        <row r="105">
          <cell r="D105">
            <v>-1000010</v>
          </cell>
        </row>
        <row r="107">
          <cell r="D107">
            <v>-4365971622.1499996</v>
          </cell>
        </row>
      </sheetData>
      <sheetData sheetId="4"/>
      <sheetData sheetId="5"/>
      <sheetData sheetId="6"/>
      <sheetData sheetId="7"/>
      <sheetData sheetId="8"/>
      <sheetData sheetId="9"/>
      <sheetData sheetId="10"/>
      <sheetData sheetId="11"/>
      <sheetData sheetId="12"/>
      <sheetData sheetId="13">
        <row r="75">
          <cell r="D75">
            <v>-793077353.34000003</v>
          </cell>
        </row>
      </sheetData>
      <sheetData sheetId="14">
        <row r="362">
          <cell r="G362">
            <v>-424435.3</v>
          </cell>
        </row>
        <row r="656">
          <cell r="G656">
            <v>186787571.69999999</v>
          </cell>
        </row>
      </sheetData>
      <sheetData sheetId="15"/>
      <sheetData sheetId="16">
        <row r="5">
          <cell r="A5">
            <v>112020</v>
          </cell>
        </row>
      </sheetData>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Thru July"/>
      <sheetName val="Aug thru Dec"/>
      <sheetName val="Aug thru Dec Sandy"/>
      <sheetName val="Topsides"/>
      <sheetName val="Dec TS Detail"/>
      <sheetName val="Total Year"/>
      <sheetName val="GAAP YTD July from VCAS 5 20"/>
      <sheetName val="GAAP YTD Dec VCAS 5 20 Pivot"/>
      <sheetName val="GAAP YTD Dec VCAS 5 20"/>
      <sheetName val="COA REG"/>
    </sheetNames>
    <sheetDataSet>
      <sheetData sheetId="0">
        <row r="11">
          <cell r="E11">
            <v>0</v>
          </cell>
        </row>
        <row r="95">
          <cell r="E95">
            <v>0</v>
          </cell>
          <cell r="F95">
            <v>0</v>
          </cell>
        </row>
      </sheetData>
      <sheetData sheetId="1">
        <row r="11">
          <cell r="E11">
            <v>0</v>
          </cell>
        </row>
        <row r="95">
          <cell r="E95">
            <v>0</v>
          </cell>
          <cell r="F95">
            <v>0</v>
          </cell>
        </row>
      </sheetData>
      <sheetData sheetId="2"/>
      <sheetData sheetId="3">
        <row r="11">
          <cell r="E11">
            <v>0</v>
          </cell>
        </row>
        <row r="95">
          <cell r="E95">
            <v>0</v>
          </cell>
          <cell r="F95">
            <v>0</v>
          </cell>
        </row>
      </sheetData>
      <sheetData sheetId="4">
        <row r="447">
          <cell r="F447">
            <v>6440789.7800000003</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27"/>
      <sheetName val="Sch 28"/>
      <sheetName val="Sch 45"/>
      <sheetName val="Sch 47"/>
    </sheetNames>
    <sheetDataSet>
      <sheetData sheetId="0" refreshError="1"/>
      <sheetData sheetId="1" refreshError="1"/>
      <sheetData sheetId="2" refreshError="1"/>
      <sheetData sheetId="3">
        <row r="22">
          <cell r="J22">
            <v>-1744647558.7300026</v>
          </cell>
        </row>
        <row r="25">
          <cell r="K25">
            <v>-574589541.01999998</v>
          </cell>
        </row>
        <row r="26">
          <cell r="K26">
            <v>-5897412</v>
          </cell>
        </row>
        <row r="27">
          <cell r="K27">
            <v>-713019944</v>
          </cell>
        </row>
        <row r="28">
          <cell r="K28">
            <v>-73128106.689999998</v>
          </cell>
        </row>
        <row r="43">
          <cell r="J43">
            <v>1009837</v>
          </cell>
        </row>
        <row r="45">
          <cell r="J45">
            <v>8270226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trlProp" Target="../ctrlProps/ctrlProp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trlProp" Target="../ctrlProps/ctrlProp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trlProp" Target="../ctrlProps/ctrlProp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trlProp" Target="../ctrlProps/ctrlProp1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trlProp" Target="../ctrlProps/ctrlProp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6.bin"/><Relationship Id="rId5" Type="http://schemas.openxmlformats.org/officeDocument/2006/relationships/comments" Target="../comments2.xml"/><Relationship Id="rId4" Type="http://schemas.openxmlformats.org/officeDocument/2006/relationships/ctrlProp" Target="../ctrlProps/ctrlProp2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ctrlProp" Target="../ctrlProps/ctrlProp2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trlProp" Target="../ctrlProps/ctrlProp2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34.bin"/><Relationship Id="rId4" Type="http://schemas.openxmlformats.org/officeDocument/2006/relationships/ctrlProp" Target="../ctrlProps/ctrlProp2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35.bin"/><Relationship Id="rId4" Type="http://schemas.openxmlformats.org/officeDocument/2006/relationships/ctrlProp" Target="../ctrlProps/ctrlProp2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37.bin"/><Relationship Id="rId4" Type="http://schemas.openxmlformats.org/officeDocument/2006/relationships/ctrlProp" Target="../ctrlProps/ctrlProp2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8.bin"/><Relationship Id="rId4" Type="http://schemas.openxmlformats.org/officeDocument/2006/relationships/ctrlProp" Target="../ctrlProps/ctrlProp2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41.bin"/><Relationship Id="rId4" Type="http://schemas.openxmlformats.org/officeDocument/2006/relationships/ctrlProp" Target="../ctrlProps/ctrlProp29.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43.bin"/><Relationship Id="rId4" Type="http://schemas.openxmlformats.org/officeDocument/2006/relationships/ctrlProp" Target="../ctrlProps/ctrlProp3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44.bin"/><Relationship Id="rId4" Type="http://schemas.openxmlformats.org/officeDocument/2006/relationships/ctrlProp" Target="../ctrlProps/ctrlProp31.xml"/></Relationships>
</file>

<file path=xl/worksheets/_rels/sheet45.xml.rels><?xml version="1.0" encoding="UTF-8" standalone="yes"?>
<Relationships xmlns="http://schemas.openxmlformats.org/package/2006/relationships"><Relationship Id="rId21" Type="http://schemas.openxmlformats.org/officeDocument/2006/relationships/ctrlProp" Target="../ctrlProps/ctrlProp49.xml"/><Relationship Id="rId324" Type="http://schemas.openxmlformats.org/officeDocument/2006/relationships/ctrlProp" Target="../ctrlProps/ctrlProp352.xml"/><Relationship Id="rId531" Type="http://schemas.openxmlformats.org/officeDocument/2006/relationships/ctrlProp" Target="../ctrlProps/ctrlProp559.xml"/><Relationship Id="rId629" Type="http://schemas.openxmlformats.org/officeDocument/2006/relationships/ctrlProp" Target="../ctrlProps/ctrlProp657.xml"/><Relationship Id="rId170" Type="http://schemas.openxmlformats.org/officeDocument/2006/relationships/ctrlProp" Target="../ctrlProps/ctrlProp198.xml"/><Relationship Id="rId836" Type="http://schemas.openxmlformats.org/officeDocument/2006/relationships/ctrlProp" Target="../ctrlProps/ctrlProp864.xml"/><Relationship Id="rId1021" Type="http://schemas.openxmlformats.org/officeDocument/2006/relationships/ctrlProp" Target="../ctrlProps/ctrlProp1049.xml"/><Relationship Id="rId268" Type="http://schemas.openxmlformats.org/officeDocument/2006/relationships/ctrlProp" Target="../ctrlProps/ctrlProp296.xml"/><Relationship Id="rId475" Type="http://schemas.openxmlformats.org/officeDocument/2006/relationships/ctrlProp" Target="../ctrlProps/ctrlProp503.xml"/><Relationship Id="rId682" Type="http://schemas.openxmlformats.org/officeDocument/2006/relationships/ctrlProp" Target="../ctrlProps/ctrlProp710.xml"/><Relationship Id="rId903" Type="http://schemas.openxmlformats.org/officeDocument/2006/relationships/ctrlProp" Target="../ctrlProps/ctrlProp931.xml"/><Relationship Id="rId32" Type="http://schemas.openxmlformats.org/officeDocument/2006/relationships/ctrlProp" Target="../ctrlProps/ctrlProp60.xml"/><Relationship Id="rId128" Type="http://schemas.openxmlformats.org/officeDocument/2006/relationships/ctrlProp" Target="../ctrlProps/ctrlProp156.xml"/><Relationship Id="rId335" Type="http://schemas.openxmlformats.org/officeDocument/2006/relationships/ctrlProp" Target="../ctrlProps/ctrlProp363.xml"/><Relationship Id="rId542" Type="http://schemas.openxmlformats.org/officeDocument/2006/relationships/ctrlProp" Target="../ctrlProps/ctrlProp570.xml"/><Relationship Id="rId987" Type="http://schemas.openxmlformats.org/officeDocument/2006/relationships/ctrlProp" Target="../ctrlProps/ctrlProp1015.xml"/><Relationship Id="rId181" Type="http://schemas.openxmlformats.org/officeDocument/2006/relationships/ctrlProp" Target="../ctrlProps/ctrlProp209.xml"/><Relationship Id="rId402" Type="http://schemas.openxmlformats.org/officeDocument/2006/relationships/ctrlProp" Target="../ctrlProps/ctrlProp430.xml"/><Relationship Id="rId847" Type="http://schemas.openxmlformats.org/officeDocument/2006/relationships/ctrlProp" Target="../ctrlProps/ctrlProp875.xml"/><Relationship Id="rId279" Type="http://schemas.openxmlformats.org/officeDocument/2006/relationships/ctrlProp" Target="../ctrlProps/ctrlProp307.xml"/><Relationship Id="rId486" Type="http://schemas.openxmlformats.org/officeDocument/2006/relationships/ctrlProp" Target="../ctrlProps/ctrlProp514.xml"/><Relationship Id="rId693" Type="http://schemas.openxmlformats.org/officeDocument/2006/relationships/ctrlProp" Target="../ctrlProps/ctrlProp721.xml"/><Relationship Id="rId707" Type="http://schemas.openxmlformats.org/officeDocument/2006/relationships/ctrlProp" Target="../ctrlProps/ctrlProp735.xml"/><Relationship Id="rId914" Type="http://schemas.openxmlformats.org/officeDocument/2006/relationships/ctrlProp" Target="../ctrlProps/ctrlProp942.xml"/><Relationship Id="rId43" Type="http://schemas.openxmlformats.org/officeDocument/2006/relationships/ctrlProp" Target="../ctrlProps/ctrlProp71.xml"/><Relationship Id="rId139" Type="http://schemas.openxmlformats.org/officeDocument/2006/relationships/ctrlProp" Target="../ctrlProps/ctrlProp167.xml"/><Relationship Id="rId346" Type="http://schemas.openxmlformats.org/officeDocument/2006/relationships/ctrlProp" Target="../ctrlProps/ctrlProp374.xml"/><Relationship Id="rId553" Type="http://schemas.openxmlformats.org/officeDocument/2006/relationships/ctrlProp" Target="../ctrlProps/ctrlProp581.xml"/><Relationship Id="rId760" Type="http://schemas.openxmlformats.org/officeDocument/2006/relationships/ctrlProp" Target="../ctrlProps/ctrlProp788.xml"/><Relationship Id="rId998" Type="http://schemas.openxmlformats.org/officeDocument/2006/relationships/ctrlProp" Target="../ctrlProps/ctrlProp1026.xml"/><Relationship Id="rId192" Type="http://schemas.openxmlformats.org/officeDocument/2006/relationships/ctrlProp" Target="../ctrlProps/ctrlProp220.xml"/><Relationship Id="rId206" Type="http://schemas.openxmlformats.org/officeDocument/2006/relationships/ctrlProp" Target="../ctrlProps/ctrlProp234.xml"/><Relationship Id="rId413" Type="http://schemas.openxmlformats.org/officeDocument/2006/relationships/ctrlProp" Target="../ctrlProps/ctrlProp441.xml"/><Relationship Id="rId858" Type="http://schemas.openxmlformats.org/officeDocument/2006/relationships/ctrlProp" Target="../ctrlProps/ctrlProp886.xml"/><Relationship Id="rId497" Type="http://schemas.openxmlformats.org/officeDocument/2006/relationships/ctrlProp" Target="../ctrlProps/ctrlProp525.xml"/><Relationship Id="rId620" Type="http://schemas.openxmlformats.org/officeDocument/2006/relationships/ctrlProp" Target="../ctrlProps/ctrlProp648.xml"/><Relationship Id="rId718" Type="http://schemas.openxmlformats.org/officeDocument/2006/relationships/ctrlProp" Target="../ctrlProps/ctrlProp746.xml"/><Relationship Id="rId925" Type="http://schemas.openxmlformats.org/officeDocument/2006/relationships/ctrlProp" Target="../ctrlProps/ctrlProp953.xml"/><Relationship Id="rId357" Type="http://schemas.openxmlformats.org/officeDocument/2006/relationships/ctrlProp" Target="../ctrlProps/ctrlProp385.xml"/><Relationship Id="rId54" Type="http://schemas.openxmlformats.org/officeDocument/2006/relationships/ctrlProp" Target="../ctrlProps/ctrlProp82.xml"/><Relationship Id="rId217" Type="http://schemas.openxmlformats.org/officeDocument/2006/relationships/ctrlProp" Target="../ctrlProps/ctrlProp245.xml"/><Relationship Id="rId564" Type="http://schemas.openxmlformats.org/officeDocument/2006/relationships/ctrlProp" Target="../ctrlProps/ctrlProp592.xml"/><Relationship Id="rId771" Type="http://schemas.openxmlformats.org/officeDocument/2006/relationships/ctrlProp" Target="../ctrlProps/ctrlProp799.xml"/><Relationship Id="rId869" Type="http://schemas.openxmlformats.org/officeDocument/2006/relationships/ctrlProp" Target="../ctrlProps/ctrlProp897.xml"/><Relationship Id="rId424" Type="http://schemas.openxmlformats.org/officeDocument/2006/relationships/ctrlProp" Target="../ctrlProps/ctrlProp452.xml"/><Relationship Id="rId631" Type="http://schemas.openxmlformats.org/officeDocument/2006/relationships/ctrlProp" Target="../ctrlProps/ctrlProp659.xml"/><Relationship Id="rId729" Type="http://schemas.openxmlformats.org/officeDocument/2006/relationships/ctrlProp" Target="../ctrlProps/ctrlProp757.xml"/><Relationship Id="rId270" Type="http://schemas.openxmlformats.org/officeDocument/2006/relationships/ctrlProp" Target="../ctrlProps/ctrlProp298.xml"/><Relationship Id="rId936" Type="http://schemas.openxmlformats.org/officeDocument/2006/relationships/ctrlProp" Target="../ctrlProps/ctrlProp964.xml"/><Relationship Id="rId65" Type="http://schemas.openxmlformats.org/officeDocument/2006/relationships/ctrlProp" Target="../ctrlProps/ctrlProp93.xml"/><Relationship Id="rId130" Type="http://schemas.openxmlformats.org/officeDocument/2006/relationships/ctrlProp" Target="../ctrlProps/ctrlProp158.xml"/><Relationship Id="rId368" Type="http://schemas.openxmlformats.org/officeDocument/2006/relationships/ctrlProp" Target="../ctrlProps/ctrlProp396.xml"/><Relationship Id="rId575" Type="http://schemas.openxmlformats.org/officeDocument/2006/relationships/ctrlProp" Target="../ctrlProps/ctrlProp603.xml"/><Relationship Id="rId782" Type="http://schemas.openxmlformats.org/officeDocument/2006/relationships/ctrlProp" Target="../ctrlProps/ctrlProp810.xml"/><Relationship Id="rId228" Type="http://schemas.openxmlformats.org/officeDocument/2006/relationships/ctrlProp" Target="../ctrlProps/ctrlProp256.xml"/><Relationship Id="rId435" Type="http://schemas.openxmlformats.org/officeDocument/2006/relationships/ctrlProp" Target="../ctrlProps/ctrlProp463.xml"/><Relationship Id="rId642" Type="http://schemas.openxmlformats.org/officeDocument/2006/relationships/ctrlProp" Target="../ctrlProps/ctrlProp670.xml"/><Relationship Id="rId281" Type="http://schemas.openxmlformats.org/officeDocument/2006/relationships/ctrlProp" Target="../ctrlProps/ctrlProp309.xml"/><Relationship Id="rId502" Type="http://schemas.openxmlformats.org/officeDocument/2006/relationships/ctrlProp" Target="../ctrlProps/ctrlProp530.xml"/><Relationship Id="rId947" Type="http://schemas.openxmlformats.org/officeDocument/2006/relationships/ctrlProp" Target="../ctrlProps/ctrlProp975.xml"/><Relationship Id="rId76" Type="http://schemas.openxmlformats.org/officeDocument/2006/relationships/ctrlProp" Target="../ctrlProps/ctrlProp104.xml"/><Relationship Id="rId141" Type="http://schemas.openxmlformats.org/officeDocument/2006/relationships/ctrlProp" Target="../ctrlProps/ctrlProp169.xml"/><Relationship Id="rId379" Type="http://schemas.openxmlformats.org/officeDocument/2006/relationships/ctrlProp" Target="../ctrlProps/ctrlProp407.xml"/><Relationship Id="rId586" Type="http://schemas.openxmlformats.org/officeDocument/2006/relationships/ctrlProp" Target="../ctrlProps/ctrlProp614.xml"/><Relationship Id="rId793" Type="http://schemas.openxmlformats.org/officeDocument/2006/relationships/ctrlProp" Target="../ctrlProps/ctrlProp821.xml"/><Relationship Id="rId807" Type="http://schemas.openxmlformats.org/officeDocument/2006/relationships/ctrlProp" Target="../ctrlProps/ctrlProp835.xml"/><Relationship Id="rId7" Type="http://schemas.openxmlformats.org/officeDocument/2006/relationships/ctrlProp" Target="../ctrlProps/ctrlProp35.xml"/><Relationship Id="rId239" Type="http://schemas.openxmlformats.org/officeDocument/2006/relationships/ctrlProp" Target="../ctrlProps/ctrlProp267.xml"/><Relationship Id="rId446" Type="http://schemas.openxmlformats.org/officeDocument/2006/relationships/ctrlProp" Target="../ctrlProps/ctrlProp474.xml"/><Relationship Id="rId653" Type="http://schemas.openxmlformats.org/officeDocument/2006/relationships/ctrlProp" Target="../ctrlProps/ctrlProp681.xml"/><Relationship Id="rId292" Type="http://schemas.openxmlformats.org/officeDocument/2006/relationships/ctrlProp" Target="../ctrlProps/ctrlProp320.xml"/><Relationship Id="rId306" Type="http://schemas.openxmlformats.org/officeDocument/2006/relationships/ctrlProp" Target="../ctrlProps/ctrlProp334.xml"/><Relationship Id="rId860" Type="http://schemas.openxmlformats.org/officeDocument/2006/relationships/ctrlProp" Target="../ctrlProps/ctrlProp888.xml"/><Relationship Id="rId958" Type="http://schemas.openxmlformats.org/officeDocument/2006/relationships/ctrlProp" Target="../ctrlProps/ctrlProp986.xml"/><Relationship Id="rId87" Type="http://schemas.openxmlformats.org/officeDocument/2006/relationships/ctrlProp" Target="../ctrlProps/ctrlProp115.xml"/><Relationship Id="rId513" Type="http://schemas.openxmlformats.org/officeDocument/2006/relationships/ctrlProp" Target="../ctrlProps/ctrlProp541.xml"/><Relationship Id="rId597" Type="http://schemas.openxmlformats.org/officeDocument/2006/relationships/ctrlProp" Target="../ctrlProps/ctrlProp625.xml"/><Relationship Id="rId720" Type="http://schemas.openxmlformats.org/officeDocument/2006/relationships/ctrlProp" Target="../ctrlProps/ctrlProp748.xml"/><Relationship Id="rId818" Type="http://schemas.openxmlformats.org/officeDocument/2006/relationships/ctrlProp" Target="../ctrlProps/ctrlProp846.xml"/><Relationship Id="rId152" Type="http://schemas.openxmlformats.org/officeDocument/2006/relationships/ctrlProp" Target="../ctrlProps/ctrlProp180.xml"/><Relationship Id="rId457" Type="http://schemas.openxmlformats.org/officeDocument/2006/relationships/ctrlProp" Target="../ctrlProps/ctrlProp485.xml"/><Relationship Id="rId1003" Type="http://schemas.openxmlformats.org/officeDocument/2006/relationships/ctrlProp" Target="../ctrlProps/ctrlProp1031.xml"/><Relationship Id="rId664" Type="http://schemas.openxmlformats.org/officeDocument/2006/relationships/ctrlProp" Target="../ctrlProps/ctrlProp692.xml"/><Relationship Id="rId871" Type="http://schemas.openxmlformats.org/officeDocument/2006/relationships/ctrlProp" Target="../ctrlProps/ctrlProp899.xml"/><Relationship Id="rId969" Type="http://schemas.openxmlformats.org/officeDocument/2006/relationships/ctrlProp" Target="../ctrlProps/ctrlProp997.xml"/><Relationship Id="rId14" Type="http://schemas.openxmlformats.org/officeDocument/2006/relationships/ctrlProp" Target="../ctrlProps/ctrlProp42.xml"/><Relationship Id="rId317" Type="http://schemas.openxmlformats.org/officeDocument/2006/relationships/ctrlProp" Target="../ctrlProps/ctrlProp345.xml"/><Relationship Id="rId524" Type="http://schemas.openxmlformats.org/officeDocument/2006/relationships/ctrlProp" Target="../ctrlProps/ctrlProp552.xml"/><Relationship Id="rId731" Type="http://schemas.openxmlformats.org/officeDocument/2006/relationships/ctrlProp" Target="../ctrlProps/ctrlProp759.xml"/><Relationship Id="rId98" Type="http://schemas.openxmlformats.org/officeDocument/2006/relationships/ctrlProp" Target="../ctrlProps/ctrlProp126.xml"/><Relationship Id="rId163" Type="http://schemas.openxmlformats.org/officeDocument/2006/relationships/ctrlProp" Target="../ctrlProps/ctrlProp191.xml"/><Relationship Id="rId370" Type="http://schemas.openxmlformats.org/officeDocument/2006/relationships/ctrlProp" Target="../ctrlProps/ctrlProp398.xml"/><Relationship Id="rId829" Type="http://schemas.openxmlformats.org/officeDocument/2006/relationships/ctrlProp" Target="../ctrlProps/ctrlProp857.xml"/><Relationship Id="rId1014" Type="http://schemas.openxmlformats.org/officeDocument/2006/relationships/ctrlProp" Target="../ctrlProps/ctrlProp1042.xml"/><Relationship Id="rId230" Type="http://schemas.openxmlformats.org/officeDocument/2006/relationships/ctrlProp" Target="../ctrlProps/ctrlProp258.xml"/><Relationship Id="rId468" Type="http://schemas.openxmlformats.org/officeDocument/2006/relationships/ctrlProp" Target="../ctrlProps/ctrlProp496.xml"/><Relationship Id="rId675" Type="http://schemas.openxmlformats.org/officeDocument/2006/relationships/ctrlProp" Target="../ctrlProps/ctrlProp703.xml"/><Relationship Id="rId882" Type="http://schemas.openxmlformats.org/officeDocument/2006/relationships/ctrlProp" Target="../ctrlProps/ctrlProp910.xml"/><Relationship Id="rId25" Type="http://schemas.openxmlformats.org/officeDocument/2006/relationships/ctrlProp" Target="../ctrlProps/ctrlProp53.xml"/><Relationship Id="rId328" Type="http://schemas.openxmlformats.org/officeDocument/2006/relationships/ctrlProp" Target="../ctrlProps/ctrlProp356.xml"/><Relationship Id="rId535" Type="http://schemas.openxmlformats.org/officeDocument/2006/relationships/ctrlProp" Target="../ctrlProps/ctrlProp563.xml"/><Relationship Id="rId742" Type="http://schemas.openxmlformats.org/officeDocument/2006/relationships/ctrlProp" Target="../ctrlProps/ctrlProp770.xml"/><Relationship Id="rId174" Type="http://schemas.openxmlformats.org/officeDocument/2006/relationships/ctrlProp" Target="../ctrlProps/ctrlProp202.xml"/><Relationship Id="rId381" Type="http://schemas.openxmlformats.org/officeDocument/2006/relationships/ctrlProp" Target="../ctrlProps/ctrlProp409.xml"/><Relationship Id="rId602" Type="http://schemas.openxmlformats.org/officeDocument/2006/relationships/ctrlProp" Target="../ctrlProps/ctrlProp630.xml"/><Relationship Id="rId1025" Type="http://schemas.openxmlformats.org/officeDocument/2006/relationships/ctrlProp" Target="../ctrlProps/ctrlProp1053.xml"/><Relationship Id="rId241" Type="http://schemas.openxmlformats.org/officeDocument/2006/relationships/ctrlProp" Target="../ctrlProps/ctrlProp269.xml"/><Relationship Id="rId479" Type="http://schemas.openxmlformats.org/officeDocument/2006/relationships/ctrlProp" Target="../ctrlProps/ctrlProp507.xml"/><Relationship Id="rId686" Type="http://schemas.openxmlformats.org/officeDocument/2006/relationships/ctrlProp" Target="../ctrlProps/ctrlProp714.xml"/><Relationship Id="rId893" Type="http://schemas.openxmlformats.org/officeDocument/2006/relationships/ctrlProp" Target="../ctrlProps/ctrlProp921.xml"/><Relationship Id="rId907" Type="http://schemas.openxmlformats.org/officeDocument/2006/relationships/ctrlProp" Target="../ctrlProps/ctrlProp935.xml"/><Relationship Id="rId36" Type="http://schemas.openxmlformats.org/officeDocument/2006/relationships/ctrlProp" Target="../ctrlProps/ctrlProp64.xml"/><Relationship Id="rId339" Type="http://schemas.openxmlformats.org/officeDocument/2006/relationships/ctrlProp" Target="../ctrlProps/ctrlProp367.xml"/><Relationship Id="rId546" Type="http://schemas.openxmlformats.org/officeDocument/2006/relationships/ctrlProp" Target="../ctrlProps/ctrlProp574.xml"/><Relationship Id="rId753" Type="http://schemas.openxmlformats.org/officeDocument/2006/relationships/ctrlProp" Target="../ctrlProps/ctrlProp781.xml"/><Relationship Id="rId101" Type="http://schemas.openxmlformats.org/officeDocument/2006/relationships/ctrlProp" Target="../ctrlProps/ctrlProp129.xml"/><Relationship Id="rId185" Type="http://schemas.openxmlformats.org/officeDocument/2006/relationships/ctrlProp" Target="../ctrlProps/ctrlProp213.xml"/><Relationship Id="rId406" Type="http://schemas.openxmlformats.org/officeDocument/2006/relationships/ctrlProp" Target="../ctrlProps/ctrlProp434.xml"/><Relationship Id="rId960" Type="http://schemas.openxmlformats.org/officeDocument/2006/relationships/ctrlProp" Target="../ctrlProps/ctrlProp988.xml"/><Relationship Id="rId392" Type="http://schemas.openxmlformats.org/officeDocument/2006/relationships/ctrlProp" Target="../ctrlProps/ctrlProp420.xml"/><Relationship Id="rId613" Type="http://schemas.openxmlformats.org/officeDocument/2006/relationships/ctrlProp" Target="../ctrlProps/ctrlProp641.xml"/><Relationship Id="rId697" Type="http://schemas.openxmlformats.org/officeDocument/2006/relationships/ctrlProp" Target="../ctrlProps/ctrlProp725.xml"/><Relationship Id="rId820" Type="http://schemas.openxmlformats.org/officeDocument/2006/relationships/ctrlProp" Target="../ctrlProps/ctrlProp848.xml"/><Relationship Id="rId918" Type="http://schemas.openxmlformats.org/officeDocument/2006/relationships/ctrlProp" Target="../ctrlProps/ctrlProp946.xml"/><Relationship Id="rId252" Type="http://schemas.openxmlformats.org/officeDocument/2006/relationships/ctrlProp" Target="../ctrlProps/ctrlProp280.xml"/><Relationship Id="rId47" Type="http://schemas.openxmlformats.org/officeDocument/2006/relationships/ctrlProp" Target="../ctrlProps/ctrlProp75.xml"/><Relationship Id="rId112" Type="http://schemas.openxmlformats.org/officeDocument/2006/relationships/ctrlProp" Target="../ctrlProps/ctrlProp140.xml"/><Relationship Id="rId557" Type="http://schemas.openxmlformats.org/officeDocument/2006/relationships/ctrlProp" Target="../ctrlProps/ctrlProp585.xml"/><Relationship Id="rId764" Type="http://schemas.openxmlformats.org/officeDocument/2006/relationships/ctrlProp" Target="../ctrlProps/ctrlProp792.xml"/><Relationship Id="rId971" Type="http://schemas.openxmlformats.org/officeDocument/2006/relationships/ctrlProp" Target="../ctrlProps/ctrlProp999.xml"/><Relationship Id="rId196" Type="http://schemas.openxmlformats.org/officeDocument/2006/relationships/ctrlProp" Target="../ctrlProps/ctrlProp224.xml"/><Relationship Id="rId417" Type="http://schemas.openxmlformats.org/officeDocument/2006/relationships/ctrlProp" Target="../ctrlProps/ctrlProp445.xml"/><Relationship Id="rId624" Type="http://schemas.openxmlformats.org/officeDocument/2006/relationships/ctrlProp" Target="../ctrlProps/ctrlProp652.xml"/><Relationship Id="rId831" Type="http://schemas.openxmlformats.org/officeDocument/2006/relationships/ctrlProp" Target="../ctrlProps/ctrlProp859.xml"/><Relationship Id="rId263" Type="http://schemas.openxmlformats.org/officeDocument/2006/relationships/ctrlProp" Target="../ctrlProps/ctrlProp291.xml"/><Relationship Id="rId470" Type="http://schemas.openxmlformats.org/officeDocument/2006/relationships/ctrlProp" Target="../ctrlProps/ctrlProp498.xml"/><Relationship Id="rId929" Type="http://schemas.openxmlformats.org/officeDocument/2006/relationships/ctrlProp" Target="../ctrlProps/ctrlProp957.xml"/><Relationship Id="rId58" Type="http://schemas.openxmlformats.org/officeDocument/2006/relationships/ctrlProp" Target="../ctrlProps/ctrlProp86.xml"/><Relationship Id="rId123" Type="http://schemas.openxmlformats.org/officeDocument/2006/relationships/ctrlProp" Target="../ctrlProps/ctrlProp151.xml"/><Relationship Id="rId330" Type="http://schemas.openxmlformats.org/officeDocument/2006/relationships/ctrlProp" Target="../ctrlProps/ctrlProp358.xml"/><Relationship Id="rId568" Type="http://schemas.openxmlformats.org/officeDocument/2006/relationships/ctrlProp" Target="../ctrlProps/ctrlProp596.xml"/><Relationship Id="rId775" Type="http://schemas.openxmlformats.org/officeDocument/2006/relationships/ctrlProp" Target="../ctrlProps/ctrlProp803.xml"/><Relationship Id="rId982" Type="http://schemas.openxmlformats.org/officeDocument/2006/relationships/ctrlProp" Target="../ctrlProps/ctrlProp1010.xml"/><Relationship Id="rId428" Type="http://schemas.openxmlformats.org/officeDocument/2006/relationships/ctrlProp" Target="../ctrlProps/ctrlProp456.xml"/><Relationship Id="rId635" Type="http://schemas.openxmlformats.org/officeDocument/2006/relationships/ctrlProp" Target="../ctrlProps/ctrlProp663.xml"/><Relationship Id="rId842" Type="http://schemas.openxmlformats.org/officeDocument/2006/relationships/ctrlProp" Target="../ctrlProps/ctrlProp870.xml"/><Relationship Id="rId274" Type="http://schemas.openxmlformats.org/officeDocument/2006/relationships/ctrlProp" Target="../ctrlProps/ctrlProp302.xml"/><Relationship Id="rId481" Type="http://schemas.openxmlformats.org/officeDocument/2006/relationships/ctrlProp" Target="../ctrlProps/ctrlProp509.xml"/><Relationship Id="rId702" Type="http://schemas.openxmlformats.org/officeDocument/2006/relationships/ctrlProp" Target="../ctrlProps/ctrlProp730.xml"/><Relationship Id="rId69" Type="http://schemas.openxmlformats.org/officeDocument/2006/relationships/ctrlProp" Target="../ctrlProps/ctrlProp97.xml"/><Relationship Id="rId134" Type="http://schemas.openxmlformats.org/officeDocument/2006/relationships/ctrlProp" Target="../ctrlProps/ctrlProp162.xml"/><Relationship Id="rId579" Type="http://schemas.openxmlformats.org/officeDocument/2006/relationships/ctrlProp" Target="../ctrlProps/ctrlProp607.xml"/><Relationship Id="rId786" Type="http://schemas.openxmlformats.org/officeDocument/2006/relationships/ctrlProp" Target="../ctrlProps/ctrlProp814.xml"/><Relationship Id="rId993" Type="http://schemas.openxmlformats.org/officeDocument/2006/relationships/ctrlProp" Target="../ctrlProps/ctrlProp1021.xml"/><Relationship Id="rId341" Type="http://schemas.openxmlformats.org/officeDocument/2006/relationships/ctrlProp" Target="../ctrlProps/ctrlProp369.xml"/><Relationship Id="rId439" Type="http://schemas.openxmlformats.org/officeDocument/2006/relationships/ctrlProp" Target="../ctrlProps/ctrlProp467.xml"/><Relationship Id="rId646" Type="http://schemas.openxmlformats.org/officeDocument/2006/relationships/ctrlProp" Target="../ctrlProps/ctrlProp674.xml"/><Relationship Id="rId201" Type="http://schemas.openxmlformats.org/officeDocument/2006/relationships/ctrlProp" Target="../ctrlProps/ctrlProp229.xml"/><Relationship Id="rId285" Type="http://schemas.openxmlformats.org/officeDocument/2006/relationships/ctrlProp" Target="../ctrlProps/ctrlProp313.xml"/><Relationship Id="rId506" Type="http://schemas.openxmlformats.org/officeDocument/2006/relationships/ctrlProp" Target="../ctrlProps/ctrlProp534.xml"/><Relationship Id="rId853" Type="http://schemas.openxmlformats.org/officeDocument/2006/relationships/ctrlProp" Target="../ctrlProps/ctrlProp881.xml"/><Relationship Id="rId492" Type="http://schemas.openxmlformats.org/officeDocument/2006/relationships/ctrlProp" Target="../ctrlProps/ctrlProp520.xml"/><Relationship Id="rId713" Type="http://schemas.openxmlformats.org/officeDocument/2006/relationships/ctrlProp" Target="../ctrlProps/ctrlProp741.xml"/><Relationship Id="rId797" Type="http://schemas.openxmlformats.org/officeDocument/2006/relationships/ctrlProp" Target="../ctrlProps/ctrlProp825.xml"/><Relationship Id="rId920" Type="http://schemas.openxmlformats.org/officeDocument/2006/relationships/ctrlProp" Target="../ctrlProps/ctrlProp948.xml"/><Relationship Id="rId145" Type="http://schemas.openxmlformats.org/officeDocument/2006/relationships/ctrlProp" Target="../ctrlProps/ctrlProp173.xml"/><Relationship Id="rId352" Type="http://schemas.openxmlformats.org/officeDocument/2006/relationships/ctrlProp" Target="../ctrlProps/ctrlProp380.xml"/><Relationship Id="rId212" Type="http://schemas.openxmlformats.org/officeDocument/2006/relationships/ctrlProp" Target="../ctrlProps/ctrlProp240.xml"/><Relationship Id="rId657" Type="http://schemas.openxmlformats.org/officeDocument/2006/relationships/ctrlProp" Target="../ctrlProps/ctrlProp685.xml"/><Relationship Id="rId864" Type="http://schemas.openxmlformats.org/officeDocument/2006/relationships/ctrlProp" Target="../ctrlProps/ctrlProp892.xml"/><Relationship Id="rId296" Type="http://schemas.openxmlformats.org/officeDocument/2006/relationships/ctrlProp" Target="../ctrlProps/ctrlProp324.xml"/><Relationship Id="rId517" Type="http://schemas.openxmlformats.org/officeDocument/2006/relationships/ctrlProp" Target="../ctrlProps/ctrlProp545.xml"/><Relationship Id="rId724" Type="http://schemas.openxmlformats.org/officeDocument/2006/relationships/ctrlProp" Target="../ctrlProps/ctrlProp752.xml"/><Relationship Id="rId931" Type="http://schemas.openxmlformats.org/officeDocument/2006/relationships/ctrlProp" Target="../ctrlProps/ctrlProp959.xml"/><Relationship Id="rId60" Type="http://schemas.openxmlformats.org/officeDocument/2006/relationships/ctrlProp" Target="../ctrlProps/ctrlProp88.xml"/><Relationship Id="rId156" Type="http://schemas.openxmlformats.org/officeDocument/2006/relationships/ctrlProp" Target="../ctrlProps/ctrlProp184.xml"/><Relationship Id="rId363" Type="http://schemas.openxmlformats.org/officeDocument/2006/relationships/ctrlProp" Target="../ctrlProps/ctrlProp391.xml"/><Relationship Id="rId570" Type="http://schemas.openxmlformats.org/officeDocument/2006/relationships/ctrlProp" Target="../ctrlProps/ctrlProp598.xml"/><Relationship Id="rId1007" Type="http://schemas.openxmlformats.org/officeDocument/2006/relationships/ctrlProp" Target="../ctrlProps/ctrlProp1035.xml"/><Relationship Id="rId223" Type="http://schemas.openxmlformats.org/officeDocument/2006/relationships/ctrlProp" Target="../ctrlProps/ctrlProp251.xml"/><Relationship Id="rId430" Type="http://schemas.openxmlformats.org/officeDocument/2006/relationships/ctrlProp" Target="../ctrlProps/ctrlProp458.xml"/><Relationship Id="rId668" Type="http://schemas.openxmlformats.org/officeDocument/2006/relationships/ctrlProp" Target="../ctrlProps/ctrlProp696.xml"/><Relationship Id="rId875" Type="http://schemas.openxmlformats.org/officeDocument/2006/relationships/ctrlProp" Target="../ctrlProps/ctrlProp903.xml"/><Relationship Id="rId18" Type="http://schemas.openxmlformats.org/officeDocument/2006/relationships/ctrlProp" Target="../ctrlProps/ctrlProp46.xml"/><Relationship Id="rId528" Type="http://schemas.openxmlformats.org/officeDocument/2006/relationships/ctrlProp" Target="../ctrlProps/ctrlProp556.xml"/><Relationship Id="rId735" Type="http://schemas.openxmlformats.org/officeDocument/2006/relationships/ctrlProp" Target="../ctrlProps/ctrlProp763.xml"/><Relationship Id="rId942" Type="http://schemas.openxmlformats.org/officeDocument/2006/relationships/ctrlProp" Target="../ctrlProps/ctrlProp970.xml"/><Relationship Id="rId167" Type="http://schemas.openxmlformats.org/officeDocument/2006/relationships/ctrlProp" Target="../ctrlProps/ctrlProp195.xml"/><Relationship Id="rId374" Type="http://schemas.openxmlformats.org/officeDocument/2006/relationships/ctrlProp" Target="../ctrlProps/ctrlProp402.xml"/><Relationship Id="rId581" Type="http://schemas.openxmlformats.org/officeDocument/2006/relationships/ctrlProp" Target="../ctrlProps/ctrlProp609.xml"/><Relationship Id="rId1018" Type="http://schemas.openxmlformats.org/officeDocument/2006/relationships/ctrlProp" Target="../ctrlProps/ctrlProp1046.xml"/><Relationship Id="rId71" Type="http://schemas.openxmlformats.org/officeDocument/2006/relationships/ctrlProp" Target="../ctrlProps/ctrlProp99.xml"/><Relationship Id="rId234" Type="http://schemas.openxmlformats.org/officeDocument/2006/relationships/ctrlProp" Target="../ctrlProps/ctrlProp262.xml"/><Relationship Id="rId679" Type="http://schemas.openxmlformats.org/officeDocument/2006/relationships/ctrlProp" Target="../ctrlProps/ctrlProp707.xml"/><Relationship Id="rId802" Type="http://schemas.openxmlformats.org/officeDocument/2006/relationships/ctrlProp" Target="../ctrlProps/ctrlProp830.xml"/><Relationship Id="rId886" Type="http://schemas.openxmlformats.org/officeDocument/2006/relationships/ctrlProp" Target="../ctrlProps/ctrlProp914.xml"/><Relationship Id="rId2" Type="http://schemas.openxmlformats.org/officeDocument/2006/relationships/drawing" Target="../drawings/drawing32.xml"/><Relationship Id="rId29" Type="http://schemas.openxmlformats.org/officeDocument/2006/relationships/ctrlProp" Target="../ctrlProps/ctrlProp57.xml"/><Relationship Id="rId441" Type="http://schemas.openxmlformats.org/officeDocument/2006/relationships/ctrlProp" Target="../ctrlProps/ctrlProp469.xml"/><Relationship Id="rId539" Type="http://schemas.openxmlformats.org/officeDocument/2006/relationships/ctrlProp" Target="../ctrlProps/ctrlProp567.xml"/><Relationship Id="rId746" Type="http://schemas.openxmlformats.org/officeDocument/2006/relationships/ctrlProp" Target="../ctrlProps/ctrlProp774.xml"/><Relationship Id="rId178" Type="http://schemas.openxmlformats.org/officeDocument/2006/relationships/ctrlProp" Target="../ctrlProps/ctrlProp206.xml"/><Relationship Id="rId301" Type="http://schemas.openxmlformats.org/officeDocument/2006/relationships/ctrlProp" Target="../ctrlProps/ctrlProp329.xml"/><Relationship Id="rId953" Type="http://schemas.openxmlformats.org/officeDocument/2006/relationships/ctrlProp" Target="../ctrlProps/ctrlProp981.xml"/><Relationship Id="rId82" Type="http://schemas.openxmlformats.org/officeDocument/2006/relationships/ctrlProp" Target="../ctrlProps/ctrlProp110.xml"/><Relationship Id="rId385" Type="http://schemas.openxmlformats.org/officeDocument/2006/relationships/ctrlProp" Target="../ctrlProps/ctrlProp413.xml"/><Relationship Id="rId592" Type="http://schemas.openxmlformats.org/officeDocument/2006/relationships/ctrlProp" Target="../ctrlProps/ctrlProp620.xml"/><Relationship Id="rId606" Type="http://schemas.openxmlformats.org/officeDocument/2006/relationships/ctrlProp" Target="../ctrlProps/ctrlProp634.xml"/><Relationship Id="rId813" Type="http://schemas.openxmlformats.org/officeDocument/2006/relationships/ctrlProp" Target="../ctrlProps/ctrlProp841.xml"/><Relationship Id="rId245" Type="http://schemas.openxmlformats.org/officeDocument/2006/relationships/ctrlProp" Target="../ctrlProps/ctrlProp273.xml"/><Relationship Id="rId452" Type="http://schemas.openxmlformats.org/officeDocument/2006/relationships/ctrlProp" Target="../ctrlProps/ctrlProp480.xml"/><Relationship Id="rId897" Type="http://schemas.openxmlformats.org/officeDocument/2006/relationships/ctrlProp" Target="../ctrlProps/ctrlProp925.xml"/><Relationship Id="rId105" Type="http://schemas.openxmlformats.org/officeDocument/2006/relationships/ctrlProp" Target="../ctrlProps/ctrlProp133.xml"/><Relationship Id="rId312" Type="http://schemas.openxmlformats.org/officeDocument/2006/relationships/ctrlProp" Target="../ctrlProps/ctrlProp340.xml"/><Relationship Id="rId757" Type="http://schemas.openxmlformats.org/officeDocument/2006/relationships/ctrlProp" Target="../ctrlProps/ctrlProp785.xml"/><Relationship Id="rId964" Type="http://schemas.openxmlformats.org/officeDocument/2006/relationships/ctrlProp" Target="../ctrlProps/ctrlProp992.xml"/><Relationship Id="rId93" Type="http://schemas.openxmlformats.org/officeDocument/2006/relationships/ctrlProp" Target="../ctrlProps/ctrlProp121.xml"/><Relationship Id="rId189" Type="http://schemas.openxmlformats.org/officeDocument/2006/relationships/ctrlProp" Target="../ctrlProps/ctrlProp217.xml"/><Relationship Id="rId396" Type="http://schemas.openxmlformats.org/officeDocument/2006/relationships/ctrlProp" Target="../ctrlProps/ctrlProp424.xml"/><Relationship Id="rId617" Type="http://schemas.openxmlformats.org/officeDocument/2006/relationships/ctrlProp" Target="../ctrlProps/ctrlProp645.xml"/><Relationship Id="rId824" Type="http://schemas.openxmlformats.org/officeDocument/2006/relationships/ctrlProp" Target="../ctrlProps/ctrlProp852.xml"/><Relationship Id="rId256" Type="http://schemas.openxmlformats.org/officeDocument/2006/relationships/ctrlProp" Target="../ctrlProps/ctrlProp284.xml"/><Relationship Id="rId463" Type="http://schemas.openxmlformats.org/officeDocument/2006/relationships/ctrlProp" Target="../ctrlProps/ctrlProp491.xml"/><Relationship Id="rId670" Type="http://schemas.openxmlformats.org/officeDocument/2006/relationships/ctrlProp" Target="../ctrlProps/ctrlProp698.xml"/><Relationship Id="rId116" Type="http://schemas.openxmlformats.org/officeDocument/2006/relationships/ctrlProp" Target="../ctrlProps/ctrlProp144.xml"/><Relationship Id="rId323" Type="http://schemas.openxmlformats.org/officeDocument/2006/relationships/ctrlProp" Target="../ctrlProps/ctrlProp351.xml"/><Relationship Id="rId530" Type="http://schemas.openxmlformats.org/officeDocument/2006/relationships/ctrlProp" Target="../ctrlProps/ctrlProp558.xml"/><Relationship Id="rId768" Type="http://schemas.openxmlformats.org/officeDocument/2006/relationships/ctrlProp" Target="../ctrlProps/ctrlProp796.xml"/><Relationship Id="rId975" Type="http://schemas.openxmlformats.org/officeDocument/2006/relationships/ctrlProp" Target="../ctrlProps/ctrlProp1003.xml"/><Relationship Id="rId20" Type="http://schemas.openxmlformats.org/officeDocument/2006/relationships/ctrlProp" Target="../ctrlProps/ctrlProp48.xml"/><Relationship Id="rId628" Type="http://schemas.openxmlformats.org/officeDocument/2006/relationships/ctrlProp" Target="../ctrlProps/ctrlProp656.xml"/><Relationship Id="rId835" Type="http://schemas.openxmlformats.org/officeDocument/2006/relationships/ctrlProp" Target="../ctrlProps/ctrlProp863.xml"/><Relationship Id="rId267" Type="http://schemas.openxmlformats.org/officeDocument/2006/relationships/ctrlProp" Target="../ctrlProps/ctrlProp295.xml"/><Relationship Id="rId474" Type="http://schemas.openxmlformats.org/officeDocument/2006/relationships/ctrlProp" Target="../ctrlProps/ctrlProp502.xml"/><Relationship Id="rId1020" Type="http://schemas.openxmlformats.org/officeDocument/2006/relationships/ctrlProp" Target="../ctrlProps/ctrlProp1048.xml"/><Relationship Id="rId127" Type="http://schemas.openxmlformats.org/officeDocument/2006/relationships/ctrlProp" Target="../ctrlProps/ctrlProp155.xml"/><Relationship Id="rId681" Type="http://schemas.openxmlformats.org/officeDocument/2006/relationships/ctrlProp" Target="../ctrlProps/ctrlProp709.xml"/><Relationship Id="rId779" Type="http://schemas.openxmlformats.org/officeDocument/2006/relationships/ctrlProp" Target="../ctrlProps/ctrlProp807.xml"/><Relationship Id="rId902" Type="http://schemas.openxmlformats.org/officeDocument/2006/relationships/ctrlProp" Target="../ctrlProps/ctrlProp930.xml"/><Relationship Id="rId986" Type="http://schemas.openxmlformats.org/officeDocument/2006/relationships/ctrlProp" Target="../ctrlProps/ctrlProp1014.xml"/><Relationship Id="rId31" Type="http://schemas.openxmlformats.org/officeDocument/2006/relationships/ctrlProp" Target="../ctrlProps/ctrlProp59.xml"/><Relationship Id="rId334" Type="http://schemas.openxmlformats.org/officeDocument/2006/relationships/ctrlProp" Target="../ctrlProps/ctrlProp362.xml"/><Relationship Id="rId541" Type="http://schemas.openxmlformats.org/officeDocument/2006/relationships/ctrlProp" Target="../ctrlProps/ctrlProp569.xml"/><Relationship Id="rId639" Type="http://schemas.openxmlformats.org/officeDocument/2006/relationships/ctrlProp" Target="../ctrlProps/ctrlProp667.xml"/><Relationship Id="rId180" Type="http://schemas.openxmlformats.org/officeDocument/2006/relationships/ctrlProp" Target="../ctrlProps/ctrlProp208.xml"/><Relationship Id="rId278" Type="http://schemas.openxmlformats.org/officeDocument/2006/relationships/ctrlProp" Target="../ctrlProps/ctrlProp306.xml"/><Relationship Id="rId401" Type="http://schemas.openxmlformats.org/officeDocument/2006/relationships/ctrlProp" Target="../ctrlProps/ctrlProp429.xml"/><Relationship Id="rId846" Type="http://schemas.openxmlformats.org/officeDocument/2006/relationships/ctrlProp" Target="../ctrlProps/ctrlProp874.xml"/><Relationship Id="rId485" Type="http://schemas.openxmlformats.org/officeDocument/2006/relationships/ctrlProp" Target="../ctrlProps/ctrlProp513.xml"/><Relationship Id="rId692" Type="http://schemas.openxmlformats.org/officeDocument/2006/relationships/ctrlProp" Target="../ctrlProps/ctrlProp720.xml"/><Relationship Id="rId706" Type="http://schemas.openxmlformats.org/officeDocument/2006/relationships/ctrlProp" Target="../ctrlProps/ctrlProp734.xml"/><Relationship Id="rId913" Type="http://schemas.openxmlformats.org/officeDocument/2006/relationships/ctrlProp" Target="../ctrlProps/ctrlProp941.xml"/><Relationship Id="rId42" Type="http://schemas.openxmlformats.org/officeDocument/2006/relationships/ctrlProp" Target="../ctrlProps/ctrlProp70.xml"/><Relationship Id="rId138" Type="http://schemas.openxmlformats.org/officeDocument/2006/relationships/ctrlProp" Target="../ctrlProps/ctrlProp166.xml"/><Relationship Id="rId345" Type="http://schemas.openxmlformats.org/officeDocument/2006/relationships/ctrlProp" Target="../ctrlProps/ctrlProp373.xml"/><Relationship Id="rId552" Type="http://schemas.openxmlformats.org/officeDocument/2006/relationships/ctrlProp" Target="../ctrlProps/ctrlProp580.xml"/><Relationship Id="rId997" Type="http://schemas.openxmlformats.org/officeDocument/2006/relationships/ctrlProp" Target="../ctrlProps/ctrlProp1025.xml"/><Relationship Id="rId191" Type="http://schemas.openxmlformats.org/officeDocument/2006/relationships/ctrlProp" Target="../ctrlProps/ctrlProp219.xml"/><Relationship Id="rId205" Type="http://schemas.openxmlformats.org/officeDocument/2006/relationships/ctrlProp" Target="../ctrlProps/ctrlProp233.xml"/><Relationship Id="rId412" Type="http://schemas.openxmlformats.org/officeDocument/2006/relationships/ctrlProp" Target="../ctrlProps/ctrlProp440.xml"/><Relationship Id="rId857" Type="http://schemas.openxmlformats.org/officeDocument/2006/relationships/ctrlProp" Target="../ctrlProps/ctrlProp885.xml"/><Relationship Id="rId289" Type="http://schemas.openxmlformats.org/officeDocument/2006/relationships/ctrlProp" Target="../ctrlProps/ctrlProp317.xml"/><Relationship Id="rId496" Type="http://schemas.openxmlformats.org/officeDocument/2006/relationships/ctrlProp" Target="../ctrlProps/ctrlProp524.xml"/><Relationship Id="rId717" Type="http://schemas.openxmlformats.org/officeDocument/2006/relationships/ctrlProp" Target="../ctrlProps/ctrlProp745.xml"/><Relationship Id="rId924" Type="http://schemas.openxmlformats.org/officeDocument/2006/relationships/ctrlProp" Target="../ctrlProps/ctrlProp952.xml"/><Relationship Id="rId53" Type="http://schemas.openxmlformats.org/officeDocument/2006/relationships/ctrlProp" Target="../ctrlProps/ctrlProp81.xml"/><Relationship Id="rId149" Type="http://schemas.openxmlformats.org/officeDocument/2006/relationships/ctrlProp" Target="../ctrlProps/ctrlProp177.xml"/><Relationship Id="rId356" Type="http://schemas.openxmlformats.org/officeDocument/2006/relationships/ctrlProp" Target="../ctrlProps/ctrlProp384.xml"/><Relationship Id="rId563" Type="http://schemas.openxmlformats.org/officeDocument/2006/relationships/ctrlProp" Target="../ctrlProps/ctrlProp591.xml"/><Relationship Id="rId770" Type="http://schemas.openxmlformats.org/officeDocument/2006/relationships/ctrlProp" Target="../ctrlProps/ctrlProp798.xml"/><Relationship Id="rId216" Type="http://schemas.openxmlformats.org/officeDocument/2006/relationships/ctrlProp" Target="../ctrlProps/ctrlProp244.xml"/><Relationship Id="rId423" Type="http://schemas.openxmlformats.org/officeDocument/2006/relationships/ctrlProp" Target="../ctrlProps/ctrlProp451.xml"/><Relationship Id="rId868" Type="http://schemas.openxmlformats.org/officeDocument/2006/relationships/ctrlProp" Target="../ctrlProps/ctrlProp896.xml"/><Relationship Id="rId630" Type="http://schemas.openxmlformats.org/officeDocument/2006/relationships/ctrlProp" Target="../ctrlProps/ctrlProp658.xml"/><Relationship Id="rId728" Type="http://schemas.openxmlformats.org/officeDocument/2006/relationships/ctrlProp" Target="../ctrlProps/ctrlProp756.xml"/><Relationship Id="rId935" Type="http://schemas.openxmlformats.org/officeDocument/2006/relationships/ctrlProp" Target="../ctrlProps/ctrlProp963.xml"/><Relationship Id="rId64" Type="http://schemas.openxmlformats.org/officeDocument/2006/relationships/ctrlProp" Target="../ctrlProps/ctrlProp92.xml"/><Relationship Id="rId367" Type="http://schemas.openxmlformats.org/officeDocument/2006/relationships/ctrlProp" Target="../ctrlProps/ctrlProp395.xml"/><Relationship Id="rId574" Type="http://schemas.openxmlformats.org/officeDocument/2006/relationships/ctrlProp" Target="../ctrlProps/ctrlProp602.xml"/><Relationship Id="rId227" Type="http://schemas.openxmlformats.org/officeDocument/2006/relationships/ctrlProp" Target="../ctrlProps/ctrlProp255.xml"/><Relationship Id="rId781" Type="http://schemas.openxmlformats.org/officeDocument/2006/relationships/ctrlProp" Target="../ctrlProps/ctrlProp809.xml"/><Relationship Id="rId879" Type="http://schemas.openxmlformats.org/officeDocument/2006/relationships/ctrlProp" Target="../ctrlProps/ctrlProp907.xml"/><Relationship Id="rId434" Type="http://schemas.openxmlformats.org/officeDocument/2006/relationships/ctrlProp" Target="../ctrlProps/ctrlProp462.xml"/><Relationship Id="rId641" Type="http://schemas.openxmlformats.org/officeDocument/2006/relationships/ctrlProp" Target="../ctrlProps/ctrlProp669.xml"/><Relationship Id="rId739" Type="http://schemas.openxmlformats.org/officeDocument/2006/relationships/ctrlProp" Target="../ctrlProps/ctrlProp767.xml"/><Relationship Id="rId280" Type="http://schemas.openxmlformats.org/officeDocument/2006/relationships/ctrlProp" Target="../ctrlProps/ctrlProp308.xml"/><Relationship Id="rId501" Type="http://schemas.openxmlformats.org/officeDocument/2006/relationships/ctrlProp" Target="../ctrlProps/ctrlProp529.xml"/><Relationship Id="rId946" Type="http://schemas.openxmlformats.org/officeDocument/2006/relationships/ctrlProp" Target="../ctrlProps/ctrlProp974.xml"/><Relationship Id="rId75" Type="http://schemas.openxmlformats.org/officeDocument/2006/relationships/ctrlProp" Target="../ctrlProps/ctrlProp103.xml"/><Relationship Id="rId140" Type="http://schemas.openxmlformats.org/officeDocument/2006/relationships/ctrlProp" Target="../ctrlProps/ctrlProp168.xml"/><Relationship Id="rId378" Type="http://schemas.openxmlformats.org/officeDocument/2006/relationships/ctrlProp" Target="../ctrlProps/ctrlProp406.xml"/><Relationship Id="rId585" Type="http://schemas.openxmlformats.org/officeDocument/2006/relationships/ctrlProp" Target="../ctrlProps/ctrlProp613.xml"/><Relationship Id="rId792" Type="http://schemas.openxmlformats.org/officeDocument/2006/relationships/ctrlProp" Target="../ctrlProps/ctrlProp820.xml"/><Relationship Id="rId806" Type="http://schemas.openxmlformats.org/officeDocument/2006/relationships/ctrlProp" Target="../ctrlProps/ctrlProp834.xml"/><Relationship Id="rId6" Type="http://schemas.openxmlformats.org/officeDocument/2006/relationships/ctrlProp" Target="../ctrlProps/ctrlProp34.xml"/><Relationship Id="rId238" Type="http://schemas.openxmlformats.org/officeDocument/2006/relationships/ctrlProp" Target="../ctrlProps/ctrlProp266.xml"/><Relationship Id="rId445" Type="http://schemas.openxmlformats.org/officeDocument/2006/relationships/ctrlProp" Target="../ctrlProps/ctrlProp473.xml"/><Relationship Id="rId652" Type="http://schemas.openxmlformats.org/officeDocument/2006/relationships/ctrlProp" Target="../ctrlProps/ctrlProp680.xml"/><Relationship Id="rId291" Type="http://schemas.openxmlformats.org/officeDocument/2006/relationships/ctrlProp" Target="../ctrlProps/ctrlProp319.xml"/><Relationship Id="rId305" Type="http://schemas.openxmlformats.org/officeDocument/2006/relationships/ctrlProp" Target="../ctrlProps/ctrlProp333.xml"/><Relationship Id="rId512" Type="http://schemas.openxmlformats.org/officeDocument/2006/relationships/ctrlProp" Target="../ctrlProps/ctrlProp540.xml"/><Relationship Id="rId957" Type="http://schemas.openxmlformats.org/officeDocument/2006/relationships/ctrlProp" Target="../ctrlProps/ctrlProp985.xml"/><Relationship Id="rId86" Type="http://schemas.openxmlformats.org/officeDocument/2006/relationships/ctrlProp" Target="../ctrlProps/ctrlProp114.xml"/><Relationship Id="rId151" Type="http://schemas.openxmlformats.org/officeDocument/2006/relationships/ctrlProp" Target="../ctrlProps/ctrlProp179.xml"/><Relationship Id="rId389" Type="http://schemas.openxmlformats.org/officeDocument/2006/relationships/ctrlProp" Target="../ctrlProps/ctrlProp417.xml"/><Relationship Id="rId596" Type="http://schemas.openxmlformats.org/officeDocument/2006/relationships/ctrlProp" Target="../ctrlProps/ctrlProp624.xml"/><Relationship Id="rId817" Type="http://schemas.openxmlformats.org/officeDocument/2006/relationships/ctrlProp" Target="../ctrlProps/ctrlProp845.xml"/><Relationship Id="rId1002" Type="http://schemas.openxmlformats.org/officeDocument/2006/relationships/ctrlProp" Target="../ctrlProps/ctrlProp1030.xml"/><Relationship Id="rId249" Type="http://schemas.openxmlformats.org/officeDocument/2006/relationships/ctrlProp" Target="../ctrlProps/ctrlProp277.xml"/><Relationship Id="rId456" Type="http://schemas.openxmlformats.org/officeDocument/2006/relationships/ctrlProp" Target="../ctrlProps/ctrlProp484.xml"/><Relationship Id="rId663" Type="http://schemas.openxmlformats.org/officeDocument/2006/relationships/ctrlProp" Target="../ctrlProps/ctrlProp691.xml"/><Relationship Id="rId870" Type="http://schemas.openxmlformats.org/officeDocument/2006/relationships/ctrlProp" Target="../ctrlProps/ctrlProp898.xml"/><Relationship Id="rId13" Type="http://schemas.openxmlformats.org/officeDocument/2006/relationships/ctrlProp" Target="../ctrlProps/ctrlProp41.xml"/><Relationship Id="rId109" Type="http://schemas.openxmlformats.org/officeDocument/2006/relationships/ctrlProp" Target="../ctrlProps/ctrlProp137.xml"/><Relationship Id="rId316" Type="http://schemas.openxmlformats.org/officeDocument/2006/relationships/ctrlProp" Target="../ctrlProps/ctrlProp344.xml"/><Relationship Id="rId523" Type="http://schemas.openxmlformats.org/officeDocument/2006/relationships/ctrlProp" Target="../ctrlProps/ctrlProp551.xml"/><Relationship Id="rId968" Type="http://schemas.openxmlformats.org/officeDocument/2006/relationships/ctrlProp" Target="../ctrlProps/ctrlProp996.xml"/><Relationship Id="rId97" Type="http://schemas.openxmlformats.org/officeDocument/2006/relationships/ctrlProp" Target="../ctrlProps/ctrlProp125.xml"/><Relationship Id="rId730" Type="http://schemas.openxmlformats.org/officeDocument/2006/relationships/ctrlProp" Target="../ctrlProps/ctrlProp758.xml"/><Relationship Id="rId828" Type="http://schemas.openxmlformats.org/officeDocument/2006/relationships/ctrlProp" Target="../ctrlProps/ctrlProp856.xml"/><Relationship Id="rId1013" Type="http://schemas.openxmlformats.org/officeDocument/2006/relationships/ctrlProp" Target="../ctrlProps/ctrlProp1041.xml"/><Relationship Id="rId162" Type="http://schemas.openxmlformats.org/officeDocument/2006/relationships/ctrlProp" Target="../ctrlProps/ctrlProp190.xml"/><Relationship Id="rId467" Type="http://schemas.openxmlformats.org/officeDocument/2006/relationships/ctrlProp" Target="../ctrlProps/ctrlProp495.xml"/><Relationship Id="rId674" Type="http://schemas.openxmlformats.org/officeDocument/2006/relationships/ctrlProp" Target="../ctrlProps/ctrlProp702.xml"/><Relationship Id="rId881" Type="http://schemas.openxmlformats.org/officeDocument/2006/relationships/ctrlProp" Target="../ctrlProps/ctrlProp909.xml"/><Relationship Id="rId979" Type="http://schemas.openxmlformats.org/officeDocument/2006/relationships/ctrlProp" Target="../ctrlProps/ctrlProp1007.xml"/><Relationship Id="rId24" Type="http://schemas.openxmlformats.org/officeDocument/2006/relationships/ctrlProp" Target="../ctrlProps/ctrlProp52.xml"/><Relationship Id="rId327" Type="http://schemas.openxmlformats.org/officeDocument/2006/relationships/ctrlProp" Target="../ctrlProps/ctrlProp355.xml"/><Relationship Id="rId534" Type="http://schemas.openxmlformats.org/officeDocument/2006/relationships/ctrlProp" Target="../ctrlProps/ctrlProp562.xml"/><Relationship Id="rId741" Type="http://schemas.openxmlformats.org/officeDocument/2006/relationships/ctrlProp" Target="../ctrlProps/ctrlProp769.xml"/><Relationship Id="rId839" Type="http://schemas.openxmlformats.org/officeDocument/2006/relationships/ctrlProp" Target="../ctrlProps/ctrlProp867.xml"/><Relationship Id="rId173" Type="http://schemas.openxmlformats.org/officeDocument/2006/relationships/ctrlProp" Target="../ctrlProps/ctrlProp201.xml"/><Relationship Id="rId380" Type="http://schemas.openxmlformats.org/officeDocument/2006/relationships/ctrlProp" Target="../ctrlProps/ctrlProp408.xml"/><Relationship Id="rId601" Type="http://schemas.openxmlformats.org/officeDocument/2006/relationships/ctrlProp" Target="../ctrlProps/ctrlProp629.xml"/><Relationship Id="rId1024" Type="http://schemas.openxmlformats.org/officeDocument/2006/relationships/ctrlProp" Target="../ctrlProps/ctrlProp1052.xml"/><Relationship Id="rId240" Type="http://schemas.openxmlformats.org/officeDocument/2006/relationships/ctrlProp" Target="../ctrlProps/ctrlProp268.xml"/><Relationship Id="rId478" Type="http://schemas.openxmlformats.org/officeDocument/2006/relationships/ctrlProp" Target="../ctrlProps/ctrlProp506.xml"/><Relationship Id="rId685" Type="http://schemas.openxmlformats.org/officeDocument/2006/relationships/ctrlProp" Target="../ctrlProps/ctrlProp713.xml"/><Relationship Id="rId892" Type="http://schemas.openxmlformats.org/officeDocument/2006/relationships/ctrlProp" Target="../ctrlProps/ctrlProp920.xml"/><Relationship Id="rId906" Type="http://schemas.openxmlformats.org/officeDocument/2006/relationships/ctrlProp" Target="../ctrlProps/ctrlProp934.xml"/><Relationship Id="rId35" Type="http://schemas.openxmlformats.org/officeDocument/2006/relationships/ctrlProp" Target="../ctrlProps/ctrlProp63.xml"/><Relationship Id="rId100" Type="http://schemas.openxmlformats.org/officeDocument/2006/relationships/ctrlProp" Target="../ctrlProps/ctrlProp128.xml"/><Relationship Id="rId338" Type="http://schemas.openxmlformats.org/officeDocument/2006/relationships/ctrlProp" Target="../ctrlProps/ctrlProp366.xml"/><Relationship Id="rId545" Type="http://schemas.openxmlformats.org/officeDocument/2006/relationships/ctrlProp" Target="../ctrlProps/ctrlProp573.xml"/><Relationship Id="rId752" Type="http://schemas.openxmlformats.org/officeDocument/2006/relationships/ctrlProp" Target="../ctrlProps/ctrlProp780.xml"/><Relationship Id="rId184" Type="http://schemas.openxmlformats.org/officeDocument/2006/relationships/ctrlProp" Target="../ctrlProps/ctrlProp212.xml"/><Relationship Id="rId391" Type="http://schemas.openxmlformats.org/officeDocument/2006/relationships/ctrlProp" Target="../ctrlProps/ctrlProp419.xml"/><Relationship Id="rId405" Type="http://schemas.openxmlformats.org/officeDocument/2006/relationships/ctrlProp" Target="../ctrlProps/ctrlProp433.xml"/><Relationship Id="rId612" Type="http://schemas.openxmlformats.org/officeDocument/2006/relationships/ctrlProp" Target="../ctrlProps/ctrlProp640.xml"/><Relationship Id="rId251" Type="http://schemas.openxmlformats.org/officeDocument/2006/relationships/ctrlProp" Target="../ctrlProps/ctrlProp279.xml"/><Relationship Id="rId489" Type="http://schemas.openxmlformats.org/officeDocument/2006/relationships/ctrlProp" Target="../ctrlProps/ctrlProp517.xml"/><Relationship Id="rId696" Type="http://schemas.openxmlformats.org/officeDocument/2006/relationships/ctrlProp" Target="../ctrlProps/ctrlProp724.xml"/><Relationship Id="rId917" Type="http://schemas.openxmlformats.org/officeDocument/2006/relationships/ctrlProp" Target="../ctrlProps/ctrlProp945.xml"/><Relationship Id="rId46" Type="http://schemas.openxmlformats.org/officeDocument/2006/relationships/ctrlProp" Target="../ctrlProps/ctrlProp74.xml"/><Relationship Id="rId349" Type="http://schemas.openxmlformats.org/officeDocument/2006/relationships/ctrlProp" Target="../ctrlProps/ctrlProp377.xml"/><Relationship Id="rId556" Type="http://schemas.openxmlformats.org/officeDocument/2006/relationships/ctrlProp" Target="../ctrlProps/ctrlProp584.xml"/><Relationship Id="rId763" Type="http://schemas.openxmlformats.org/officeDocument/2006/relationships/ctrlProp" Target="../ctrlProps/ctrlProp791.xml"/><Relationship Id="rId111" Type="http://schemas.openxmlformats.org/officeDocument/2006/relationships/ctrlProp" Target="../ctrlProps/ctrlProp139.xml"/><Relationship Id="rId195" Type="http://schemas.openxmlformats.org/officeDocument/2006/relationships/ctrlProp" Target="../ctrlProps/ctrlProp223.xml"/><Relationship Id="rId209" Type="http://schemas.openxmlformats.org/officeDocument/2006/relationships/ctrlProp" Target="../ctrlProps/ctrlProp237.xml"/><Relationship Id="rId416" Type="http://schemas.openxmlformats.org/officeDocument/2006/relationships/ctrlProp" Target="../ctrlProps/ctrlProp444.xml"/><Relationship Id="rId970" Type="http://schemas.openxmlformats.org/officeDocument/2006/relationships/ctrlProp" Target="../ctrlProps/ctrlProp998.xml"/><Relationship Id="rId623" Type="http://schemas.openxmlformats.org/officeDocument/2006/relationships/ctrlProp" Target="../ctrlProps/ctrlProp651.xml"/><Relationship Id="rId830" Type="http://schemas.openxmlformats.org/officeDocument/2006/relationships/ctrlProp" Target="../ctrlProps/ctrlProp858.xml"/><Relationship Id="rId928" Type="http://schemas.openxmlformats.org/officeDocument/2006/relationships/ctrlProp" Target="../ctrlProps/ctrlProp956.xml"/><Relationship Id="rId57" Type="http://schemas.openxmlformats.org/officeDocument/2006/relationships/ctrlProp" Target="../ctrlProps/ctrlProp85.xml"/><Relationship Id="rId262" Type="http://schemas.openxmlformats.org/officeDocument/2006/relationships/ctrlProp" Target="../ctrlProps/ctrlProp290.xml"/><Relationship Id="rId567" Type="http://schemas.openxmlformats.org/officeDocument/2006/relationships/ctrlProp" Target="../ctrlProps/ctrlProp595.xml"/><Relationship Id="rId122" Type="http://schemas.openxmlformats.org/officeDocument/2006/relationships/ctrlProp" Target="../ctrlProps/ctrlProp150.xml"/><Relationship Id="rId774" Type="http://schemas.openxmlformats.org/officeDocument/2006/relationships/ctrlProp" Target="../ctrlProps/ctrlProp802.xml"/><Relationship Id="rId981" Type="http://schemas.openxmlformats.org/officeDocument/2006/relationships/ctrlProp" Target="../ctrlProps/ctrlProp1009.xml"/><Relationship Id="rId427" Type="http://schemas.openxmlformats.org/officeDocument/2006/relationships/ctrlProp" Target="../ctrlProps/ctrlProp455.xml"/><Relationship Id="rId634" Type="http://schemas.openxmlformats.org/officeDocument/2006/relationships/ctrlProp" Target="../ctrlProps/ctrlProp662.xml"/><Relationship Id="rId841" Type="http://schemas.openxmlformats.org/officeDocument/2006/relationships/ctrlProp" Target="../ctrlProps/ctrlProp869.xml"/><Relationship Id="rId273" Type="http://schemas.openxmlformats.org/officeDocument/2006/relationships/ctrlProp" Target="../ctrlProps/ctrlProp301.xml"/><Relationship Id="rId480" Type="http://schemas.openxmlformats.org/officeDocument/2006/relationships/ctrlProp" Target="../ctrlProps/ctrlProp508.xml"/><Relationship Id="rId701" Type="http://schemas.openxmlformats.org/officeDocument/2006/relationships/ctrlProp" Target="../ctrlProps/ctrlProp729.xml"/><Relationship Id="rId939" Type="http://schemas.openxmlformats.org/officeDocument/2006/relationships/ctrlProp" Target="../ctrlProps/ctrlProp967.xml"/><Relationship Id="rId68" Type="http://schemas.openxmlformats.org/officeDocument/2006/relationships/ctrlProp" Target="../ctrlProps/ctrlProp96.xml"/><Relationship Id="rId133" Type="http://schemas.openxmlformats.org/officeDocument/2006/relationships/ctrlProp" Target="../ctrlProps/ctrlProp161.xml"/><Relationship Id="rId340" Type="http://schemas.openxmlformats.org/officeDocument/2006/relationships/ctrlProp" Target="../ctrlProps/ctrlProp368.xml"/><Relationship Id="rId578" Type="http://schemas.openxmlformats.org/officeDocument/2006/relationships/ctrlProp" Target="../ctrlProps/ctrlProp606.xml"/><Relationship Id="rId785" Type="http://schemas.openxmlformats.org/officeDocument/2006/relationships/ctrlProp" Target="../ctrlProps/ctrlProp813.xml"/><Relationship Id="rId992" Type="http://schemas.openxmlformats.org/officeDocument/2006/relationships/ctrlProp" Target="../ctrlProps/ctrlProp1020.xml"/><Relationship Id="rId200" Type="http://schemas.openxmlformats.org/officeDocument/2006/relationships/ctrlProp" Target="../ctrlProps/ctrlProp228.xml"/><Relationship Id="rId438" Type="http://schemas.openxmlformats.org/officeDocument/2006/relationships/ctrlProp" Target="../ctrlProps/ctrlProp466.xml"/><Relationship Id="rId645" Type="http://schemas.openxmlformats.org/officeDocument/2006/relationships/ctrlProp" Target="../ctrlProps/ctrlProp673.xml"/><Relationship Id="rId852" Type="http://schemas.openxmlformats.org/officeDocument/2006/relationships/ctrlProp" Target="../ctrlProps/ctrlProp880.xml"/><Relationship Id="rId284" Type="http://schemas.openxmlformats.org/officeDocument/2006/relationships/ctrlProp" Target="../ctrlProps/ctrlProp312.xml"/><Relationship Id="rId491" Type="http://schemas.openxmlformats.org/officeDocument/2006/relationships/ctrlProp" Target="../ctrlProps/ctrlProp519.xml"/><Relationship Id="rId505" Type="http://schemas.openxmlformats.org/officeDocument/2006/relationships/ctrlProp" Target="../ctrlProps/ctrlProp533.xml"/><Relationship Id="rId712" Type="http://schemas.openxmlformats.org/officeDocument/2006/relationships/ctrlProp" Target="../ctrlProps/ctrlProp740.xml"/><Relationship Id="rId79" Type="http://schemas.openxmlformats.org/officeDocument/2006/relationships/ctrlProp" Target="../ctrlProps/ctrlProp107.xml"/><Relationship Id="rId144" Type="http://schemas.openxmlformats.org/officeDocument/2006/relationships/ctrlProp" Target="../ctrlProps/ctrlProp172.xml"/><Relationship Id="rId589" Type="http://schemas.openxmlformats.org/officeDocument/2006/relationships/ctrlProp" Target="../ctrlProps/ctrlProp617.xml"/><Relationship Id="rId796" Type="http://schemas.openxmlformats.org/officeDocument/2006/relationships/ctrlProp" Target="../ctrlProps/ctrlProp824.xml"/><Relationship Id="rId351" Type="http://schemas.openxmlformats.org/officeDocument/2006/relationships/ctrlProp" Target="../ctrlProps/ctrlProp379.xml"/><Relationship Id="rId449" Type="http://schemas.openxmlformats.org/officeDocument/2006/relationships/ctrlProp" Target="../ctrlProps/ctrlProp477.xml"/><Relationship Id="rId656" Type="http://schemas.openxmlformats.org/officeDocument/2006/relationships/ctrlProp" Target="../ctrlProps/ctrlProp684.xml"/><Relationship Id="rId863" Type="http://schemas.openxmlformats.org/officeDocument/2006/relationships/ctrlProp" Target="../ctrlProps/ctrlProp891.xml"/><Relationship Id="rId211" Type="http://schemas.openxmlformats.org/officeDocument/2006/relationships/ctrlProp" Target="../ctrlProps/ctrlProp239.xml"/><Relationship Id="rId295" Type="http://schemas.openxmlformats.org/officeDocument/2006/relationships/ctrlProp" Target="../ctrlProps/ctrlProp323.xml"/><Relationship Id="rId309" Type="http://schemas.openxmlformats.org/officeDocument/2006/relationships/ctrlProp" Target="../ctrlProps/ctrlProp337.xml"/><Relationship Id="rId516" Type="http://schemas.openxmlformats.org/officeDocument/2006/relationships/ctrlProp" Target="../ctrlProps/ctrlProp544.xml"/><Relationship Id="rId723" Type="http://schemas.openxmlformats.org/officeDocument/2006/relationships/ctrlProp" Target="../ctrlProps/ctrlProp751.xml"/><Relationship Id="rId930" Type="http://schemas.openxmlformats.org/officeDocument/2006/relationships/ctrlProp" Target="../ctrlProps/ctrlProp958.xml"/><Relationship Id="rId1006" Type="http://schemas.openxmlformats.org/officeDocument/2006/relationships/ctrlProp" Target="../ctrlProps/ctrlProp1034.xml"/><Relationship Id="rId155" Type="http://schemas.openxmlformats.org/officeDocument/2006/relationships/ctrlProp" Target="../ctrlProps/ctrlProp183.xml"/><Relationship Id="rId362" Type="http://schemas.openxmlformats.org/officeDocument/2006/relationships/ctrlProp" Target="../ctrlProps/ctrlProp390.xml"/><Relationship Id="rId222" Type="http://schemas.openxmlformats.org/officeDocument/2006/relationships/ctrlProp" Target="../ctrlProps/ctrlProp250.xml"/><Relationship Id="rId667" Type="http://schemas.openxmlformats.org/officeDocument/2006/relationships/ctrlProp" Target="../ctrlProps/ctrlProp695.xml"/><Relationship Id="rId874" Type="http://schemas.openxmlformats.org/officeDocument/2006/relationships/ctrlProp" Target="../ctrlProps/ctrlProp902.xml"/><Relationship Id="rId17" Type="http://schemas.openxmlformats.org/officeDocument/2006/relationships/ctrlProp" Target="../ctrlProps/ctrlProp45.xml"/><Relationship Id="rId527" Type="http://schemas.openxmlformats.org/officeDocument/2006/relationships/ctrlProp" Target="../ctrlProps/ctrlProp555.xml"/><Relationship Id="rId734" Type="http://schemas.openxmlformats.org/officeDocument/2006/relationships/ctrlProp" Target="../ctrlProps/ctrlProp762.xml"/><Relationship Id="rId941" Type="http://schemas.openxmlformats.org/officeDocument/2006/relationships/ctrlProp" Target="../ctrlProps/ctrlProp969.xml"/><Relationship Id="rId70" Type="http://schemas.openxmlformats.org/officeDocument/2006/relationships/ctrlProp" Target="../ctrlProps/ctrlProp98.xml"/><Relationship Id="rId166" Type="http://schemas.openxmlformats.org/officeDocument/2006/relationships/ctrlProp" Target="../ctrlProps/ctrlProp194.xml"/><Relationship Id="rId373" Type="http://schemas.openxmlformats.org/officeDocument/2006/relationships/ctrlProp" Target="../ctrlProps/ctrlProp401.xml"/><Relationship Id="rId580" Type="http://schemas.openxmlformats.org/officeDocument/2006/relationships/ctrlProp" Target="../ctrlProps/ctrlProp608.xml"/><Relationship Id="rId801" Type="http://schemas.openxmlformats.org/officeDocument/2006/relationships/ctrlProp" Target="../ctrlProps/ctrlProp829.xml"/><Relationship Id="rId1017" Type="http://schemas.openxmlformats.org/officeDocument/2006/relationships/ctrlProp" Target="../ctrlProps/ctrlProp1045.xml"/><Relationship Id="rId1" Type="http://schemas.openxmlformats.org/officeDocument/2006/relationships/printerSettings" Target="../printerSettings/printerSettings45.bin"/><Relationship Id="rId233" Type="http://schemas.openxmlformats.org/officeDocument/2006/relationships/ctrlProp" Target="../ctrlProps/ctrlProp261.xml"/><Relationship Id="rId440" Type="http://schemas.openxmlformats.org/officeDocument/2006/relationships/ctrlProp" Target="../ctrlProps/ctrlProp468.xml"/><Relationship Id="rId678" Type="http://schemas.openxmlformats.org/officeDocument/2006/relationships/ctrlProp" Target="../ctrlProps/ctrlProp706.xml"/><Relationship Id="rId885" Type="http://schemas.openxmlformats.org/officeDocument/2006/relationships/ctrlProp" Target="../ctrlProps/ctrlProp913.xml"/><Relationship Id="rId28" Type="http://schemas.openxmlformats.org/officeDocument/2006/relationships/ctrlProp" Target="../ctrlProps/ctrlProp56.xml"/><Relationship Id="rId300" Type="http://schemas.openxmlformats.org/officeDocument/2006/relationships/ctrlProp" Target="../ctrlProps/ctrlProp328.xml"/><Relationship Id="rId538" Type="http://schemas.openxmlformats.org/officeDocument/2006/relationships/ctrlProp" Target="../ctrlProps/ctrlProp566.xml"/><Relationship Id="rId745" Type="http://schemas.openxmlformats.org/officeDocument/2006/relationships/ctrlProp" Target="../ctrlProps/ctrlProp773.xml"/><Relationship Id="rId952" Type="http://schemas.openxmlformats.org/officeDocument/2006/relationships/ctrlProp" Target="../ctrlProps/ctrlProp980.xml"/><Relationship Id="rId81" Type="http://schemas.openxmlformats.org/officeDocument/2006/relationships/ctrlProp" Target="../ctrlProps/ctrlProp109.xml"/><Relationship Id="rId177" Type="http://schemas.openxmlformats.org/officeDocument/2006/relationships/ctrlProp" Target="../ctrlProps/ctrlProp205.xml"/><Relationship Id="rId384" Type="http://schemas.openxmlformats.org/officeDocument/2006/relationships/ctrlProp" Target="../ctrlProps/ctrlProp412.xml"/><Relationship Id="rId591" Type="http://schemas.openxmlformats.org/officeDocument/2006/relationships/ctrlProp" Target="../ctrlProps/ctrlProp619.xml"/><Relationship Id="rId605" Type="http://schemas.openxmlformats.org/officeDocument/2006/relationships/ctrlProp" Target="../ctrlProps/ctrlProp633.xml"/><Relationship Id="rId812" Type="http://schemas.openxmlformats.org/officeDocument/2006/relationships/ctrlProp" Target="../ctrlProps/ctrlProp840.xml"/><Relationship Id="rId1028" Type="http://schemas.openxmlformats.org/officeDocument/2006/relationships/ctrlProp" Target="../ctrlProps/ctrlProp1056.xml"/><Relationship Id="rId244" Type="http://schemas.openxmlformats.org/officeDocument/2006/relationships/ctrlProp" Target="../ctrlProps/ctrlProp272.xml"/><Relationship Id="rId689" Type="http://schemas.openxmlformats.org/officeDocument/2006/relationships/ctrlProp" Target="../ctrlProps/ctrlProp717.xml"/><Relationship Id="rId896" Type="http://schemas.openxmlformats.org/officeDocument/2006/relationships/ctrlProp" Target="../ctrlProps/ctrlProp924.xml"/><Relationship Id="rId39" Type="http://schemas.openxmlformats.org/officeDocument/2006/relationships/ctrlProp" Target="../ctrlProps/ctrlProp67.xml"/><Relationship Id="rId451" Type="http://schemas.openxmlformats.org/officeDocument/2006/relationships/ctrlProp" Target="../ctrlProps/ctrlProp479.xml"/><Relationship Id="rId549" Type="http://schemas.openxmlformats.org/officeDocument/2006/relationships/ctrlProp" Target="../ctrlProps/ctrlProp577.xml"/><Relationship Id="rId756" Type="http://schemas.openxmlformats.org/officeDocument/2006/relationships/ctrlProp" Target="../ctrlProps/ctrlProp784.xml"/><Relationship Id="rId104" Type="http://schemas.openxmlformats.org/officeDocument/2006/relationships/ctrlProp" Target="../ctrlProps/ctrlProp132.xml"/><Relationship Id="rId188" Type="http://schemas.openxmlformats.org/officeDocument/2006/relationships/ctrlProp" Target="../ctrlProps/ctrlProp216.xml"/><Relationship Id="rId311" Type="http://schemas.openxmlformats.org/officeDocument/2006/relationships/ctrlProp" Target="../ctrlProps/ctrlProp339.xml"/><Relationship Id="rId395" Type="http://schemas.openxmlformats.org/officeDocument/2006/relationships/ctrlProp" Target="../ctrlProps/ctrlProp423.xml"/><Relationship Id="rId409" Type="http://schemas.openxmlformats.org/officeDocument/2006/relationships/ctrlProp" Target="../ctrlProps/ctrlProp437.xml"/><Relationship Id="rId963" Type="http://schemas.openxmlformats.org/officeDocument/2006/relationships/ctrlProp" Target="../ctrlProps/ctrlProp991.xml"/><Relationship Id="rId92" Type="http://schemas.openxmlformats.org/officeDocument/2006/relationships/ctrlProp" Target="../ctrlProps/ctrlProp120.xml"/><Relationship Id="rId616" Type="http://schemas.openxmlformats.org/officeDocument/2006/relationships/ctrlProp" Target="../ctrlProps/ctrlProp644.xml"/><Relationship Id="rId823" Type="http://schemas.openxmlformats.org/officeDocument/2006/relationships/ctrlProp" Target="../ctrlProps/ctrlProp851.xml"/><Relationship Id="rId255" Type="http://schemas.openxmlformats.org/officeDocument/2006/relationships/ctrlProp" Target="../ctrlProps/ctrlProp283.xml"/><Relationship Id="rId462" Type="http://schemas.openxmlformats.org/officeDocument/2006/relationships/ctrlProp" Target="../ctrlProps/ctrlProp490.xml"/><Relationship Id="rId115" Type="http://schemas.openxmlformats.org/officeDocument/2006/relationships/ctrlProp" Target="../ctrlProps/ctrlProp143.xml"/><Relationship Id="rId322" Type="http://schemas.openxmlformats.org/officeDocument/2006/relationships/ctrlProp" Target="../ctrlProps/ctrlProp350.xml"/><Relationship Id="rId767" Type="http://schemas.openxmlformats.org/officeDocument/2006/relationships/ctrlProp" Target="../ctrlProps/ctrlProp795.xml"/><Relationship Id="rId974" Type="http://schemas.openxmlformats.org/officeDocument/2006/relationships/ctrlProp" Target="../ctrlProps/ctrlProp1002.xml"/><Relationship Id="rId199" Type="http://schemas.openxmlformats.org/officeDocument/2006/relationships/ctrlProp" Target="../ctrlProps/ctrlProp227.xml"/><Relationship Id="rId627" Type="http://schemas.openxmlformats.org/officeDocument/2006/relationships/ctrlProp" Target="../ctrlProps/ctrlProp655.xml"/><Relationship Id="rId834" Type="http://schemas.openxmlformats.org/officeDocument/2006/relationships/ctrlProp" Target="../ctrlProps/ctrlProp862.xml"/><Relationship Id="rId266" Type="http://schemas.openxmlformats.org/officeDocument/2006/relationships/ctrlProp" Target="../ctrlProps/ctrlProp294.xml"/><Relationship Id="rId473" Type="http://schemas.openxmlformats.org/officeDocument/2006/relationships/ctrlProp" Target="../ctrlProps/ctrlProp501.xml"/><Relationship Id="rId680" Type="http://schemas.openxmlformats.org/officeDocument/2006/relationships/ctrlProp" Target="../ctrlProps/ctrlProp708.xml"/><Relationship Id="rId901" Type="http://schemas.openxmlformats.org/officeDocument/2006/relationships/ctrlProp" Target="../ctrlProps/ctrlProp929.xml"/><Relationship Id="rId30" Type="http://schemas.openxmlformats.org/officeDocument/2006/relationships/ctrlProp" Target="../ctrlProps/ctrlProp58.xml"/><Relationship Id="rId126" Type="http://schemas.openxmlformats.org/officeDocument/2006/relationships/ctrlProp" Target="../ctrlProps/ctrlProp154.xml"/><Relationship Id="rId333" Type="http://schemas.openxmlformats.org/officeDocument/2006/relationships/ctrlProp" Target="../ctrlProps/ctrlProp361.xml"/><Relationship Id="rId540" Type="http://schemas.openxmlformats.org/officeDocument/2006/relationships/ctrlProp" Target="../ctrlProps/ctrlProp568.xml"/><Relationship Id="rId778" Type="http://schemas.openxmlformats.org/officeDocument/2006/relationships/ctrlProp" Target="../ctrlProps/ctrlProp806.xml"/><Relationship Id="rId985" Type="http://schemas.openxmlformats.org/officeDocument/2006/relationships/ctrlProp" Target="../ctrlProps/ctrlProp1013.xml"/><Relationship Id="rId638" Type="http://schemas.openxmlformats.org/officeDocument/2006/relationships/ctrlProp" Target="../ctrlProps/ctrlProp666.xml"/><Relationship Id="rId845" Type="http://schemas.openxmlformats.org/officeDocument/2006/relationships/ctrlProp" Target="../ctrlProps/ctrlProp873.xml"/><Relationship Id="rId277" Type="http://schemas.openxmlformats.org/officeDocument/2006/relationships/ctrlProp" Target="../ctrlProps/ctrlProp305.xml"/><Relationship Id="rId400" Type="http://schemas.openxmlformats.org/officeDocument/2006/relationships/ctrlProp" Target="../ctrlProps/ctrlProp428.xml"/><Relationship Id="rId484" Type="http://schemas.openxmlformats.org/officeDocument/2006/relationships/ctrlProp" Target="../ctrlProps/ctrlProp512.xml"/><Relationship Id="rId705" Type="http://schemas.openxmlformats.org/officeDocument/2006/relationships/ctrlProp" Target="../ctrlProps/ctrlProp733.xml"/><Relationship Id="rId137" Type="http://schemas.openxmlformats.org/officeDocument/2006/relationships/ctrlProp" Target="../ctrlProps/ctrlProp165.xml"/><Relationship Id="rId344" Type="http://schemas.openxmlformats.org/officeDocument/2006/relationships/ctrlProp" Target="../ctrlProps/ctrlProp372.xml"/><Relationship Id="rId691" Type="http://schemas.openxmlformats.org/officeDocument/2006/relationships/ctrlProp" Target="../ctrlProps/ctrlProp719.xml"/><Relationship Id="rId789" Type="http://schemas.openxmlformats.org/officeDocument/2006/relationships/ctrlProp" Target="../ctrlProps/ctrlProp817.xml"/><Relationship Id="rId912" Type="http://schemas.openxmlformats.org/officeDocument/2006/relationships/ctrlProp" Target="../ctrlProps/ctrlProp940.xml"/><Relationship Id="rId996" Type="http://schemas.openxmlformats.org/officeDocument/2006/relationships/ctrlProp" Target="../ctrlProps/ctrlProp1024.xml"/><Relationship Id="rId41" Type="http://schemas.openxmlformats.org/officeDocument/2006/relationships/ctrlProp" Target="../ctrlProps/ctrlProp69.xml"/><Relationship Id="rId551" Type="http://schemas.openxmlformats.org/officeDocument/2006/relationships/ctrlProp" Target="../ctrlProps/ctrlProp579.xml"/><Relationship Id="rId649" Type="http://schemas.openxmlformats.org/officeDocument/2006/relationships/ctrlProp" Target="../ctrlProps/ctrlProp677.xml"/><Relationship Id="rId856" Type="http://schemas.openxmlformats.org/officeDocument/2006/relationships/ctrlProp" Target="../ctrlProps/ctrlProp884.xml"/><Relationship Id="rId190" Type="http://schemas.openxmlformats.org/officeDocument/2006/relationships/ctrlProp" Target="../ctrlProps/ctrlProp218.xml"/><Relationship Id="rId204" Type="http://schemas.openxmlformats.org/officeDocument/2006/relationships/ctrlProp" Target="../ctrlProps/ctrlProp232.xml"/><Relationship Id="rId288" Type="http://schemas.openxmlformats.org/officeDocument/2006/relationships/ctrlProp" Target="../ctrlProps/ctrlProp316.xml"/><Relationship Id="rId411" Type="http://schemas.openxmlformats.org/officeDocument/2006/relationships/ctrlProp" Target="../ctrlProps/ctrlProp439.xml"/><Relationship Id="rId509" Type="http://schemas.openxmlformats.org/officeDocument/2006/relationships/ctrlProp" Target="../ctrlProps/ctrlProp537.xml"/><Relationship Id="rId495" Type="http://schemas.openxmlformats.org/officeDocument/2006/relationships/ctrlProp" Target="../ctrlProps/ctrlProp523.xml"/><Relationship Id="rId716" Type="http://schemas.openxmlformats.org/officeDocument/2006/relationships/ctrlProp" Target="../ctrlProps/ctrlProp744.xml"/><Relationship Id="rId923" Type="http://schemas.openxmlformats.org/officeDocument/2006/relationships/ctrlProp" Target="../ctrlProps/ctrlProp951.xml"/><Relationship Id="rId52" Type="http://schemas.openxmlformats.org/officeDocument/2006/relationships/ctrlProp" Target="../ctrlProps/ctrlProp80.xml"/><Relationship Id="rId148" Type="http://schemas.openxmlformats.org/officeDocument/2006/relationships/ctrlProp" Target="../ctrlProps/ctrlProp176.xml"/><Relationship Id="rId355" Type="http://schemas.openxmlformats.org/officeDocument/2006/relationships/ctrlProp" Target="../ctrlProps/ctrlProp383.xml"/><Relationship Id="rId562" Type="http://schemas.openxmlformats.org/officeDocument/2006/relationships/ctrlProp" Target="../ctrlProps/ctrlProp590.xml"/><Relationship Id="rId215" Type="http://schemas.openxmlformats.org/officeDocument/2006/relationships/ctrlProp" Target="../ctrlProps/ctrlProp243.xml"/><Relationship Id="rId422" Type="http://schemas.openxmlformats.org/officeDocument/2006/relationships/ctrlProp" Target="../ctrlProps/ctrlProp450.xml"/><Relationship Id="rId867" Type="http://schemas.openxmlformats.org/officeDocument/2006/relationships/ctrlProp" Target="../ctrlProps/ctrlProp895.xml"/><Relationship Id="rId299" Type="http://schemas.openxmlformats.org/officeDocument/2006/relationships/ctrlProp" Target="../ctrlProps/ctrlProp327.xml"/><Relationship Id="rId727" Type="http://schemas.openxmlformats.org/officeDocument/2006/relationships/ctrlProp" Target="../ctrlProps/ctrlProp755.xml"/><Relationship Id="rId934" Type="http://schemas.openxmlformats.org/officeDocument/2006/relationships/ctrlProp" Target="../ctrlProps/ctrlProp962.xml"/><Relationship Id="rId63" Type="http://schemas.openxmlformats.org/officeDocument/2006/relationships/ctrlProp" Target="../ctrlProps/ctrlProp91.xml"/><Relationship Id="rId159" Type="http://schemas.openxmlformats.org/officeDocument/2006/relationships/ctrlProp" Target="../ctrlProps/ctrlProp187.xml"/><Relationship Id="rId366" Type="http://schemas.openxmlformats.org/officeDocument/2006/relationships/ctrlProp" Target="../ctrlProps/ctrlProp394.xml"/><Relationship Id="rId573" Type="http://schemas.openxmlformats.org/officeDocument/2006/relationships/ctrlProp" Target="../ctrlProps/ctrlProp601.xml"/><Relationship Id="rId780" Type="http://schemas.openxmlformats.org/officeDocument/2006/relationships/ctrlProp" Target="../ctrlProps/ctrlProp808.xml"/><Relationship Id="rId226" Type="http://schemas.openxmlformats.org/officeDocument/2006/relationships/ctrlProp" Target="../ctrlProps/ctrlProp254.xml"/><Relationship Id="rId433" Type="http://schemas.openxmlformats.org/officeDocument/2006/relationships/ctrlProp" Target="../ctrlProps/ctrlProp461.xml"/><Relationship Id="rId878" Type="http://schemas.openxmlformats.org/officeDocument/2006/relationships/ctrlProp" Target="../ctrlProps/ctrlProp906.xml"/><Relationship Id="rId640" Type="http://schemas.openxmlformats.org/officeDocument/2006/relationships/ctrlProp" Target="../ctrlProps/ctrlProp668.xml"/><Relationship Id="rId738" Type="http://schemas.openxmlformats.org/officeDocument/2006/relationships/ctrlProp" Target="../ctrlProps/ctrlProp766.xml"/><Relationship Id="rId945" Type="http://schemas.openxmlformats.org/officeDocument/2006/relationships/ctrlProp" Target="../ctrlProps/ctrlProp973.xml"/><Relationship Id="rId74" Type="http://schemas.openxmlformats.org/officeDocument/2006/relationships/ctrlProp" Target="../ctrlProps/ctrlProp102.xml"/><Relationship Id="rId377" Type="http://schemas.openxmlformats.org/officeDocument/2006/relationships/ctrlProp" Target="../ctrlProps/ctrlProp405.xml"/><Relationship Id="rId500" Type="http://schemas.openxmlformats.org/officeDocument/2006/relationships/ctrlProp" Target="../ctrlProps/ctrlProp528.xml"/><Relationship Id="rId584" Type="http://schemas.openxmlformats.org/officeDocument/2006/relationships/ctrlProp" Target="../ctrlProps/ctrlProp612.xml"/><Relationship Id="rId805" Type="http://schemas.openxmlformats.org/officeDocument/2006/relationships/ctrlProp" Target="../ctrlProps/ctrlProp833.xml"/><Relationship Id="rId5" Type="http://schemas.openxmlformats.org/officeDocument/2006/relationships/ctrlProp" Target="../ctrlProps/ctrlProp33.xml"/><Relationship Id="rId237" Type="http://schemas.openxmlformats.org/officeDocument/2006/relationships/ctrlProp" Target="../ctrlProps/ctrlProp265.xml"/><Relationship Id="rId791" Type="http://schemas.openxmlformats.org/officeDocument/2006/relationships/ctrlProp" Target="../ctrlProps/ctrlProp819.xml"/><Relationship Id="rId889" Type="http://schemas.openxmlformats.org/officeDocument/2006/relationships/ctrlProp" Target="../ctrlProps/ctrlProp917.xml"/><Relationship Id="rId444" Type="http://schemas.openxmlformats.org/officeDocument/2006/relationships/ctrlProp" Target="../ctrlProps/ctrlProp472.xml"/><Relationship Id="rId651" Type="http://schemas.openxmlformats.org/officeDocument/2006/relationships/ctrlProp" Target="../ctrlProps/ctrlProp679.xml"/><Relationship Id="rId749" Type="http://schemas.openxmlformats.org/officeDocument/2006/relationships/ctrlProp" Target="../ctrlProps/ctrlProp777.xml"/><Relationship Id="rId290" Type="http://schemas.openxmlformats.org/officeDocument/2006/relationships/ctrlProp" Target="../ctrlProps/ctrlProp318.xml"/><Relationship Id="rId304" Type="http://schemas.openxmlformats.org/officeDocument/2006/relationships/ctrlProp" Target="../ctrlProps/ctrlProp332.xml"/><Relationship Id="rId388" Type="http://schemas.openxmlformats.org/officeDocument/2006/relationships/ctrlProp" Target="../ctrlProps/ctrlProp416.xml"/><Relationship Id="rId511" Type="http://schemas.openxmlformats.org/officeDocument/2006/relationships/ctrlProp" Target="../ctrlProps/ctrlProp539.xml"/><Relationship Id="rId609" Type="http://schemas.openxmlformats.org/officeDocument/2006/relationships/ctrlProp" Target="../ctrlProps/ctrlProp637.xml"/><Relationship Id="rId956" Type="http://schemas.openxmlformats.org/officeDocument/2006/relationships/ctrlProp" Target="../ctrlProps/ctrlProp984.xml"/><Relationship Id="rId85" Type="http://schemas.openxmlformats.org/officeDocument/2006/relationships/ctrlProp" Target="../ctrlProps/ctrlProp113.xml"/><Relationship Id="rId150" Type="http://schemas.openxmlformats.org/officeDocument/2006/relationships/ctrlProp" Target="../ctrlProps/ctrlProp178.xml"/><Relationship Id="rId595" Type="http://schemas.openxmlformats.org/officeDocument/2006/relationships/ctrlProp" Target="../ctrlProps/ctrlProp623.xml"/><Relationship Id="rId816" Type="http://schemas.openxmlformats.org/officeDocument/2006/relationships/ctrlProp" Target="../ctrlProps/ctrlProp844.xml"/><Relationship Id="rId1001" Type="http://schemas.openxmlformats.org/officeDocument/2006/relationships/ctrlProp" Target="../ctrlProps/ctrlProp1029.xml"/><Relationship Id="rId248" Type="http://schemas.openxmlformats.org/officeDocument/2006/relationships/ctrlProp" Target="../ctrlProps/ctrlProp276.xml"/><Relationship Id="rId455" Type="http://schemas.openxmlformats.org/officeDocument/2006/relationships/ctrlProp" Target="../ctrlProps/ctrlProp483.xml"/><Relationship Id="rId662" Type="http://schemas.openxmlformats.org/officeDocument/2006/relationships/ctrlProp" Target="../ctrlProps/ctrlProp690.xml"/><Relationship Id="rId12" Type="http://schemas.openxmlformats.org/officeDocument/2006/relationships/ctrlProp" Target="../ctrlProps/ctrlProp40.xml"/><Relationship Id="rId108" Type="http://schemas.openxmlformats.org/officeDocument/2006/relationships/ctrlProp" Target="../ctrlProps/ctrlProp136.xml"/><Relationship Id="rId315" Type="http://schemas.openxmlformats.org/officeDocument/2006/relationships/ctrlProp" Target="../ctrlProps/ctrlProp343.xml"/><Relationship Id="rId522" Type="http://schemas.openxmlformats.org/officeDocument/2006/relationships/ctrlProp" Target="../ctrlProps/ctrlProp550.xml"/><Relationship Id="rId967" Type="http://schemas.openxmlformats.org/officeDocument/2006/relationships/ctrlProp" Target="../ctrlProps/ctrlProp995.xml"/><Relationship Id="rId96" Type="http://schemas.openxmlformats.org/officeDocument/2006/relationships/ctrlProp" Target="../ctrlProps/ctrlProp124.xml"/><Relationship Id="rId161" Type="http://schemas.openxmlformats.org/officeDocument/2006/relationships/ctrlProp" Target="../ctrlProps/ctrlProp189.xml"/><Relationship Id="rId399" Type="http://schemas.openxmlformats.org/officeDocument/2006/relationships/ctrlProp" Target="../ctrlProps/ctrlProp427.xml"/><Relationship Id="rId827" Type="http://schemas.openxmlformats.org/officeDocument/2006/relationships/ctrlProp" Target="../ctrlProps/ctrlProp855.xml"/><Relationship Id="rId1012" Type="http://schemas.openxmlformats.org/officeDocument/2006/relationships/ctrlProp" Target="../ctrlProps/ctrlProp1040.xml"/><Relationship Id="rId259" Type="http://schemas.openxmlformats.org/officeDocument/2006/relationships/ctrlProp" Target="../ctrlProps/ctrlProp287.xml"/><Relationship Id="rId466" Type="http://schemas.openxmlformats.org/officeDocument/2006/relationships/ctrlProp" Target="../ctrlProps/ctrlProp494.xml"/><Relationship Id="rId673" Type="http://schemas.openxmlformats.org/officeDocument/2006/relationships/ctrlProp" Target="../ctrlProps/ctrlProp701.xml"/><Relationship Id="rId880" Type="http://schemas.openxmlformats.org/officeDocument/2006/relationships/ctrlProp" Target="../ctrlProps/ctrlProp908.xml"/><Relationship Id="rId23" Type="http://schemas.openxmlformats.org/officeDocument/2006/relationships/ctrlProp" Target="../ctrlProps/ctrlProp51.xml"/><Relationship Id="rId119" Type="http://schemas.openxmlformats.org/officeDocument/2006/relationships/ctrlProp" Target="../ctrlProps/ctrlProp147.xml"/><Relationship Id="rId326" Type="http://schemas.openxmlformats.org/officeDocument/2006/relationships/ctrlProp" Target="../ctrlProps/ctrlProp354.xml"/><Relationship Id="rId533" Type="http://schemas.openxmlformats.org/officeDocument/2006/relationships/ctrlProp" Target="../ctrlProps/ctrlProp561.xml"/><Relationship Id="rId978" Type="http://schemas.openxmlformats.org/officeDocument/2006/relationships/ctrlProp" Target="../ctrlProps/ctrlProp1006.xml"/><Relationship Id="rId740" Type="http://schemas.openxmlformats.org/officeDocument/2006/relationships/ctrlProp" Target="../ctrlProps/ctrlProp768.xml"/><Relationship Id="rId838" Type="http://schemas.openxmlformats.org/officeDocument/2006/relationships/ctrlProp" Target="../ctrlProps/ctrlProp866.xml"/><Relationship Id="rId1023" Type="http://schemas.openxmlformats.org/officeDocument/2006/relationships/ctrlProp" Target="../ctrlProps/ctrlProp1051.xml"/><Relationship Id="rId172" Type="http://schemas.openxmlformats.org/officeDocument/2006/relationships/ctrlProp" Target="../ctrlProps/ctrlProp200.xml"/><Relationship Id="rId477" Type="http://schemas.openxmlformats.org/officeDocument/2006/relationships/ctrlProp" Target="../ctrlProps/ctrlProp505.xml"/><Relationship Id="rId600" Type="http://schemas.openxmlformats.org/officeDocument/2006/relationships/ctrlProp" Target="../ctrlProps/ctrlProp628.xml"/><Relationship Id="rId684" Type="http://schemas.openxmlformats.org/officeDocument/2006/relationships/ctrlProp" Target="../ctrlProps/ctrlProp712.xml"/><Relationship Id="rId337" Type="http://schemas.openxmlformats.org/officeDocument/2006/relationships/ctrlProp" Target="../ctrlProps/ctrlProp365.xml"/><Relationship Id="rId891" Type="http://schemas.openxmlformats.org/officeDocument/2006/relationships/ctrlProp" Target="../ctrlProps/ctrlProp919.xml"/><Relationship Id="rId905" Type="http://schemas.openxmlformats.org/officeDocument/2006/relationships/ctrlProp" Target="../ctrlProps/ctrlProp933.xml"/><Relationship Id="rId989" Type="http://schemas.openxmlformats.org/officeDocument/2006/relationships/ctrlProp" Target="../ctrlProps/ctrlProp1017.xml"/><Relationship Id="rId34" Type="http://schemas.openxmlformats.org/officeDocument/2006/relationships/ctrlProp" Target="../ctrlProps/ctrlProp62.xml"/><Relationship Id="rId544" Type="http://schemas.openxmlformats.org/officeDocument/2006/relationships/ctrlProp" Target="../ctrlProps/ctrlProp572.xml"/><Relationship Id="rId751" Type="http://schemas.openxmlformats.org/officeDocument/2006/relationships/ctrlProp" Target="../ctrlProps/ctrlProp779.xml"/><Relationship Id="rId849" Type="http://schemas.openxmlformats.org/officeDocument/2006/relationships/ctrlProp" Target="../ctrlProps/ctrlProp877.xml"/><Relationship Id="rId183" Type="http://schemas.openxmlformats.org/officeDocument/2006/relationships/ctrlProp" Target="../ctrlProps/ctrlProp211.xml"/><Relationship Id="rId390" Type="http://schemas.openxmlformats.org/officeDocument/2006/relationships/ctrlProp" Target="../ctrlProps/ctrlProp418.xml"/><Relationship Id="rId404" Type="http://schemas.openxmlformats.org/officeDocument/2006/relationships/ctrlProp" Target="../ctrlProps/ctrlProp432.xml"/><Relationship Id="rId611" Type="http://schemas.openxmlformats.org/officeDocument/2006/relationships/ctrlProp" Target="../ctrlProps/ctrlProp639.xml"/><Relationship Id="rId250" Type="http://schemas.openxmlformats.org/officeDocument/2006/relationships/ctrlProp" Target="../ctrlProps/ctrlProp278.xml"/><Relationship Id="rId488" Type="http://schemas.openxmlformats.org/officeDocument/2006/relationships/ctrlProp" Target="../ctrlProps/ctrlProp516.xml"/><Relationship Id="rId695" Type="http://schemas.openxmlformats.org/officeDocument/2006/relationships/ctrlProp" Target="../ctrlProps/ctrlProp723.xml"/><Relationship Id="rId709" Type="http://schemas.openxmlformats.org/officeDocument/2006/relationships/ctrlProp" Target="../ctrlProps/ctrlProp737.xml"/><Relationship Id="rId916" Type="http://schemas.openxmlformats.org/officeDocument/2006/relationships/ctrlProp" Target="../ctrlProps/ctrlProp944.xml"/><Relationship Id="rId45" Type="http://schemas.openxmlformats.org/officeDocument/2006/relationships/ctrlProp" Target="../ctrlProps/ctrlProp73.xml"/><Relationship Id="rId110" Type="http://schemas.openxmlformats.org/officeDocument/2006/relationships/ctrlProp" Target="../ctrlProps/ctrlProp138.xml"/><Relationship Id="rId348" Type="http://schemas.openxmlformats.org/officeDocument/2006/relationships/ctrlProp" Target="../ctrlProps/ctrlProp376.xml"/><Relationship Id="rId555" Type="http://schemas.openxmlformats.org/officeDocument/2006/relationships/ctrlProp" Target="../ctrlProps/ctrlProp583.xml"/><Relationship Id="rId762" Type="http://schemas.openxmlformats.org/officeDocument/2006/relationships/ctrlProp" Target="../ctrlProps/ctrlProp790.xml"/><Relationship Id="rId194" Type="http://schemas.openxmlformats.org/officeDocument/2006/relationships/ctrlProp" Target="../ctrlProps/ctrlProp222.xml"/><Relationship Id="rId208" Type="http://schemas.openxmlformats.org/officeDocument/2006/relationships/ctrlProp" Target="../ctrlProps/ctrlProp236.xml"/><Relationship Id="rId415" Type="http://schemas.openxmlformats.org/officeDocument/2006/relationships/ctrlProp" Target="../ctrlProps/ctrlProp443.xml"/><Relationship Id="rId622" Type="http://schemas.openxmlformats.org/officeDocument/2006/relationships/ctrlProp" Target="../ctrlProps/ctrlProp650.xml"/><Relationship Id="rId261" Type="http://schemas.openxmlformats.org/officeDocument/2006/relationships/ctrlProp" Target="../ctrlProps/ctrlProp289.xml"/><Relationship Id="rId499" Type="http://schemas.openxmlformats.org/officeDocument/2006/relationships/ctrlProp" Target="../ctrlProps/ctrlProp527.xml"/><Relationship Id="rId927" Type="http://schemas.openxmlformats.org/officeDocument/2006/relationships/ctrlProp" Target="../ctrlProps/ctrlProp955.xml"/><Relationship Id="rId56" Type="http://schemas.openxmlformats.org/officeDocument/2006/relationships/ctrlProp" Target="../ctrlProps/ctrlProp84.xml"/><Relationship Id="rId359" Type="http://schemas.openxmlformats.org/officeDocument/2006/relationships/ctrlProp" Target="../ctrlProps/ctrlProp387.xml"/><Relationship Id="rId566" Type="http://schemas.openxmlformats.org/officeDocument/2006/relationships/ctrlProp" Target="../ctrlProps/ctrlProp594.xml"/><Relationship Id="rId773" Type="http://schemas.openxmlformats.org/officeDocument/2006/relationships/ctrlProp" Target="../ctrlProps/ctrlProp801.xml"/><Relationship Id="rId121" Type="http://schemas.openxmlformats.org/officeDocument/2006/relationships/ctrlProp" Target="../ctrlProps/ctrlProp149.xml"/><Relationship Id="rId219" Type="http://schemas.openxmlformats.org/officeDocument/2006/relationships/ctrlProp" Target="../ctrlProps/ctrlProp247.xml"/><Relationship Id="rId426" Type="http://schemas.openxmlformats.org/officeDocument/2006/relationships/ctrlProp" Target="../ctrlProps/ctrlProp454.xml"/><Relationship Id="rId633" Type="http://schemas.openxmlformats.org/officeDocument/2006/relationships/ctrlProp" Target="../ctrlProps/ctrlProp661.xml"/><Relationship Id="rId980" Type="http://schemas.openxmlformats.org/officeDocument/2006/relationships/ctrlProp" Target="../ctrlProps/ctrlProp1008.xml"/><Relationship Id="rId840" Type="http://schemas.openxmlformats.org/officeDocument/2006/relationships/ctrlProp" Target="../ctrlProps/ctrlProp868.xml"/><Relationship Id="rId938" Type="http://schemas.openxmlformats.org/officeDocument/2006/relationships/ctrlProp" Target="../ctrlProps/ctrlProp966.xml"/><Relationship Id="rId67" Type="http://schemas.openxmlformats.org/officeDocument/2006/relationships/ctrlProp" Target="../ctrlProps/ctrlProp95.xml"/><Relationship Id="rId272" Type="http://schemas.openxmlformats.org/officeDocument/2006/relationships/ctrlProp" Target="../ctrlProps/ctrlProp300.xml"/><Relationship Id="rId577" Type="http://schemas.openxmlformats.org/officeDocument/2006/relationships/ctrlProp" Target="../ctrlProps/ctrlProp605.xml"/><Relationship Id="rId700" Type="http://schemas.openxmlformats.org/officeDocument/2006/relationships/ctrlProp" Target="../ctrlProps/ctrlProp728.xml"/><Relationship Id="rId132" Type="http://schemas.openxmlformats.org/officeDocument/2006/relationships/ctrlProp" Target="../ctrlProps/ctrlProp160.xml"/><Relationship Id="rId784" Type="http://schemas.openxmlformats.org/officeDocument/2006/relationships/ctrlProp" Target="../ctrlProps/ctrlProp812.xml"/><Relationship Id="rId991" Type="http://schemas.openxmlformats.org/officeDocument/2006/relationships/ctrlProp" Target="../ctrlProps/ctrlProp1019.xml"/><Relationship Id="rId437" Type="http://schemas.openxmlformats.org/officeDocument/2006/relationships/ctrlProp" Target="../ctrlProps/ctrlProp465.xml"/><Relationship Id="rId644" Type="http://schemas.openxmlformats.org/officeDocument/2006/relationships/ctrlProp" Target="../ctrlProps/ctrlProp672.xml"/><Relationship Id="rId851" Type="http://schemas.openxmlformats.org/officeDocument/2006/relationships/ctrlProp" Target="../ctrlProps/ctrlProp879.xml"/><Relationship Id="rId283" Type="http://schemas.openxmlformats.org/officeDocument/2006/relationships/ctrlProp" Target="../ctrlProps/ctrlProp311.xml"/><Relationship Id="rId490" Type="http://schemas.openxmlformats.org/officeDocument/2006/relationships/ctrlProp" Target="../ctrlProps/ctrlProp518.xml"/><Relationship Id="rId504" Type="http://schemas.openxmlformats.org/officeDocument/2006/relationships/ctrlProp" Target="../ctrlProps/ctrlProp532.xml"/><Relationship Id="rId711" Type="http://schemas.openxmlformats.org/officeDocument/2006/relationships/ctrlProp" Target="../ctrlProps/ctrlProp739.xml"/><Relationship Id="rId949" Type="http://schemas.openxmlformats.org/officeDocument/2006/relationships/ctrlProp" Target="../ctrlProps/ctrlProp977.xml"/><Relationship Id="rId78" Type="http://schemas.openxmlformats.org/officeDocument/2006/relationships/ctrlProp" Target="../ctrlProps/ctrlProp106.xml"/><Relationship Id="rId143" Type="http://schemas.openxmlformats.org/officeDocument/2006/relationships/ctrlProp" Target="../ctrlProps/ctrlProp171.xml"/><Relationship Id="rId350" Type="http://schemas.openxmlformats.org/officeDocument/2006/relationships/ctrlProp" Target="../ctrlProps/ctrlProp378.xml"/><Relationship Id="rId588" Type="http://schemas.openxmlformats.org/officeDocument/2006/relationships/ctrlProp" Target="../ctrlProps/ctrlProp616.xml"/><Relationship Id="rId795" Type="http://schemas.openxmlformats.org/officeDocument/2006/relationships/ctrlProp" Target="../ctrlProps/ctrlProp823.xml"/><Relationship Id="rId809" Type="http://schemas.openxmlformats.org/officeDocument/2006/relationships/ctrlProp" Target="../ctrlProps/ctrlProp837.xml"/><Relationship Id="rId9" Type="http://schemas.openxmlformats.org/officeDocument/2006/relationships/ctrlProp" Target="../ctrlProps/ctrlProp37.xml"/><Relationship Id="rId210" Type="http://schemas.openxmlformats.org/officeDocument/2006/relationships/ctrlProp" Target="../ctrlProps/ctrlProp238.xml"/><Relationship Id="rId448" Type="http://schemas.openxmlformats.org/officeDocument/2006/relationships/ctrlProp" Target="../ctrlProps/ctrlProp476.xml"/><Relationship Id="rId655" Type="http://schemas.openxmlformats.org/officeDocument/2006/relationships/ctrlProp" Target="../ctrlProps/ctrlProp683.xml"/><Relationship Id="rId862" Type="http://schemas.openxmlformats.org/officeDocument/2006/relationships/ctrlProp" Target="../ctrlProps/ctrlProp890.xml"/><Relationship Id="rId294" Type="http://schemas.openxmlformats.org/officeDocument/2006/relationships/ctrlProp" Target="../ctrlProps/ctrlProp322.xml"/><Relationship Id="rId308" Type="http://schemas.openxmlformats.org/officeDocument/2006/relationships/ctrlProp" Target="../ctrlProps/ctrlProp336.xml"/><Relationship Id="rId515" Type="http://schemas.openxmlformats.org/officeDocument/2006/relationships/ctrlProp" Target="../ctrlProps/ctrlProp543.xml"/><Relationship Id="rId722" Type="http://schemas.openxmlformats.org/officeDocument/2006/relationships/ctrlProp" Target="../ctrlProps/ctrlProp750.xml"/><Relationship Id="rId89" Type="http://schemas.openxmlformats.org/officeDocument/2006/relationships/ctrlProp" Target="../ctrlProps/ctrlProp117.xml"/><Relationship Id="rId154" Type="http://schemas.openxmlformats.org/officeDocument/2006/relationships/ctrlProp" Target="../ctrlProps/ctrlProp182.xml"/><Relationship Id="rId361" Type="http://schemas.openxmlformats.org/officeDocument/2006/relationships/ctrlProp" Target="../ctrlProps/ctrlProp389.xml"/><Relationship Id="rId599" Type="http://schemas.openxmlformats.org/officeDocument/2006/relationships/ctrlProp" Target="../ctrlProps/ctrlProp627.xml"/><Relationship Id="rId1005" Type="http://schemas.openxmlformats.org/officeDocument/2006/relationships/ctrlProp" Target="../ctrlProps/ctrlProp1033.xml"/><Relationship Id="rId459" Type="http://schemas.openxmlformats.org/officeDocument/2006/relationships/ctrlProp" Target="../ctrlProps/ctrlProp487.xml"/><Relationship Id="rId666" Type="http://schemas.openxmlformats.org/officeDocument/2006/relationships/ctrlProp" Target="../ctrlProps/ctrlProp694.xml"/><Relationship Id="rId873" Type="http://schemas.openxmlformats.org/officeDocument/2006/relationships/ctrlProp" Target="../ctrlProps/ctrlProp901.xml"/><Relationship Id="rId16" Type="http://schemas.openxmlformats.org/officeDocument/2006/relationships/ctrlProp" Target="../ctrlProps/ctrlProp44.xml"/><Relationship Id="rId221" Type="http://schemas.openxmlformats.org/officeDocument/2006/relationships/ctrlProp" Target="../ctrlProps/ctrlProp249.xml"/><Relationship Id="rId319" Type="http://schemas.openxmlformats.org/officeDocument/2006/relationships/ctrlProp" Target="../ctrlProps/ctrlProp347.xml"/><Relationship Id="rId526" Type="http://schemas.openxmlformats.org/officeDocument/2006/relationships/ctrlProp" Target="../ctrlProps/ctrlProp554.xml"/><Relationship Id="rId733" Type="http://schemas.openxmlformats.org/officeDocument/2006/relationships/ctrlProp" Target="../ctrlProps/ctrlProp761.xml"/><Relationship Id="rId940" Type="http://schemas.openxmlformats.org/officeDocument/2006/relationships/ctrlProp" Target="../ctrlProps/ctrlProp968.xml"/><Relationship Id="rId1016" Type="http://schemas.openxmlformats.org/officeDocument/2006/relationships/ctrlProp" Target="../ctrlProps/ctrlProp1044.xml"/><Relationship Id="rId165" Type="http://schemas.openxmlformats.org/officeDocument/2006/relationships/ctrlProp" Target="../ctrlProps/ctrlProp193.xml"/><Relationship Id="rId372" Type="http://schemas.openxmlformats.org/officeDocument/2006/relationships/ctrlProp" Target="../ctrlProps/ctrlProp400.xml"/><Relationship Id="rId677" Type="http://schemas.openxmlformats.org/officeDocument/2006/relationships/ctrlProp" Target="../ctrlProps/ctrlProp705.xml"/><Relationship Id="rId800" Type="http://schemas.openxmlformats.org/officeDocument/2006/relationships/ctrlProp" Target="../ctrlProps/ctrlProp828.xml"/><Relationship Id="rId232" Type="http://schemas.openxmlformats.org/officeDocument/2006/relationships/ctrlProp" Target="../ctrlProps/ctrlProp260.xml"/><Relationship Id="rId884" Type="http://schemas.openxmlformats.org/officeDocument/2006/relationships/ctrlProp" Target="../ctrlProps/ctrlProp912.xml"/><Relationship Id="rId27" Type="http://schemas.openxmlformats.org/officeDocument/2006/relationships/ctrlProp" Target="../ctrlProps/ctrlProp55.xml"/><Relationship Id="rId537" Type="http://schemas.openxmlformats.org/officeDocument/2006/relationships/ctrlProp" Target="../ctrlProps/ctrlProp565.xml"/><Relationship Id="rId744" Type="http://schemas.openxmlformats.org/officeDocument/2006/relationships/ctrlProp" Target="../ctrlProps/ctrlProp772.xml"/><Relationship Id="rId951" Type="http://schemas.openxmlformats.org/officeDocument/2006/relationships/ctrlProp" Target="../ctrlProps/ctrlProp979.xml"/><Relationship Id="rId80" Type="http://schemas.openxmlformats.org/officeDocument/2006/relationships/ctrlProp" Target="../ctrlProps/ctrlProp108.xml"/><Relationship Id="rId176" Type="http://schemas.openxmlformats.org/officeDocument/2006/relationships/ctrlProp" Target="../ctrlProps/ctrlProp204.xml"/><Relationship Id="rId383" Type="http://schemas.openxmlformats.org/officeDocument/2006/relationships/ctrlProp" Target="../ctrlProps/ctrlProp411.xml"/><Relationship Id="rId590" Type="http://schemas.openxmlformats.org/officeDocument/2006/relationships/ctrlProp" Target="../ctrlProps/ctrlProp618.xml"/><Relationship Id="rId604" Type="http://schemas.openxmlformats.org/officeDocument/2006/relationships/ctrlProp" Target="../ctrlProps/ctrlProp632.xml"/><Relationship Id="rId811" Type="http://schemas.openxmlformats.org/officeDocument/2006/relationships/ctrlProp" Target="../ctrlProps/ctrlProp839.xml"/><Relationship Id="rId1027" Type="http://schemas.openxmlformats.org/officeDocument/2006/relationships/ctrlProp" Target="../ctrlProps/ctrlProp1055.xml"/><Relationship Id="rId243" Type="http://schemas.openxmlformats.org/officeDocument/2006/relationships/ctrlProp" Target="../ctrlProps/ctrlProp271.xml"/><Relationship Id="rId450" Type="http://schemas.openxmlformats.org/officeDocument/2006/relationships/ctrlProp" Target="../ctrlProps/ctrlProp478.xml"/><Relationship Id="rId688" Type="http://schemas.openxmlformats.org/officeDocument/2006/relationships/ctrlProp" Target="../ctrlProps/ctrlProp716.xml"/><Relationship Id="rId895" Type="http://schemas.openxmlformats.org/officeDocument/2006/relationships/ctrlProp" Target="../ctrlProps/ctrlProp923.xml"/><Relationship Id="rId909" Type="http://schemas.openxmlformats.org/officeDocument/2006/relationships/ctrlProp" Target="../ctrlProps/ctrlProp937.xml"/><Relationship Id="rId38" Type="http://schemas.openxmlformats.org/officeDocument/2006/relationships/ctrlProp" Target="../ctrlProps/ctrlProp66.xml"/><Relationship Id="rId103" Type="http://schemas.openxmlformats.org/officeDocument/2006/relationships/ctrlProp" Target="../ctrlProps/ctrlProp131.xml"/><Relationship Id="rId310" Type="http://schemas.openxmlformats.org/officeDocument/2006/relationships/ctrlProp" Target="../ctrlProps/ctrlProp338.xml"/><Relationship Id="rId548" Type="http://schemas.openxmlformats.org/officeDocument/2006/relationships/ctrlProp" Target="../ctrlProps/ctrlProp576.xml"/><Relationship Id="rId755" Type="http://schemas.openxmlformats.org/officeDocument/2006/relationships/ctrlProp" Target="../ctrlProps/ctrlProp783.xml"/><Relationship Id="rId962" Type="http://schemas.openxmlformats.org/officeDocument/2006/relationships/ctrlProp" Target="../ctrlProps/ctrlProp990.xml"/><Relationship Id="rId91" Type="http://schemas.openxmlformats.org/officeDocument/2006/relationships/ctrlProp" Target="../ctrlProps/ctrlProp119.xml"/><Relationship Id="rId187" Type="http://schemas.openxmlformats.org/officeDocument/2006/relationships/ctrlProp" Target="../ctrlProps/ctrlProp215.xml"/><Relationship Id="rId394" Type="http://schemas.openxmlformats.org/officeDocument/2006/relationships/ctrlProp" Target="../ctrlProps/ctrlProp422.xml"/><Relationship Id="rId408" Type="http://schemas.openxmlformats.org/officeDocument/2006/relationships/ctrlProp" Target="../ctrlProps/ctrlProp436.xml"/><Relationship Id="rId615" Type="http://schemas.openxmlformats.org/officeDocument/2006/relationships/ctrlProp" Target="../ctrlProps/ctrlProp643.xml"/><Relationship Id="rId822" Type="http://schemas.openxmlformats.org/officeDocument/2006/relationships/ctrlProp" Target="../ctrlProps/ctrlProp850.xml"/><Relationship Id="rId254" Type="http://schemas.openxmlformats.org/officeDocument/2006/relationships/ctrlProp" Target="../ctrlProps/ctrlProp282.xml"/><Relationship Id="rId699" Type="http://schemas.openxmlformats.org/officeDocument/2006/relationships/ctrlProp" Target="../ctrlProps/ctrlProp727.xml"/><Relationship Id="rId49" Type="http://schemas.openxmlformats.org/officeDocument/2006/relationships/ctrlProp" Target="../ctrlProps/ctrlProp77.xml"/><Relationship Id="rId114" Type="http://schemas.openxmlformats.org/officeDocument/2006/relationships/ctrlProp" Target="../ctrlProps/ctrlProp142.xml"/><Relationship Id="rId461" Type="http://schemas.openxmlformats.org/officeDocument/2006/relationships/ctrlProp" Target="../ctrlProps/ctrlProp489.xml"/><Relationship Id="rId559" Type="http://schemas.openxmlformats.org/officeDocument/2006/relationships/ctrlProp" Target="../ctrlProps/ctrlProp587.xml"/><Relationship Id="rId766" Type="http://schemas.openxmlformats.org/officeDocument/2006/relationships/ctrlProp" Target="../ctrlProps/ctrlProp794.xml"/><Relationship Id="rId198" Type="http://schemas.openxmlformats.org/officeDocument/2006/relationships/ctrlProp" Target="../ctrlProps/ctrlProp226.xml"/><Relationship Id="rId321" Type="http://schemas.openxmlformats.org/officeDocument/2006/relationships/ctrlProp" Target="../ctrlProps/ctrlProp349.xml"/><Relationship Id="rId419" Type="http://schemas.openxmlformats.org/officeDocument/2006/relationships/ctrlProp" Target="../ctrlProps/ctrlProp447.xml"/><Relationship Id="rId626" Type="http://schemas.openxmlformats.org/officeDocument/2006/relationships/ctrlProp" Target="../ctrlProps/ctrlProp654.xml"/><Relationship Id="rId973" Type="http://schemas.openxmlformats.org/officeDocument/2006/relationships/ctrlProp" Target="../ctrlProps/ctrlProp1001.xml"/><Relationship Id="rId833" Type="http://schemas.openxmlformats.org/officeDocument/2006/relationships/ctrlProp" Target="../ctrlProps/ctrlProp861.xml"/><Relationship Id="rId265" Type="http://schemas.openxmlformats.org/officeDocument/2006/relationships/ctrlProp" Target="../ctrlProps/ctrlProp293.xml"/><Relationship Id="rId472" Type="http://schemas.openxmlformats.org/officeDocument/2006/relationships/ctrlProp" Target="../ctrlProps/ctrlProp500.xml"/><Relationship Id="rId900" Type="http://schemas.openxmlformats.org/officeDocument/2006/relationships/ctrlProp" Target="../ctrlProps/ctrlProp928.xml"/><Relationship Id="rId125" Type="http://schemas.openxmlformats.org/officeDocument/2006/relationships/ctrlProp" Target="../ctrlProps/ctrlProp153.xml"/><Relationship Id="rId332" Type="http://schemas.openxmlformats.org/officeDocument/2006/relationships/ctrlProp" Target="../ctrlProps/ctrlProp360.xml"/><Relationship Id="rId777" Type="http://schemas.openxmlformats.org/officeDocument/2006/relationships/ctrlProp" Target="../ctrlProps/ctrlProp805.xml"/><Relationship Id="rId984" Type="http://schemas.openxmlformats.org/officeDocument/2006/relationships/ctrlProp" Target="../ctrlProps/ctrlProp1012.xml"/><Relationship Id="rId637" Type="http://schemas.openxmlformats.org/officeDocument/2006/relationships/ctrlProp" Target="../ctrlProps/ctrlProp665.xml"/><Relationship Id="rId844" Type="http://schemas.openxmlformats.org/officeDocument/2006/relationships/ctrlProp" Target="../ctrlProps/ctrlProp872.xml"/><Relationship Id="rId276" Type="http://schemas.openxmlformats.org/officeDocument/2006/relationships/ctrlProp" Target="../ctrlProps/ctrlProp304.xml"/><Relationship Id="rId483" Type="http://schemas.openxmlformats.org/officeDocument/2006/relationships/ctrlProp" Target="../ctrlProps/ctrlProp511.xml"/><Relationship Id="rId690" Type="http://schemas.openxmlformats.org/officeDocument/2006/relationships/ctrlProp" Target="../ctrlProps/ctrlProp718.xml"/><Relationship Id="rId704" Type="http://schemas.openxmlformats.org/officeDocument/2006/relationships/ctrlProp" Target="../ctrlProps/ctrlProp732.xml"/><Relationship Id="rId911" Type="http://schemas.openxmlformats.org/officeDocument/2006/relationships/ctrlProp" Target="../ctrlProps/ctrlProp939.xml"/><Relationship Id="rId40" Type="http://schemas.openxmlformats.org/officeDocument/2006/relationships/ctrlProp" Target="../ctrlProps/ctrlProp68.xml"/><Relationship Id="rId136" Type="http://schemas.openxmlformats.org/officeDocument/2006/relationships/ctrlProp" Target="../ctrlProps/ctrlProp164.xml"/><Relationship Id="rId343" Type="http://schemas.openxmlformats.org/officeDocument/2006/relationships/ctrlProp" Target="../ctrlProps/ctrlProp371.xml"/><Relationship Id="rId550" Type="http://schemas.openxmlformats.org/officeDocument/2006/relationships/ctrlProp" Target="../ctrlProps/ctrlProp578.xml"/><Relationship Id="rId788" Type="http://schemas.openxmlformats.org/officeDocument/2006/relationships/ctrlProp" Target="../ctrlProps/ctrlProp816.xml"/><Relationship Id="rId995" Type="http://schemas.openxmlformats.org/officeDocument/2006/relationships/ctrlProp" Target="../ctrlProps/ctrlProp1023.xml"/><Relationship Id="rId203" Type="http://schemas.openxmlformats.org/officeDocument/2006/relationships/ctrlProp" Target="../ctrlProps/ctrlProp231.xml"/><Relationship Id="rId648" Type="http://schemas.openxmlformats.org/officeDocument/2006/relationships/ctrlProp" Target="../ctrlProps/ctrlProp676.xml"/><Relationship Id="rId855" Type="http://schemas.openxmlformats.org/officeDocument/2006/relationships/ctrlProp" Target="../ctrlProps/ctrlProp883.xml"/><Relationship Id="rId287" Type="http://schemas.openxmlformats.org/officeDocument/2006/relationships/ctrlProp" Target="../ctrlProps/ctrlProp315.xml"/><Relationship Id="rId410" Type="http://schemas.openxmlformats.org/officeDocument/2006/relationships/ctrlProp" Target="../ctrlProps/ctrlProp438.xml"/><Relationship Id="rId494" Type="http://schemas.openxmlformats.org/officeDocument/2006/relationships/ctrlProp" Target="../ctrlProps/ctrlProp522.xml"/><Relationship Id="rId508" Type="http://schemas.openxmlformats.org/officeDocument/2006/relationships/ctrlProp" Target="../ctrlProps/ctrlProp536.xml"/><Relationship Id="rId715" Type="http://schemas.openxmlformats.org/officeDocument/2006/relationships/ctrlProp" Target="../ctrlProps/ctrlProp743.xml"/><Relationship Id="rId922" Type="http://schemas.openxmlformats.org/officeDocument/2006/relationships/ctrlProp" Target="../ctrlProps/ctrlProp950.xml"/><Relationship Id="rId147" Type="http://schemas.openxmlformats.org/officeDocument/2006/relationships/ctrlProp" Target="../ctrlProps/ctrlProp175.xml"/><Relationship Id="rId354" Type="http://schemas.openxmlformats.org/officeDocument/2006/relationships/ctrlProp" Target="../ctrlProps/ctrlProp382.xml"/><Relationship Id="rId799" Type="http://schemas.openxmlformats.org/officeDocument/2006/relationships/ctrlProp" Target="../ctrlProps/ctrlProp827.xml"/><Relationship Id="rId51" Type="http://schemas.openxmlformats.org/officeDocument/2006/relationships/ctrlProp" Target="../ctrlProps/ctrlProp79.xml"/><Relationship Id="rId561" Type="http://schemas.openxmlformats.org/officeDocument/2006/relationships/ctrlProp" Target="../ctrlProps/ctrlProp589.xml"/><Relationship Id="rId659" Type="http://schemas.openxmlformats.org/officeDocument/2006/relationships/ctrlProp" Target="../ctrlProps/ctrlProp687.xml"/><Relationship Id="rId866" Type="http://schemas.openxmlformats.org/officeDocument/2006/relationships/ctrlProp" Target="../ctrlProps/ctrlProp894.xml"/><Relationship Id="rId214" Type="http://schemas.openxmlformats.org/officeDocument/2006/relationships/ctrlProp" Target="../ctrlProps/ctrlProp242.xml"/><Relationship Id="rId298" Type="http://schemas.openxmlformats.org/officeDocument/2006/relationships/ctrlProp" Target="../ctrlProps/ctrlProp326.xml"/><Relationship Id="rId421" Type="http://schemas.openxmlformats.org/officeDocument/2006/relationships/ctrlProp" Target="../ctrlProps/ctrlProp449.xml"/><Relationship Id="rId519" Type="http://schemas.openxmlformats.org/officeDocument/2006/relationships/ctrlProp" Target="../ctrlProps/ctrlProp547.xml"/><Relationship Id="rId158" Type="http://schemas.openxmlformats.org/officeDocument/2006/relationships/ctrlProp" Target="../ctrlProps/ctrlProp186.xml"/><Relationship Id="rId726" Type="http://schemas.openxmlformats.org/officeDocument/2006/relationships/ctrlProp" Target="../ctrlProps/ctrlProp754.xml"/><Relationship Id="rId933" Type="http://schemas.openxmlformats.org/officeDocument/2006/relationships/ctrlProp" Target="../ctrlProps/ctrlProp961.xml"/><Relationship Id="rId1009" Type="http://schemas.openxmlformats.org/officeDocument/2006/relationships/ctrlProp" Target="../ctrlProps/ctrlProp1037.xml"/><Relationship Id="rId62" Type="http://schemas.openxmlformats.org/officeDocument/2006/relationships/ctrlProp" Target="../ctrlProps/ctrlProp90.xml"/><Relationship Id="rId365" Type="http://schemas.openxmlformats.org/officeDocument/2006/relationships/ctrlProp" Target="../ctrlProps/ctrlProp393.xml"/><Relationship Id="rId572" Type="http://schemas.openxmlformats.org/officeDocument/2006/relationships/ctrlProp" Target="../ctrlProps/ctrlProp600.xml"/><Relationship Id="rId225" Type="http://schemas.openxmlformats.org/officeDocument/2006/relationships/ctrlProp" Target="../ctrlProps/ctrlProp253.xml"/><Relationship Id="rId432" Type="http://schemas.openxmlformats.org/officeDocument/2006/relationships/ctrlProp" Target="../ctrlProps/ctrlProp460.xml"/><Relationship Id="rId877" Type="http://schemas.openxmlformats.org/officeDocument/2006/relationships/ctrlProp" Target="../ctrlProps/ctrlProp905.xml"/><Relationship Id="rId737" Type="http://schemas.openxmlformats.org/officeDocument/2006/relationships/ctrlProp" Target="../ctrlProps/ctrlProp765.xml"/><Relationship Id="rId944" Type="http://schemas.openxmlformats.org/officeDocument/2006/relationships/ctrlProp" Target="../ctrlProps/ctrlProp972.xml"/><Relationship Id="rId73" Type="http://schemas.openxmlformats.org/officeDocument/2006/relationships/ctrlProp" Target="../ctrlProps/ctrlProp101.xml"/><Relationship Id="rId169" Type="http://schemas.openxmlformats.org/officeDocument/2006/relationships/ctrlProp" Target="../ctrlProps/ctrlProp197.xml"/><Relationship Id="rId376" Type="http://schemas.openxmlformats.org/officeDocument/2006/relationships/ctrlProp" Target="../ctrlProps/ctrlProp404.xml"/><Relationship Id="rId583" Type="http://schemas.openxmlformats.org/officeDocument/2006/relationships/ctrlProp" Target="../ctrlProps/ctrlProp611.xml"/><Relationship Id="rId790" Type="http://schemas.openxmlformats.org/officeDocument/2006/relationships/ctrlProp" Target="../ctrlProps/ctrlProp818.xml"/><Relationship Id="rId804" Type="http://schemas.openxmlformats.org/officeDocument/2006/relationships/ctrlProp" Target="../ctrlProps/ctrlProp832.xml"/><Relationship Id="rId4" Type="http://schemas.openxmlformats.org/officeDocument/2006/relationships/ctrlProp" Target="../ctrlProps/ctrlProp32.xml"/><Relationship Id="rId236" Type="http://schemas.openxmlformats.org/officeDocument/2006/relationships/ctrlProp" Target="../ctrlProps/ctrlProp264.xml"/><Relationship Id="rId443" Type="http://schemas.openxmlformats.org/officeDocument/2006/relationships/ctrlProp" Target="../ctrlProps/ctrlProp471.xml"/><Relationship Id="rId650" Type="http://schemas.openxmlformats.org/officeDocument/2006/relationships/ctrlProp" Target="../ctrlProps/ctrlProp678.xml"/><Relationship Id="rId888" Type="http://schemas.openxmlformats.org/officeDocument/2006/relationships/ctrlProp" Target="../ctrlProps/ctrlProp916.xml"/><Relationship Id="rId303" Type="http://schemas.openxmlformats.org/officeDocument/2006/relationships/ctrlProp" Target="../ctrlProps/ctrlProp331.xml"/><Relationship Id="rId748" Type="http://schemas.openxmlformats.org/officeDocument/2006/relationships/ctrlProp" Target="../ctrlProps/ctrlProp776.xml"/><Relationship Id="rId955" Type="http://schemas.openxmlformats.org/officeDocument/2006/relationships/ctrlProp" Target="../ctrlProps/ctrlProp983.xml"/><Relationship Id="rId84" Type="http://schemas.openxmlformats.org/officeDocument/2006/relationships/ctrlProp" Target="../ctrlProps/ctrlProp112.xml"/><Relationship Id="rId387" Type="http://schemas.openxmlformats.org/officeDocument/2006/relationships/ctrlProp" Target="../ctrlProps/ctrlProp415.xml"/><Relationship Id="rId510" Type="http://schemas.openxmlformats.org/officeDocument/2006/relationships/ctrlProp" Target="../ctrlProps/ctrlProp538.xml"/><Relationship Id="rId594" Type="http://schemas.openxmlformats.org/officeDocument/2006/relationships/ctrlProp" Target="../ctrlProps/ctrlProp622.xml"/><Relationship Id="rId608" Type="http://schemas.openxmlformats.org/officeDocument/2006/relationships/ctrlProp" Target="../ctrlProps/ctrlProp636.xml"/><Relationship Id="rId815" Type="http://schemas.openxmlformats.org/officeDocument/2006/relationships/ctrlProp" Target="../ctrlProps/ctrlProp843.xml"/><Relationship Id="rId247" Type="http://schemas.openxmlformats.org/officeDocument/2006/relationships/ctrlProp" Target="../ctrlProps/ctrlProp275.xml"/><Relationship Id="rId899" Type="http://schemas.openxmlformats.org/officeDocument/2006/relationships/ctrlProp" Target="../ctrlProps/ctrlProp927.xml"/><Relationship Id="rId1000" Type="http://schemas.openxmlformats.org/officeDocument/2006/relationships/ctrlProp" Target="../ctrlProps/ctrlProp1028.xml"/><Relationship Id="rId107" Type="http://schemas.openxmlformats.org/officeDocument/2006/relationships/ctrlProp" Target="../ctrlProps/ctrlProp135.xml"/><Relationship Id="rId454" Type="http://schemas.openxmlformats.org/officeDocument/2006/relationships/ctrlProp" Target="../ctrlProps/ctrlProp482.xml"/><Relationship Id="rId661" Type="http://schemas.openxmlformats.org/officeDocument/2006/relationships/ctrlProp" Target="../ctrlProps/ctrlProp689.xml"/><Relationship Id="rId759" Type="http://schemas.openxmlformats.org/officeDocument/2006/relationships/ctrlProp" Target="../ctrlProps/ctrlProp787.xml"/><Relationship Id="rId966" Type="http://schemas.openxmlformats.org/officeDocument/2006/relationships/ctrlProp" Target="../ctrlProps/ctrlProp994.xml"/><Relationship Id="rId11" Type="http://schemas.openxmlformats.org/officeDocument/2006/relationships/ctrlProp" Target="../ctrlProps/ctrlProp39.xml"/><Relationship Id="rId314" Type="http://schemas.openxmlformats.org/officeDocument/2006/relationships/ctrlProp" Target="../ctrlProps/ctrlProp342.xml"/><Relationship Id="rId398" Type="http://schemas.openxmlformats.org/officeDocument/2006/relationships/ctrlProp" Target="../ctrlProps/ctrlProp426.xml"/><Relationship Id="rId521" Type="http://schemas.openxmlformats.org/officeDocument/2006/relationships/ctrlProp" Target="../ctrlProps/ctrlProp549.xml"/><Relationship Id="rId619" Type="http://schemas.openxmlformats.org/officeDocument/2006/relationships/ctrlProp" Target="../ctrlProps/ctrlProp647.xml"/><Relationship Id="rId95" Type="http://schemas.openxmlformats.org/officeDocument/2006/relationships/ctrlProp" Target="../ctrlProps/ctrlProp123.xml"/><Relationship Id="rId160" Type="http://schemas.openxmlformats.org/officeDocument/2006/relationships/ctrlProp" Target="../ctrlProps/ctrlProp188.xml"/><Relationship Id="rId826" Type="http://schemas.openxmlformats.org/officeDocument/2006/relationships/ctrlProp" Target="../ctrlProps/ctrlProp854.xml"/><Relationship Id="rId1011" Type="http://schemas.openxmlformats.org/officeDocument/2006/relationships/ctrlProp" Target="../ctrlProps/ctrlProp1039.xml"/><Relationship Id="rId258" Type="http://schemas.openxmlformats.org/officeDocument/2006/relationships/ctrlProp" Target="../ctrlProps/ctrlProp286.xml"/><Relationship Id="rId465" Type="http://schemas.openxmlformats.org/officeDocument/2006/relationships/ctrlProp" Target="../ctrlProps/ctrlProp493.xml"/><Relationship Id="rId672" Type="http://schemas.openxmlformats.org/officeDocument/2006/relationships/ctrlProp" Target="../ctrlProps/ctrlProp700.xml"/><Relationship Id="rId22" Type="http://schemas.openxmlformats.org/officeDocument/2006/relationships/ctrlProp" Target="../ctrlProps/ctrlProp50.xml"/><Relationship Id="rId118" Type="http://schemas.openxmlformats.org/officeDocument/2006/relationships/ctrlProp" Target="../ctrlProps/ctrlProp146.xml"/><Relationship Id="rId325" Type="http://schemas.openxmlformats.org/officeDocument/2006/relationships/ctrlProp" Target="../ctrlProps/ctrlProp353.xml"/><Relationship Id="rId532" Type="http://schemas.openxmlformats.org/officeDocument/2006/relationships/ctrlProp" Target="../ctrlProps/ctrlProp560.xml"/><Relationship Id="rId977" Type="http://schemas.openxmlformats.org/officeDocument/2006/relationships/ctrlProp" Target="../ctrlProps/ctrlProp1005.xml"/><Relationship Id="rId171" Type="http://schemas.openxmlformats.org/officeDocument/2006/relationships/ctrlProp" Target="../ctrlProps/ctrlProp199.xml"/><Relationship Id="rId837" Type="http://schemas.openxmlformats.org/officeDocument/2006/relationships/ctrlProp" Target="../ctrlProps/ctrlProp865.xml"/><Relationship Id="rId1022" Type="http://schemas.openxmlformats.org/officeDocument/2006/relationships/ctrlProp" Target="../ctrlProps/ctrlProp1050.xml"/><Relationship Id="rId269" Type="http://schemas.openxmlformats.org/officeDocument/2006/relationships/ctrlProp" Target="../ctrlProps/ctrlProp297.xml"/><Relationship Id="rId476" Type="http://schemas.openxmlformats.org/officeDocument/2006/relationships/ctrlProp" Target="../ctrlProps/ctrlProp504.xml"/><Relationship Id="rId683" Type="http://schemas.openxmlformats.org/officeDocument/2006/relationships/ctrlProp" Target="../ctrlProps/ctrlProp711.xml"/><Relationship Id="rId890" Type="http://schemas.openxmlformats.org/officeDocument/2006/relationships/ctrlProp" Target="../ctrlProps/ctrlProp918.xml"/><Relationship Id="rId904" Type="http://schemas.openxmlformats.org/officeDocument/2006/relationships/ctrlProp" Target="../ctrlProps/ctrlProp932.xml"/><Relationship Id="rId33" Type="http://schemas.openxmlformats.org/officeDocument/2006/relationships/ctrlProp" Target="../ctrlProps/ctrlProp61.xml"/><Relationship Id="rId129" Type="http://schemas.openxmlformats.org/officeDocument/2006/relationships/ctrlProp" Target="../ctrlProps/ctrlProp157.xml"/><Relationship Id="rId336" Type="http://schemas.openxmlformats.org/officeDocument/2006/relationships/ctrlProp" Target="../ctrlProps/ctrlProp364.xml"/><Relationship Id="rId543" Type="http://schemas.openxmlformats.org/officeDocument/2006/relationships/ctrlProp" Target="../ctrlProps/ctrlProp571.xml"/><Relationship Id="rId988" Type="http://schemas.openxmlformats.org/officeDocument/2006/relationships/ctrlProp" Target="../ctrlProps/ctrlProp1016.xml"/><Relationship Id="rId182" Type="http://schemas.openxmlformats.org/officeDocument/2006/relationships/ctrlProp" Target="../ctrlProps/ctrlProp210.xml"/><Relationship Id="rId403" Type="http://schemas.openxmlformats.org/officeDocument/2006/relationships/ctrlProp" Target="../ctrlProps/ctrlProp431.xml"/><Relationship Id="rId750" Type="http://schemas.openxmlformats.org/officeDocument/2006/relationships/ctrlProp" Target="../ctrlProps/ctrlProp778.xml"/><Relationship Id="rId848" Type="http://schemas.openxmlformats.org/officeDocument/2006/relationships/ctrlProp" Target="../ctrlProps/ctrlProp876.xml"/><Relationship Id="rId487" Type="http://schemas.openxmlformats.org/officeDocument/2006/relationships/ctrlProp" Target="../ctrlProps/ctrlProp515.xml"/><Relationship Id="rId610" Type="http://schemas.openxmlformats.org/officeDocument/2006/relationships/ctrlProp" Target="../ctrlProps/ctrlProp638.xml"/><Relationship Id="rId694" Type="http://schemas.openxmlformats.org/officeDocument/2006/relationships/ctrlProp" Target="../ctrlProps/ctrlProp722.xml"/><Relationship Id="rId708" Type="http://schemas.openxmlformats.org/officeDocument/2006/relationships/ctrlProp" Target="../ctrlProps/ctrlProp736.xml"/><Relationship Id="rId915" Type="http://schemas.openxmlformats.org/officeDocument/2006/relationships/ctrlProp" Target="../ctrlProps/ctrlProp943.xml"/><Relationship Id="rId347" Type="http://schemas.openxmlformats.org/officeDocument/2006/relationships/ctrlProp" Target="../ctrlProps/ctrlProp375.xml"/><Relationship Id="rId999" Type="http://schemas.openxmlformats.org/officeDocument/2006/relationships/ctrlProp" Target="../ctrlProps/ctrlProp1027.xml"/><Relationship Id="rId44" Type="http://schemas.openxmlformats.org/officeDocument/2006/relationships/ctrlProp" Target="../ctrlProps/ctrlProp72.xml"/><Relationship Id="rId554" Type="http://schemas.openxmlformats.org/officeDocument/2006/relationships/ctrlProp" Target="../ctrlProps/ctrlProp582.xml"/><Relationship Id="rId761" Type="http://schemas.openxmlformats.org/officeDocument/2006/relationships/ctrlProp" Target="../ctrlProps/ctrlProp789.xml"/><Relationship Id="rId859" Type="http://schemas.openxmlformats.org/officeDocument/2006/relationships/ctrlProp" Target="../ctrlProps/ctrlProp887.xml"/><Relationship Id="rId193" Type="http://schemas.openxmlformats.org/officeDocument/2006/relationships/ctrlProp" Target="../ctrlProps/ctrlProp221.xml"/><Relationship Id="rId207" Type="http://schemas.openxmlformats.org/officeDocument/2006/relationships/ctrlProp" Target="../ctrlProps/ctrlProp235.xml"/><Relationship Id="rId414" Type="http://schemas.openxmlformats.org/officeDocument/2006/relationships/ctrlProp" Target="../ctrlProps/ctrlProp442.xml"/><Relationship Id="rId498" Type="http://schemas.openxmlformats.org/officeDocument/2006/relationships/ctrlProp" Target="../ctrlProps/ctrlProp526.xml"/><Relationship Id="rId621" Type="http://schemas.openxmlformats.org/officeDocument/2006/relationships/ctrlProp" Target="../ctrlProps/ctrlProp649.xml"/><Relationship Id="rId260" Type="http://schemas.openxmlformats.org/officeDocument/2006/relationships/ctrlProp" Target="../ctrlProps/ctrlProp288.xml"/><Relationship Id="rId719" Type="http://schemas.openxmlformats.org/officeDocument/2006/relationships/ctrlProp" Target="../ctrlProps/ctrlProp747.xml"/><Relationship Id="rId926" Type="http://schemas.openxmlformats.org/officeDocument/2006/relationships/ctrlProp" Target="../ctrlProps/ctrlProp954.xml"/><Relationship Id="rId55" Type="http://schemas.openxmlformats.org/officeDocument/2006/relationships/ctrlProp" Target="../ctrlProps/ctrlProp83.xml"/><Relationship Id="rId120" Type="http://schemas.openxmlformats.org/officeDocument/2006/relationships/ctrlProp" Target="../ctrlProps/ctrlProp148.xml"/><Relationship Id="rId358" Type="http://schemas.openxmlformats.org/officeDocument/2006/relationships/ctrlProp" Target="../ctrlProps/ctrlProp386.xml"/><Relationship Id="rId565" Type="http://schemas.openxmlformats.org/officeDocument/2006/relationships/ctrlProp" Target="../ctrlProps/ctrlProp593.xml"/><Relationship Id="rId772" Type="http://schemas.openxmlformats.org/officeDocument/2006/relationships/ctrlProp" Target="../ctrlProps/ctrlProp800.xml"/><Relationship Id="rId218" Type="http://schemas.openxmlformats.org/officeDocument/2006/relationships/ctrlProp" Target="../ctrlProps/ctrlProp246.xml"/><Relationship Id="rId425" Type="http://schemas.openxmlformats.org/officeDocument/2006/relationships/ctrlProp" Target="../ctrlProps/ctrlProp453.xml"/><Relationship Id="rId632" Type="http://schemas.openxmlformats.org/officeDocument/2006/relationships/ctrlProp" Target="../ctrlProps/ctrlProp660.xml"/><Relationship Id="rId271" Type="http://schemas.openxmlformats.org/officeDocument/2006/relationships/ctrlProp" Target="../ctrlProps/ctrlProp299.xml"/><Relationship Id="rId937" Type="http://schemas.openxmlformats.org/officeDocument/2006/relationships/ctrlProp" Target="../ctrlProps/ctrlProp965.xml"/><Relationship Id="rId66" Type="http://schemas.openxmlformats.org/officeDocument/2006/relationships/ctrlProp" Target="../ctrlProps/ctrlProp94.xml"/><Relationship Id="rId131" Type="http://schemas.openxmlformats.org/officeDocument/2006/relationships/ctrlProp" Target="../ctrlProps/ctrlProp159.xml"/><Relationship Id="rId369" Type="http://schemas.openxmlformats.org/officeDocument/2006/relationships/ctrlProp" Target="../ctrlProps/ctrlProp397.xml"/><Relationship Id="rId576" Type="http://schemas.openxmlformats.org/officeDocument/2006/relationships/ctrlProp" Target="../ctrlProps/ctrlProp604.xml"/><Relationship Id="rId783" Type="http://schemas.openxmlformats.org/officeDocument/2006/relationships/ctrlProp" Target="../ctrlProps/ctrlProp811.xml"/><Relationship Id="rId990" Type="http://schemas.openxmlformats.org/officeDocument/2006/relationships/ctrlProp" Target="../ctrlProps/ctrlProp1018.xml"/><Relationship Id="rId229" Type="http://schemas.openxmlformats.org/officeDocument/2006/relationships/ctrlProp" Target="../ctrlProps/ctrlProp257.xml"/><Relationship Id="rId436" Type="http://schemas.openxmlformats.org/officeDocument/2006/relationships/ctrlProp" Target="../ctrlProps/ctrlProp464.xml"/><Relationship Id="rId643" Type="http://schemas.openxmlformats.org/officeDocument/2006/relationships/ctrlProp" Target="../ctrlProps/ctrlProp671.xml"/><Relationship Id="rId850" Type="http://schemas.openxmlformats.org/officeDocument/2006/relationships/ctrlProp" Target="../ctrlProps/ctrlProp878.xml"/><Relationship Id="rId948" Type="http://schemas.openxmlformats.org/officeDocument/2006/relationships/ctrlProp" Target="../ctrlProps/ctrlProp976.xml"/><Relationship Id="rId77" Type="http://schemas.openxmlformats.org/officeDocument/2006/relationships/ctrlProp" Target="../ctrlProps/ctrlProp105.xml"/><Relationship Id="rId282" Type="http://schemas.openxmlformats.org/officeDocument/2006/relationships/ctrlProp" Target="../ctrlProps/ctrlProp310.xml"/><Relationship Id="rId503" Type="http://schemas.openxmlformats.org/officeDocument/2006/relationships/ctrlProp" Target="../ctrlProps/ctrlProp531.xml"/><Relationship Id="rId587" Type="http://schemas.openxmlformats.org/officeDocument/2006/relationships/ctrlProp" Target="../ctrlProps/ctrlProp615.xml"/><Relationship Id="rId710" Type="http://schemas.openxmlformats.org/officeDocument/2006/relationships/ctrlProp" Target="../ctrlProps/ctrlProp738.xml"/><Relationship Id="rId808" Type="http://schemas.openxmlformats.org/officeDocument/2006/relationships/ctrlProp" Target="../ctrlProps/ctrlProp836.xml"/><Relationship Id="rId8" Type="http://schemas.openxmlformats.org/officeDocument/2006/relationships/ctrlProp" Target="../ctrlProps/ctrlProp36.xml"/><Relationship Id="rId142" Type="http://schemas.openxmlformats.org/officeDocument/2006/relationships/ctrlProp" Target="../ctrlProps/ctrlProp170.xml"/><Relationship Id="rId447" Type="http://schemas.openxmlformats.org/officeDocument/2006/relationships/ctrlProp" Target="../ctrlProps/ctrlProp475.xml"/><Relationship Id="rId794" Type="http://schemas.openxmlformats.org/officeDocument/2006/relationships/ctrlProp" Target="../ctrlProps/ctrlProp822.xml"/><Relationship Id="rId654" Type="http://schemas.openxmlformats.org/officeDocument/2006/relationships/ctrlProp" Target="../ctrlProps/ctrlProp682.xml"/><Relationship Id="rId861" Type="http://schemas.openxmlformats.org/officeDocument/2006/relationships/ctrlProp" Target="../ctrlProps/ctrlProp889.xml"/><Relationship Id="rId959" Type="http://schemas.openxmlformats.org/officeDocument/2006/relationships/ctrlProp" Target="../ctrlProps/ctrlProp987.xml"/><Relationship Id="rId293" Type="http://schemas.openxmlformats.org/officeDocument/2006/relationships/ctrlProp" Target="../ctrlProps/ctrlProp321.xml"/><Relationship Id="rId307" Type="http://schemas.openxmlformats.org/officeDocument/2006/relationships/ctrlProp" Target="../ctrlProps/ctrlProp335.xml"/><Relationship Id="rId514" Type="http://schemas.openxmlformats.org/officeDocument/2006/relationships/ctrlProp" Target="../ctrlProps/ctrlProp542.xml"/><Relationship Id="rId721" Type="http://schemas.openxmlformats.org/officeDocument/2006/relationships/ctrlProp" Target="../ctrlProps/ctrlProp749.xml"/><Relationship Id="rId88" Type="http://schemas.openxmlformats.org/officeDocument/2006/relationships/ctrlProp" Target="../ctrlProps/ctrlProp116.xml"/><Relationship Id="rId153" Type="http://schemas.openxmlformats.org/officeDocument/2006/relationships/ctrlProp" Target="../ctrlProps/ctrlProp181.xml"/><Relationship Id="rId360" Type="http://schemas.openxmlformats.org/officeDocument/2006/relationships/ctrlProp" Target="../ctrlProps/ctrlProp388.xml"/><Relationship Id="rId598" Type="http://schemas.openxmlformats.org/officeDocument/2006/relationships/ctrlProp" Target="../ctrlProps/ctrlProp626.xml"/><Relationship Id="rId819" Type="http://schemas.openxmlformats.org/officeDocument/2006/relationships/ctrlProp" Target="../ctrlProps/ctrlProp847.xml"/><Relationship Id="rId1004" Type="http://schemas.openxmlformats.org/officeDocument/2006/relationships/ctrlProp" Target="../ctrlProps/ctrlProp1032.xml"/><Relationship Id="rId220" Type="http://schemas.openxmlformats.org/officeDocument/2006/relationships/ctrlProp" Target="../ctrlProps/ctrlProp248.xml"/><Relationship Id="rId458" Type="http://schemas.openxmlformats.org/officeDocument/2006/relationships/ctrlProp" Target="../ctrlProps/ctrlProp486.xml"/><Relationship Id="rId665" Type="http://schemas.openxmlformats.org/officeDocument/2006/relationships/ctrlProp" Target="../ctrlProps/ctrlProp693.xml"/><Relationship Id="rId872" Type="http://schemas.openxmlformats.org/officeDocument/2006/relationships/ctrlProp" Target="../ctrlProps/ctrlProp900.xml"/><Relationship Id="rId15" Type="http://schemas.openxmlformats.org/officeDocument/2006/relationships/ctrlProp" Target="../ctrlProps/ctrlProp43.xml"/><Relationship Id="rId318" Type="http://schemas.openxmlformats.org/officeDocument/2006/relationships/ctrlProp" Target="../ctrlProps/ctrlProp346.xml"/><Relationship Id="rId525" Type="http://schemas.openxmlformats.org/officeDocument/2006/relationships/ctrlProp" Target="../ctrlProps/ctrlProp553.xml"/><Relationship Id="rId732" Type="http://schemas.openxmlformats.org/officeDocument/2006/relationships/ctrlProp" Target="../ctrlProps/ctrlProp760.xml"/><Relationship Id="rId99" Type="http://schemas.openxmlformats.org/officeDocument/2006/relationships/ctrlProp" Target="../ctrlProps/ctrlProp127.xml"/><Relationship Id="rId164" Type="http://schemas.openxmlformats.org/officeDocument/2006/relationships/ctrlProp" Target="../ctrlProps/ctrlProp192.xml"/><Relationship Id="rId371" Type="http://schemas.openxmlformats.org/officeDocument/2006/relationships/ctrlProp" Target="../ctrlProps/ctrlProp399.xml"/><Relationship Id="rId1015" Type="http://schemas.openxmlformats.org/officeDocument/2006/relationships/ctrlProp" Target="../ctrlProps/ctrlProp1043.xml"/><Relationship Id="rId469" Type="http://schemas.openxmlformats.org/officeDocument/2006/relationships/ctrlProp" Target="../ctrlProps/ctrlProp497.xml"/><Relationship Id="rId676" Type="http://schemas.openxmlformats.org/officeDocument/2006/relationships/ctrlProp" Target="../ctrlProps/ctrlProp704.xml"/><Relationship Id="rId883" Type="http://schemas.openxmlformats.org/officeDocument/2006/relationships/ctrlProp" Target="../ctrlProps/ctrlProp911.xml"/><Relationship Id="rId26" Type="http://schemas.openxmlformats.org/officeDocument/2006/relationships/ctrlProp" Target="../ctrlProps/ctrlProp54.xml"/><Relationship Id="rId231" Type="http://schemas.openxmlformats.org/officeDocument/2006/relationships/ctrlProp" Target="../ctrlProps/ctrlProp259.xml"/><Relationship Id="rId329" Type="http://schemas.openxmlformats.org/officeDocument/2006/relationships/ctrlProp" Target="../ctrlProps/ctrlProp357.xml"/><Relationship Id="rId536" Type="http://schemas.openxmlformats.org/officeDocument/2006/relationships/ctrlProp" Target="../ctrlProps/ctrlProp564.xml"/><Relationship Id="rId175" Type="http://schemas.openxmlformats.org/officeDocument/2006/relationships/ctrlProp" Target="../ctrlProps/ctrlProp203.xml"/><Relationship Id="rId743" Type="http://schemas.openxmlformats.org/officeDocument/2006/relationships/ctrlProp" Target="../ctrlProps/ctrlProp771.xml"/><Relationship Id="rId950" Type="http://schemas.openxmlformats.org/officeDocument/2006/relationships/ctrlProp" Target="../ctrlProps/ctrlProp978.xml"/><Relationship Id="rId1026" Type="http://schemas.openxmlformats.org/officeDocument/2006/relationships/ctrlProp" Target="../ctrlProps/ctrlProp1054.xml"/><Relationship Id="rId382" Type="http://schemas.openxmlformats.org/officeDocument/2006/relationships/ctrlProp" Target="../ctrlProps/ctrlProp410.xml"/><Relationship Id="rId603" Type="http://schemas.openxmlformats.org/officeDocument/2006/relationships/ctrlProp" Target="../ctrlProps/ctrlProp631.xml"/><Relationship Id="rId687" Type="http://schemas.openxmlformats.org/officeDocument/2006/relationships/ctrlProp" Target="../ctrlProps/ctrlProp715.xml"/><Relationship Id="rId810" Type="http://schemas.openxmlformats.org/officeDocument/2006/relationships/ctrlProp" Target="../ctrlProps/ctrlProp838.xml"/><Relationship Id="rId908" Type="http://schemas.openxmlformats.org/officeDocument/2006/relationships/ctrlProp" Target="../ctrlProps/ctrlProp936.xml"/><Relationship Id="rId242" Type="http://schemas.openxmlformats.org/officeDocument/2006/relationships/ctrlProp" Target="../ctrlProps/ctrlProp270.xml"/><Relationship Id="rId894" Type="http://schemas.openxmlformats.org/officeDocument/2006/relationships/ctrlProp" Target="../ctrlProps/ctrlProp922.xml"/><Relationship Id="rId37" Type="http://schemas.openxmlformats.org/officeDocument/2006/relationships/ctrlProp" Target="../ctrlProps/ctrlProp65.xml"/><Relationship Id="rId102" Type="http://schemas.openxmlformats.org/officeDocument/2006/relationships/ctrlProp" Target="../ctrlProps/ctrlProp130.xml"/><Relationship Id="rId547" Type="http://schemas.openxmlformats.org/officeDocument/2006/relationships/ctrlProp" Target="../ctrlProps/ctrlProp575.xml"/><Relationship Id="rId754" Type="http://schemas.openxmlformats.org/officeDocument/2006/relationships/ctrlProp" Target="../ctrlProps/ctrlProp782.xml"/><Relationship Id="rId961" Type="http://schemas.openxmlformats.org/officeDocument/2006/relationships/ctrlProp" Target="../ctrlProps/ctrlProp989.xml"/><Relationship Id="rId90" Type="http://schemas.openxmlformats.org/officeDocument/2006/relationships/ctrlProp" Target="../ctrlProps/ctrlProp118.xml"/><Relationship Id="rId186" Type="http://schemas.openxmlformats.org/officeDocument/2006/relationships/ctrlProp" Target="../ctrlProps/ctrlProp214.xml"/><Relationship Id="rId393" Type="http://schemas.openxmlformats.org/officeDocument/2006/relationships/ctrlProp" Target="../ctrlProps/ctrlProp421.xml"/><Relationship Id="rId407" Type="http://schemas.openxmlformats.org/officeDocument/2006/relationships/ctrlProp" Target="../ctrlProps/ctrlProp435.xml"/><Relationship Id="rId614" Type="http://schemas.openxmlformats.org/officeDocument/2006/relationships/ctrlProp" Target="../ctrlProps/ctrlProp642.xml"/><Relationship Id="rId821" Type="http://schemas.openxmlformats.org/officeDocument/2006/relationships/ctrlProp" Target="../ctrlProps/ctrlProp849.xml"/><Relationship Id="rId253" Type="http://schemas.openxmlformats.org/officeDocument/2006/relationships/ctrlProp" Target="../ctrlProps/ctrlProp281.xml"/><Relationship Id="rId460" Type="http://schemas.openxmlformats.org/officeDocument/2006/relationships/ctrlProp" Target="../ctrlProps/ctrlProp488.xml"/><Relationship Id="rId698" Type="http://schemas.openxmlformats.org/officeDocument/2006/relationships/ctrlProp" Target="../ctrlProps/ctrlProp726.xml"/><Relationship Id="rId919" Type="http://schemas.openxmlformats.org/officeDocument/2006/relationships/ctrlProp" Target="../ctrlProps/ctrlProp947.xml"/><Relationship Id="rId48" Type="http://schemas.openxmlformats.org/officeDocument/2006/relationships/ctrlProp" Target="../ctrlProps/ctrlProp76.xml"/><Relationship Id="rId113" Type="http://schemas.openxmlformats.org/officeDocument/2006/relationships/ctrlProp" Target="../ctrlProps/ctrlProp141.xml"/><Relationship Id="rId320" Type="http://schemas.openxmlformats.org/officeDocument/2006/relationships/ctrlProp" Target="../ctrlProps/ctrlProp348.xml"/><Relationship Id="rId558" Type="http://schemas.openxmlformats.org/officeDocument/2006/relationships/ctrlProp" Target="../ctrlProps/ctrlProp586.xml"/><Relationship Id="rId765" Type="http://schemas.openxmlformats.org/officeDocument/2006/relationships/ctrlProp" Target="../ctrlProps/ctrlProp793.xml"/><Relationship Id="rId972" Type="http://schemas.openxmlformats.org/officeDocument/2006/relationships/ctrlProp" Target="../ctrlProps/ctrlProp1000.xml"/><Relationship Id="rId197" Type="http://schemas.openxmlformats.org/officeDocument/2006/relationships/ctrlProp" Target="../ctrlProps/ctrlProp225.xml"/><Relationship Id="rId418" Type="http://schemas.openxmlformats.org/officeDocument/2006/relationships/ctrlProp" Target="../ctrlProps/ctrlProp446.xml"/><Relationship Id="rId625" Type="http://schemas.openxmlformats.org/officeDocument/2006/relationships/ctrlProp" Target="../ctrlProps/ctrlProp653.xml"/><Relationship Id="rId832" Type="http://schemas.openxmlformats.org/officeDocument/2006/relationships/ctrlProp" Target="../ctrlProps/ctrlProp860.xml"/><Relationship Id="rId264" Type="http://schemas.openxmlformats.org/officeDocument/2006/relationships/ctrlProp" Target="../ctrlProps/ctrlProp292.xml"/><Relationship Id="rId471" Type="http://schemas.openxmlformats.org/officeDocument/2006/relationships/ctrlProp" Target="../ctrlProps/ctrlProp499.xml"/><Relationship Id="rId59" Type="http://schemas.openxmlformats.org/officeDocument/2006/relationships/ctrlProp" Target="../ctrlProps/ctrlProp87.xml"/><Relationship Id="rId124" Type="http://schemas.openxmlformats.org/officeDocument/2006/relationships/ctrlProp" Target="../ctrlProps/ctrlProp152.xml"/><Relationship Id="rId569" Type="http://schemas.openxmlformats.org/officeDocument/2006/relationships/ctrlProp" Target="../ctrlProps/ctrlProp597.xml"/><Relationship Id="rId776" Type="http://schemas.openxmlformats.org/officeDocument/2006/relationships/ctrlProp" Target="../ctrlProps/ctrlProp804.xml"/><Relationship Id="rId983" Type="http://schemas.openxmlformats.org/officeDocument/2006/relationships/ctrlProp" Target="../ctrlProps/ctrlProp1011.xml"/><Relationship Id="rId331" Type="http://schemas.openxmlformats.org/officeDocument/2006/relationships/ctrlProp" Target="../ctrlProps/ctrlProp359.xml"/><Relationship Id="rId429" Type="http://schemas.openxmlformats.org/officeDocument/2006/relationships/ctrlProp" Target="../ctrlProps/ctrlProp457.xml"/><Relationship Id="rId636" Type="http://schemas.openxmlformats.org/officeDocument/2006/relationships/ctrlProp" Target="../ctrlProps/ctrlProp664.xml"/><Relationship Id="rId843" Type="http://schemas.openxmlformats.org/officeDocument/2006/relationships/ctrlProp" Target="../ctrlProps/ctrlProp871.xml"/><Relationship Id="rId275" Type="http://schemas.openxmlformats.org/officeDocument/2006/relationships/ctrlProp" Target="../ctrlProps/ctrlProp303.xml"/><Relationship Id="rId482" Type="http://schemas.openxmlformats.org/officeDocument/2006/relationships/ctrlProp" Target="../ctrlProps/ctrlProp510.xml"/><Relationship Id="rId703" Type="http://schemas.openxmlformats.org/officeDocument/2006/relationships/ctrlProp" Target="../ctrlProps/ctrlProp731.xml"/><Relationship Id="rId910" Type="http://schemas.openxmlformats.org/officeDocument/2006/relationships/ctrlProp" Target="../ctrlProps/ctrlProp938.xml"/><Relationship Id="rId135" Type="http://schemas.openxmlformats.org/officeDocument/2006/relationships/ctrlProp" Target="../ctrlProps/ctrlProp163.xml"/><Relationship Id="rId342" Type="http://schemas.openxmlformats.org/officeDocument/2006/relationships/ctrlProp" Target="../ctrlProps/ctrlProp370.xml"/><Relationship Id="rId787" Type="http://schemas.openxmlformats.org/officeDocument/2006/relationships/ctrlProp" Target="../ctrlProps/ctrlProp815.xml"/><Relationship Id="rId994" Type="http://schemas.openxmlformats.org/officeDocument/2006/relationships/ctrlProp" Target="../ctrlProps/ctrlProp1022.xml"/><Relationship Id="rId202" Type="http://schemas.openxmlformats.org/officeDocument/2006/relationships/ctrlProp" Target="../ctrlProps/ctrlProp230.xml"/><Relationship Id="rId647" Type="http://schemas.openxmlformats.org/officeDocument/2006/relationships/ctrlProp" Target="../ctrlProps/ctrlProp675.xml"/><Relationship Id="rId854" Type="http://schemas.openxmlformats.org/officeDocument/2006/relationships/ctrlProp" Target="../ctrlProps/ctrlProp882.xml"/><Relationship Id="rId286" Type="http://schemas.openxmlformats.org/officeDocument/2006/relationships/ctrlProp" Target="../ctrlProps/ctrlProp314.xml"/><Relationship Id="rId493" Type="http://schemas.openxmlformats.org/officeDocument/2006/relationships/ctrlProp" Target="../ctrlProps/ctrlProp521.xml"/><Relationship Id="rId507" Type="http://schemas.openxmlformats.org/officeDocument/2006/relationships/ctrlProp" Target="../ctrlProps/ctrlProp535.xml"/><Relationship Id="rId714" Type="http://schemas.openxmlformats.org/officeDocument/2006/relationships/ctrlProp" Target="../ctrlProps/ctrlProp742.xml"/><Relationship Id="rId921" Type="http://schemas.openxmlformats.org/officeDocument/2006/relationships/ctrlProp" Target="../ctrlProps/ctrlProp949.xml"/><Relationship Id="rId50" Type="http://schemas.openxmlformats.org/officeDocument/2006/relationships/ctrlProp" Target="../ctrlProps/ctrlProp78.xml"/><Relationship Id="rId146" Type="http://schemas.openxmlformats.org/officeDocument/2006/relationships/ctrlProp" Target="../ctrlProps/ctrlProp174.xml"/><Relationship Id="rId353" Type="http://schemas.openxmlformats.org/officeDocument/2006/relationships/ctrlProp" Target="../ctrlProps/ctrlProp381.xml"/><Relationship Id="rId560" Type="http://schemas.openxmlformats.org/officeDocument/2006/relationships/ctrlProp" Target="../ctrlProps/ctrlProp588.xml"/><Relationship Id="rId798" Type="http://schemas.openxmlformats.org/officeDocument/2006/relationships/ctrlProp" Target="../ctrlProps/ctrlProp826.xml"/><Relationship Id="rId213" Type="http://schemas.openxmlformats.org/officeDocument/2006/relationships/ctrlProp" Target="../ctrlProps/ctrlProp241.xml"/><Relationship Id="rId420" Type="http://schemas.openxmlformats.org/officeDocument/2006/relationships/ctrlProp" Target="../ctrlProps/ctrlProp448.xml"/><Relationship Id="rId658" Type="http://schemas.openxmlformats.org/officeDocument/2006/relationships/ctrlProp" Target="../ctrlProps/ctrlProp686.xml"/><Relationship Id="rId865" Type="http://schemas.openxmlformats.org/officeDocument/2006/relationships/ctrlProp" Target="../ctrlProps/ctrlProp893.xml"/><Relationship Id="rId297" Type="http://schemas.openxmlformats.org/officeDocument/2006/relationships/ctrlProp" Target="../ctrlProps/ctrlProp325.xml"/><Relationship Id="rId518" Type="http://schemas.openxmlformats.org/officeDocument/2006/relationships/ctrlProp" Target="../ctrlProps/ctrlProp546.xml"/><Relationship Id="rId725" Type="http://schemas.openxmlformats.org/officeDocument/2006/relationships/ctrlProp" Target="../ctrlProps/ctrlProp753.xml"/><Relationship Id="rId932" Type="http://schemas.openxmlformats.org/officeDocument/2006/relationships/ctrlProp" Target="../ctrlProps/ctrlProp960.xml"/><Relationship Id="rId157" Type="http://schemas.openxmlformats.org/officeDocument/2006/relationships/ctrlProp" Target="../ctrlProps/ctrlProp185.xml"/><Relationship Id="rId364" Type="http://schemas.openxmlformats.org/officeDocument/2006/relationships/ctrlProp" Target="../ctrlProps/ctrlProp392.xml"/><Relationship Id="rId1008" Type="http://schemas.openxmlformats.org/officeDocument/2006/relationships/ctrlProp" Target="../ctrlProps/ctrlProp1036.xml"/><Relationship Id="rId61" Type="http://schemas.openxmlformats.org/officeDocument/2006/relationships/ctrlProp" Target="../ctrlProps/ctrlProp89.xml"/><Relationship Id="rId571" Type="http://schemas.openxmlformats.org/officeDocument/2006/relationships/ctrlProp" Target="../ctrlProps/ctrlProp599.xml"/><Relationship Id="rId669" Type="http://schemas.openxmlformats.org/officeDocument/2006/relationships/ctrlProp" Target="../ctrlProps/ctrlProp697.xml"/><Relationship Id="rId876" Type="http://schemas.openxmlformats.org/officeDocument/2006/relationships/ctrlProp" Target="../ctrlProps/ctrlProp904.xml"/><Relationship Id="rId19" Type="http://schemas.openxmlformats.org/officeDocument/2006/relationships/ctrlProp" Target="../ctrlProps/ctrlProp47.xml"/><Relationship Id="rId224" Type="http://schemas.openxmlformats.org/officeDocument/2006/relationships/ctrlProp" Target="../ctrlProps/ctrlProp252.xml"/><Relationship Id="rId431" Type="http://schemas.openxmlformats.org/officeDocument/2006/relationships/ctrlProp" Target="../ctrlProps/ctrlProp459.xml"/><Relationship Id="rId529" Type="http://schemas.openxmlformats.org/officeDocument/2006/relationships/ctrlProp" Target="../ctrlProps/ctrlProp557.xml"/><Relationship Id="rId736" Type="http://schemas.openxmlformats.org/officeDocument/2006/relationships/ctrlProp" Target="../ctrlProps/ctrlProp764.xml"/><Relationship Id="rId168" Type="http://schemas.openxmlformats.org/officeDocument/2006/relationships/ctrlProp" Target="../ctrlProps/ctrlProp196.xml"/><Relationship Id="rId943" Type="http://schemas.openxmlformats.org/officeDocument/2006/relationships/ctrlProp" Target="../ctrlProps/ctrlProp971.xml"/><Relationship Id="rId1019" Type="http://schemas.openxmlformats.org/officeDocument/2006/relationships/ctrlProp" Target="../ctrlProps/ctrlProp1047.xml"/><Relationship Id="rId72" Type="http://schemas.openxmlformats.org/officeDocument/2006/relationships/ctrlProp" Target="../ctrlProps/ctrlProp100.xml"/><Relationship Id="rId375" Type="http://schemas.openxmlformats.org/officeDocument/2006/relationships/ctrlProp" Target="../ctrlProps/ctrlProp403.xml"/><Relationship Id="rId582" Type="http://schemas.openxmlformats.org/officeDocument/2006/relationships/ctrlProp" Target="../ctrlProps/ctrlProp610.xml"/><Relationship Id="rId803" Type="http://schemas.openxmlformats.org/officeDocument/2006/relationships/ctrlProp" Target="../ctrlProps/ctrlProp831.xml"/><Relationship Id="rId3" Type="http://schemas.openxmlformats.org/officeDocument/2006/relationships/vmlDrawing" Target="../drawings/vmlDrawing34.vml"/><Relationship Id="rId235" Type="http://schemas.openxmlformats.org/officeDocument/2006/relationships/ctrlProp" Target="../ctrlProps/ctrlProp263.xml"/><Relationship Id="rId442" Type="http://schemas.openxmlformats.org/officeDocument/2006/relationships/ctrlProp" Target="../ctrlProps/ctrlProp470.xml"/><Relationship Id="rId887" Type="http://schemas.openxmlformats.org/officeDocument/2006/relationships/ctrlProp" Target="../ctrlProps/ctrlProp915.xml"/><Relationship Id="rId302" Type="http://schemas.openxmlformats.org/officeDocument/2006/relationships/ctrlProp" Target="../ctrlProps/ctrlProp330.xml"/><Relationship Id="rId747" Type="http://schemas.openxmlformats.org/officeDocument/2006/relationships/ctrlProp" Target="../ctrlProps/ctrlProp775.xml"/><Relationship Id="rId954" Type="http://schemas.openxmlformats.org/officeDocument/2006/relationships/ctrlProp" Target="../ctrlProps/ctrlProp982.xml"/><Relationship Id="rId83" Type="http://schemas.openxmlformats.org/officeDocument/2006/relationships/ctrlProp" Target="../ctrlProps/ctrlProp111.xml"/><Relationship Id="rId179" Type="http://schemas.openxmlformats.org/officeDocument/2006/relationships/ctrlProp" Target="../ctrlProps/ctrlProp207.xml"/><Relationship Id="rId386" Type="http://schemas.openxmlformats.org/officeDocument/2006/relationships/ctrlProp" Target="../ctrlProps/ctrlProp414.xml"/><Relationship Id="rId593" Type="http://schemas.openxmlformats.org/officeDocument/2006/relationships/ctrlProp" Target="../ctrlProps/ctrlProp621.xml"/><Relationship Id="rId607" Type="http://schemas.openxmlformats.org/officeDocument/2006/relationships/ctrlProp" Target="../ctrlProps/ctrlProp635.xml"/><Relationship Id="rId814" Type="http://schemas.openxmlformats.org/officeDocument/2006/relationships/ctrlProp" Target="../ctrlProps/ctrlProp842.xml"/><Relationship Id="rId246" Type="http://schemas.openxmlformats.org/officeDocument/2006/relationships/ctrlProp" Target="../ctrlProps/ctrlProp274.xml"/><Relationship Id="rId453" Type="http://schemas.openxmlformats.org/officeDocument/2006/relationships/ctrlProp" Target="../ctrlProps/ctrlProp481.xml"/><Relationship Id="rId660" Type="http://schemas.openxmlformats.org/officeDocument/2006/relationships/ctrlProp" Target="../ctrlProps/ctrlProp688.xml"/><Relationship Id="rId898" Type="http://schemas.openxmlformats.org/officeDocument/2006/relationships/ctrlProp" Target="../ctrlProps/ctrlProp926.xml"/><Relationship Id="rId106" Type="http://schemas.openxmlformats.org/officeDocument/2006/relationships/ctrlProp" Target="../ctrlProps/ctrlProp134.xml"/><Relationship Id="rId313" Type="http://schemas.openxmlformats.org/officeDocument/2006/relationships/ctrlProp" Target="../ctrlProps/ctrlProp341.xml"/><Relationship Id="rId758" Type="http://schemas.openxmlformats.org/officeDocument/2006/relationships/ctrlProp" Target="../ctrlProps/ctrlProp786.xml"/><Relationship Id="rId965" Type="http://schemas.openxmlformats.org/officeDocument/2006/relationships/ctrlProp" Target="../ctrlProps/ctrlProp993.xml"/><Relationship Id="rId10" Type="http://schemas.openxmlformats.org/officeDocument/2006/relationships/ctrlProp" Target="../ctrlProps/ctrlProp38.xml"/><Relationship Id="rId94" Type="http://schemas.openxmlformats.org/officeDocument/2006/relationships/ctrlProp" Target="../ctrlProps/ctrlProp122.xml"/><Relationship Id="rId397" Type="http://schemas.openxmlformats.org/officeDocument/2006/relationships/ctrlProp" Target="../ctrlProps/ctrlProp425.xml"/><Relationship Id="rId520" Type="http://schemas.openxmlformats.org/officeDocument/2006/relationships/ctrlProp" Target="../ctrlProps/ctrlProp548.xml"/><Relationship Id="rId618" Type="http://schemas.openxmlformats.org/officeDocument/2006/relationships/ctrlProp" Target="../ctrlProps/ctrlProp646.xml"/><Relationship Id="rId825" Type="http://schemas.openxmlformats.org/officeDocument/2006/relationships/ctrlProp" Target="../ctrlProps/ctrlProp853.xml"/><Relationship Id="rId257" Type="http://schemas.openxmlformats.org/officeDocument/2006/relationships/ctrlProp" Target="../ctrlProps/ctrlProp285.xml"/><Relationship Id="rId464" Type="http://schemas.openxmlformats.org/officeDocument/2006/relationships/ctrlProp" Target="../ctrlProps/ctrlProp492.xml"/><Relationship Id="rId1010" Type="http://schemas.openxmlformats.org/officeDocument/2006/relationships/ctrlProp" Target="../ctrlProps/ctrlProp1038.xml"/><Relationship Id="rId117" Type="http://schemas.openxmlformats.org/officeDocument/2006/relationships/ctrlProp" Target="../ctrlProps/ctrlProp145.xml"/><Relationship Id="rId671" Type="http://schemas.openxmlformats.org/officeDocument/2006/relationships/ctrlProp" Target="../ctrlProps/ctrlProp699.xml"/><Relationship Id="rId769" Type="http://schemas.openxmlformats.org/officeDocument/2006/relationships/ctrlProp" Target="../ctrlProps/ctrlProp797.xml"/><Relationship Id="rId976" Type="http://schemas.openxmlformats.org/officeDocument/2006/relationships/ctrlProp" Target="../ctrlProps/ctrlProp1004.xml"/></Relationships>
</file>

<file path=xl/worksheets/_rels/sheet46.xml.rels><?xml version="1.0" encoding="UTF-8" standalone="yes"?>
<Relationships xmlns="http://schemas.openxmlformats.org/package/2006/relationships"><Relationship Id="rId21" Type="http://schemas.openxmlformats.org/officeDocument/2006/relationships/ctrlProp" Target="../ctrlProps/ctrlProp1074.xml"/><Relationship Id="rId324" Type="http://schemas.openxmlformats.org/officeDocument/2006/relationships/ctrlProp" Target="../ctrlProps/ctrlProp1377.xml"/><Relationship Id="rId531" Type="http://schemas.openxmlformats.org/officeDocument/2006/relationships/ctrlProp" Target="../ctrlProps/ctrlProp1584.xml"/><Relationship Id="rId629" Type="http://schemas.openxmlformats.org/officeDocument/2006/relationships/ctrlProp" Target="../ctrlProps/ctrlProp1682.xml"/><Relationship Id="rId170" Type="http://schemas.openxmlformats.org/officeDocument/2006/relationships/ctrlProp" Target="../ctrlProps/ctrlProp1223.xml"/><Relationship Id="rId836" Type="http://schemas.openxmlformats.org/officeDocument/2006/relationships/ctrlProp" Target="../ctrlProps/ctrlProp1889.xml"/><Relationship Id="rId1021" Type="http://schemas.openxmlformats.org/officeDocument/2006/relationships/ctrlProp" Target="../ctrlProps/ctrlProp2074.xml"/><Relationship Id="rId268" Type="http://schemas.openxmlformats.org/officeDocument/2006/relationships/ctrlProp" Target="../ctrlProps/ctrlProp1321.xml"/><Relationship Id="rId475" Type="http://schemas.openxmlformats.org/officeDocument/2006/relationships/ctrlProp" Target="../ctrlProps/ctrlProp1528.xml"/><Relationship Id="rId682" Type="http://schemas.openxmlformats.org/officeDocument/2006/relationships/ctrlProp" Target="../ctrlProps/ctrlProp1735.xml"/><Relationship Id="rId903" Type="http://schemas.openxmlformats.org/officeDocument/2006/relationships/ctrlProp" Target="../ctrlProps/ctrlProp1956.xml"/><Relationship Id="rId32" Type="http://schemas.openxmlformats.org/officeDocument/2006/relationships/ctrlProp" Target="../ctrlProps/ctrlProp1085.xml"/><Relationship Id="rId128" Type="http://schemas.openxmlformats.org/officeDocument/2006/relationships/ctrlProp" Target="../ctrlProps/ctrlProp1181.xml"/><Relationship Id="rId335" Type="http://schemas.openxmlformats.org/officeDocument/2006/relationships/ctrlProp" Target="../ctrlProps/ctrlProp1388.xml"/><Relationship Id="rId542" Type="http://schemas.openxmlformats.org/officeDocument/2006/relationships/ctrlProp" Target="../ctrlProps/ctrlProp1595.xml"/><Relationship Id="rId987" Type="http://schemas.openxmlformats.org/officeDocument/2006/relationships/ctrlProp" Target="../ctrlProps/ctrlProp2040.xml"/><Relationship Id="rId181" Type="http://schemas.openxmlformats.org/officeDocument/2006/relationships/ctrlProp" Target="../ctrlProps/ctrlProp1234.xml"/><Relationship Id="rId402" Type="http://schemas.openxmlformats.org/officeDocument/2006/relationships/ctrlProp" Target="../ctrlProps/ctrlProp1455.xml"/><Relationship Id="rId847" Type="http://schemas.openxmlformats.org/officeDocument/2006/relationships/ctrlProp" Target="../ctrlProps/ctrlProp1900.xml"/><Relationship Id="rId279" Type="http://schemas.openxmlformats.org/officeDocument/2006/relationships/ctrlProp" Target="../ctrlProps/ctrlProp1332.xml"/><Relationship Id="rId486" Type="http://schemas.openxmlformats.org/officeDocument/2006/relationships/ctrlProp" Target="../ctrlProps/ctrlProp1539.xml"/><Relationship Id="rId693" Type="http://schemas.openxmlformats.org/officeDocument/2006/relationships/ctrlProp" Target="../ctrlProps/ctrlProp1746.xml"/><Relationship Id="rId707" Type="http://schemas.openxmlformats.org/officeDocument/2006/relationships/ctrlProp" Target="../ctrlProps/ctrlProp1760.xml"/><Relationship Id="rId914" Type="http://schemas.openxmlformats.org/officeDocument/2006/relationships/ctrlProp" Target="../ctrlProps/ctrlProp1967.xml"/><Relationship Id="rId43" Type="http://schemas.openxmlformats.org/officeDocument/2006/relationships/ctrlProp" Target="../ctrlProps/ctrlProp1096.xml"/><Relationship Id="rId139" Type="http://schemas.openxmlformats.org/officeDocument/2006/relationships/ctrlProp" Target="../ctrlProps/ctrlProp1192.xml"/><Relationship Id="rId346" Type="http://schemas.openxmlformats.org/officeDocument/2006/relationships/ctrlProp" Target="../ctrlProps/ctrlProp1399.xml"/><Relationship Id="rId553" Type="http://schemas.openxmlformats.org/officeDocument/2006/relationships/ctrlProp" Target="../ctrlProps/ctrlProp1606.xml"/><Relationship Id="rId760" Type="http://schemas.openxmlformats.org/officeDocument/2006/relationships/ctrlProp" Target="../ctrlProps/ctrlProp1813.xml"/><Relationship Id="rId998" Type="http://schemas.openxmlformats.org/officeDocument/2006/relationships/ctrlProp" Target="../ctrlProps/ctrlProp2051.xml"/><Relationship Id="rId192" Type="http://schemas.openxmlformats.org/officeDocument/2006/relationships/ctrlProp" Target="../ctrlProps/ctrlProp1245.xml"/><Relationship Id="rId206" Type="http://schemas.openxmlformats.org/officeDocument/2006/relationships/ctrlProp" Target="../ctrlProps/ctrlProp1259.xml"/><Relationship Id="rId413" Type="http://schemas.openxmlformats.org/officeDocument/2006/relationships/ctrlProp" Target="../ctrlProps/ctrlProp1466.xml"/><Relationship Id="rId858" Type="http://schemas.openxmlformats.org/officeDocument/2006/relationships/ctrlProp" Target="../ctrlProps/ctrlProp1911.xml"/><Relationship Id="rId497" Type="http://schemas.openxmlformats.org/officeDocument/2006/relationships/ctrlProp" Target="../ctrlProps/ctrlProp1550.xml"/><Relationship Id="rId620" Type="http://schemas.openxmlformats.org/officeDocument/2006/relationships/ctrlProp" Target="../ctrlProps/ctrlProp1673.xml"/><Relationship Id="rId718" Type="http://schemas.openxmlformats.org/officeDocument/2006/relationships/ctrlProp" Target="../ctrlProps/ctrlProp1771.xml"/><Relationship Id="rId925" Type="http://schemas.openxmlformats.org/officeDocument/2006/relationships/ctrlProp" Target="../ctrlProps/ctrlProp1978.xml"/><Relationship Id="rId357" Type="http://schemas.openxmlformats.org/officeDocument/2006/relationships/ctrlProp" Target="../ctrlProps/ctrlProp1410.xml"/><Relationship Id="rId54" Type="http://schemas.openxmlformats.org/officeDocument/2006/relationships/ctrlProp" Target="../ctrlProps/ctrlProp1107.xml"/><Relationship Id="rId217" Type="http://schemas.openxmlformats.org/officeDocument/2006/relationships/ctrlProp" Target="../ctrlProps/ctrlProp1270.xml"/><Relationship Id="rId564" Type="http://schemas.openxmlformats.org/officeDocument/2006/relationships/ctrlProp" Target="../ctrlProps/ctrlProp1617.xml"/><Relationship Id="rId771" Type="http://schemas.openxmlformats.org/officeDocument/2006/relationships/ctrlProp" Target="../ctrlProps/ctrlProp1824.xml"/><Relationship Id="rId869" Type="http://schemas.openxmlformats.org/officeDocument/2006/relationships/ctrlProp" Target="../ctrlProps/ctrlProp1922.xml"/><Relationship Id="rId424" Type="http://schemas.openxmlformats.org/officeDocument/2006/relationships/ctrlProp" Target="../ctrlProps/ctrlProp1477.xml"/><Relationship Id="rId631" Type="http://schemas.openxmlformats.org/officeDocument/2006/relationships/ctrlProp" Target="../ctrlProps/ctrlProp1684.xml"/><Relationship Id="rId729" Type="http://schemas.openxmlformats.org/officeDocument/2006/relationships/ctrlProp" Target="../ctrlProps/ctrlProp1782.xml"/><Relationship Id="rId270" Type="http://schemas.openxmlformats.org/officeDocument/2006/relationships/ctrlProp" Target="../ctrlProps/ctrlProp1323.xml"/><Relationship Id="rId936" Type="http://schemas.openxmlformats.org/officeDocument/2006/relationships/ctrlProp" Target="../ctrlProps/ctrlProp1989.xml"/><Relationship Id="rId65" Type="http://schemas.openxmlformats.org/officeDocument/2006/relationships/ctrlProp" Target="../ctrlProps/ctrlProp1118.xml"/><Relationship Id="rId130" Type="http://schemas.openxmlformats.org/officeDocument/2006/relationships/ctrlProp" Target="../ctrlProps/ctrlProp1183.xml"/><Relationship Id="rId368" Type="http://schemas.openxmlformats.org/officeDocument/2006/relationships/ctrlProp" Target="../ctrlProps/ctrlProp1421.xml"/><Relationship Id="rId575" Type="http://schemas.openxmlformats.org/officeDocument/2006/relationships/ctrlProp" Target="../ctrlProps/ctrlProp1628.xml"/><Relationship Id="rId782" Type="http://schemas.openxmlformats.org/officeDocument/2006/relationships/ctrlProp" Target="../ctrlProps/ctrlProp1835.xml"/><Relationship Id="rId228" Type="http://schemas.openxmlformats.org/officeDocument/2006/relationships/ctrlProp" Target="../ctrlProps/ctrlProp1281.xml"/><Relationship Id="rId435" Type="http://schemas.openxmlformats.org/officeDocument/2006/relationships/ctrlProp" Target="../ctrlProps/ctrlProp1488.xml"/><Relationship Id="rId642" Type="http://schemas.openxmlformats.org/officeDocument/2006/relationships/ctrlProp" Target="../ctrlProps/ctrlProp1695.xml"/><Relationship Id="rId281" Type="http://schemas.openxmlformats.org/officeDocument/2006/relationships/ctrlProp" Target="../ctrlProps/ctrlProp1334.xml"/><Relationship Id="rId502" Type="http://schemas.openxmlformats.org/officeDocument/2006/relationships/ctrlProp" Target="../ctrlProps/ctrlProp1555.xml"/><Relationship Id="rId947" Type="http://schemas.openxmlformats.org/officeDocument/2006/relationships/ctrlProp" Target="../ctrlProps/ctrlProp2000.xml"/><Relationship Id="rId76" Type="http://schemas.openxmlformats.org/officeDocument/2006/relationships/ctrlProp" Target="../ctrlProps/ctrlProp1129.xml"/><Relationship Id="rId141" Type="http://schemas.openxmlformats.org/officeDocument/2006/relationships/ctrlProp" Target="../ctrlProps/ctrlProp1194.xml"/><Relationship Id="rId379" Type="http://schemas.openxmlformats.org/officeDocument/2006/relationships/ctrlProp" Target="../ctrlProps/ctrlProp1432.xml"/><Relationship Id="rId586" Type="http://schemas.openxmlformats.org/officeDocument/2006/relationships/ctrlProp" Target="../ctrlProps/ctrlProp1639.xml"/><Relationship Id="rId793" Type="http://schemas.openxmlformats.org/officeDocument/2006/relationships/ctrlProp" Target="../ctrlProps/ctrlProp1846.xml"/><Relationship Id="rId807" Type="http://schemas.openxmlformats.org/officeDocument/2006/relationships/ctrlProp" Target="../ctrlProps/ctrlProp1860.xml"/><Relationship Id="rId7" Type="http://schemas.openxmlformats.org/officeDocument/2006/relationships/ctrlProp" Target="../ctrlProps/ctrlProp1060.xml"/><Relationship Id="rId239" Type="http://schemas.openxmlformats.org/officeDocument/2006/relationships/ctrlProp" Target="../ctrlProps/ctrlProp1292.xml"/><Relationship Id="rId446" Type="http://schemas.openxmlformats.org/officeDocument/2006/relationships/ctrlProp" Target="../ctrlProps/ctrlProp1499.xml"/><Relationship Id="rId653" Type="http://schemas.openxmlformats.org/officeDocument/2006/relationships/ctrlProp" Target="../ctrlProps/ctrlProp1706.xml"/><Relationship Id="rId292" Type="http://schemas.openxmlformats.org/officeDocument/2006/relationships/ctrlProp" Target="../ctrlProps/ctrlProp1345.xml"/><Relationship Id="rId306" Type="http://schemas.openxmlformats.org/officeDocument/2006/relationships/ctrlProp" Target="../ctrlProps/ctrlProp1359.xml"/><Relationship Id="rId860" Type="http://schemas.openxmlformats.org/officeDocument/2006/relationships/ctrlProp" Target="../ctrlProps/ctrlProp1913.xml"/><Relationship Id="rId958" Type="http://schemas.openxmlformats.org/officeDocument/2006/relationships/ctrlProp" Target="../ctrlProps/ctrlProp2011.xml"/><Relationship Id="rId87" Type="http://schemas.openxmlformats.org/officeDocument/2006/relationships/ctrlProp" Target="../ctrlProps/ctrlProp1140.xml"/><Relationship Id="rId513" Type="http://schemas.openxmlformats.org/officeDocument/2006/relationships/ctrlProp" Target="../ctrlProps/ctrlProp1566.xml"/><Relationship Id="rId597" Type="http://schemas.openxmlformats.org/officeDocument/2006/relationships/ctrlProp" Target="../ctrlProps/ctrlProp1650.xml"/><Relationship Id="rId720" Type="http://schemas.openxmlformats.org/officeDocument/2006/relationships/ctrlProp" Target="../ctrlProps/ctrlProp1773.xml"/><Relationship Id="rId818" Type="http://schemas.openxmlformats.org/officeDocument/2006/relationships/ctrlProp" Target="../ctrlProps/ctrlProp1871.xml"/><Relationship Id="rId152" Type="http://schemas.openxmlformats.org/officeDocument/2006/relationships/ctrlProp" Target="../ctrlProps/ctrlProp1205.xml"/><Relationship Id="rId457" Type="http://schemas.openxmlformats.org/officeDocument/2006/relationships/ctrlProp" Target="../ctrlProps/ctrlProp1510.xml"/><Relationship Id="rId1003" Type="http://schemas.openxmlformats.org/officeDocument/2006/relationships/ctrlProp" Target="../ctrlProps/ctrlProp2056.xml"/><Relationship Id="rId664" Type="http://schemas.openxmlformats.org/officeDocument/2006/relationships/ctrlProp" Target="../ctrlProps/ctrlProp1717.xml"/><Relationship Id="rId871" Type="http://schemas.openxmlformats.org/officeDocument/2006/relationships/ctrlProp" Target="../ctrlProps/ctrlProp1924.xml"/><Relationship Id="rId969" Type="http://schemas.openxmlformats.org/officeDocument/2006/relationships/ctrlProp" Target="../ctrlProps/ctrlProp2022.xml"/><Relationship Id="rId14" Type="http://schemas.openxmlformats.org/officeDocument/2006/relationships/ctrlProp" Target="../ctrlProps/ctrlProp1067.xml"/><Relationship Id="rId317" Type="http://schemas.openxmlformats.org/officeDocument/2006/relationships/ctrlProp" Target="../ctrlProps/ctrlProp1370.xml"/><Relationship Id="rId524" Type="http://schemas.openxmlformats.org/officeDocument/2006/relationships/ctrlProp" Target="../ctrlProps/ctrlProp1577.xml"/><Relationship Id="rId731" Type="http://schemas.openxmlformats.org/officeDocument/2006/relationships/ctrlProp" Target="../ctrlProps/ctrlProp1784.xml"/><Relationship Id="rId98" Type="http://schemas.openxmlformats.org/officeDocument/2006/relationships/ctrlProp" Target="../ctrlProps/ctrlProp1151.xml"/><Relationship Id="rId163" Type="http://schemas.openxmlformats.org/officeDocument/2006/relationships/ctrlProp" Target="../ctrlProps/ctrlProp1216.xml"/><Relationship Id="rId370" Type="http://schemas.openxmlformats.org/officeDocument/2006/relationships/ctrlProp" Target="../ctrlProps/ctrlProp1423.xml"/><Relationship Id="rId829" Type="http://schemas.openxmlformats.org/officeDocument/2006/relationships/ctrlProp" Target="../ctrlProps/ctrlProp1882.xml"/><Relationship Id="rId1014" Type="http://schemas.openxmlformats.org/officeDocument/2006/relationships/ctrlProp" Target="../ctrlProps/ctrlProp2067.xml"/><Relationship Id="rId230" Type="http://schemas.openxmlformats.org/officeDocument/2006/relationships/ctrlProp" Target="../ctrlProps/ctrlProp1283.xml"/><Relationship Id="rId468" Type="http://schemas.openxmlformats.org/officeDocument/2006/relationships/ctrlProp" Target="../ctrlProps/ctrlProp1521.xml"/><Relationship Id="rId675" Type="http://schemas.openxmlformats.org/officeDocument/2006/relationships/ctrlProp" Target="../ctrlProps/ctrlProp1728.xml"/><Relationship Id="rId882" Type="http://schemas.openxmlformats.org/officeDocument/2006/relationships/ctrlProp" Target="../ctrlProps/ctrlProp1935.xml"/><Relationship Id="rId25" Type="http://schemas.openxmlformats.org/officeDocument/2006/relationships/ctrlProp" Target="../ctrlProps/ctrlProp1078.xml"/><Relationship Id="rId328" Type="http://schemas.openxmlformats.org/officeDocument/2006/relationships/ctrlProp" Target="../ctrlProps/ctrlProp1381.xml"/><Relationship Id="rId535" Type="http://schemas.openxmlformats.org/officeDocument/2006/relationships/ctrlProp" Target="../ctrlProps/ctrlProp1588.xml"/><Relationship Id="rId742" Type="http://schemas.openxmlformats.org/officeDocument/2006/relationships/ctrlProp" Target="../ctrlProps/ctrlProp1795.xml"/><Relationship Id="rId174" Type="http://schemas.openxmlformats.org/officeDocument/2006/relationships/ctrlProp" Target="../ctrlProps/ctrlProp1227.xml"/><Relationship Id="rId381" Type="http://schemas.openxmlformats.org/officeDocument/2006/relationships/ctrlProp" Target="../ctrlProps/ctrlProp1434.xml"/><Relationship Id="rId602" Type="http://schemas.openxmlformats.org/officeDocument/2006/relationships/ctrlProp" Target="../ctrlProps/ctrlProp1655.xml"/><Relationship Id="rId1025" Type="http://schemas.openxmlformats.org/officeDocument/2006/relationships/ctrlProp" Target="../ctrlProps/ctrlProp2078.xml"/><Relationship Id="rId241" Type="http://schemas.openxmlformats.org/officeDocument/2006/relationships/ctrlProp" Target="../ctrlProps/ctrlProp1294.xml"/><Relationship Id="rId479" Type="http://schemas.openxmlformats.org/officeDocument/2006/relationships/ctrlProp" Target="../ctrlProps/ctrlProp1532.xml"/><Relationship Id="rId686" Type="http://schemas.openxmlformats.org/officeDocument/2006/relationships/ctrlProp" Target="../ctrlProps/ctrlProp1739.xml"/><Relationship Id="rId893" Type="http://schemas.openxmlformats.org/officeDocument/2006/relationships/ctrlProp" Target="../ctrlProps/ctrlProp1946.xml"/><Relationship Id="rId907" Type="http://schemas.openxmlformats.org/officeDocument/2006/relationships/ctrlProp" Target="../ctrlProps/ctrlProp1960.xml"/><Relationship Id="rId36" Type="http://schemas.openxmlformats.org/officeDocument/2006/relationships/ctrlProp" Target="../ctrlProps/ctrlProp1089.xml"/><Relationship Id="rId339" Type="http://schemas.openxmlformats.org/officeDocument/2006/relationships/ctrlProp" Target="../ctrlProps/ctrlProp1392.xml"/><Relationship Id="rId546" Type="http://schemas.openxmlformats.org/officeDocument/2006/relationships/ctrlProp" Target="../ctrlProps/ctrlProp1599.xml"/><Relationship Id="rId753" Type="http://schemas.openxmlformats.org/officeDocument/2006/relationships/ctrlProp" Target="../ctrlProps/ctrlProp1806.xml"/><Relationship Id="rId101" Type="http://schemas.openxmlformats.org/officeDocument/2006/relationships/ctrlProp" Target="../ctrlProps/ctrlProp1154.xml"/><Relationship Id="rId185" Type="http://schemas.openxmlformats.org/officeDocument/2006/relationships/ctrlProp" Target="../ctrlProps/ctrlProp1238.xml"/><Relationship Id="rId406" Type="http://schemas.openxmlformats.org/officeDocument/2006/relationships/ctrlProp" Target="../ctrlProps/ctrlProp1459.xml"/><Relationship Id="rId960" Type="http://schemas.openxmlformats.org/officeDocument/2006/relationships/ctrlProp" Target="../ctrlProps/ctrlProp2013.xml"/><Relationship Id="rId392" Type="http://schemas.openxmlformats.org/officeDocument/2006/relationships/ctrlProp" Target="../ctrlProps/ctrlProp1445.xml"/><Relationship Id="rId613" Type="http://schemas.openxmlformats.org/officeDocument/2006/relationships/ctrlProp" Target="../ctrlProps/ctrlProp1666.xml"/><Relationship Id="rId697" Type="http://schemas.openxmlformats.org/officeDocument/2006/relationships/ctrlProp" Target="../ctrlProps/ctrlProp1750.xml"/><Relationship Id="rId820" Type="http://schemas.openxmlformats.org/officeDocument/2006/relationships/ctrlProp" Target="../ctrlProps/ctrlProp1873.xml"/><Relationship Id="rId918" Type="http://schemas.openxmlformats.org/officeDocument/2006/relationships/ctrlProp" Target="../ctrlProps/ctrlProp1971.xml"/><Relationship Id="rId252" Type="http://schemas.openxmlformats.org/officeDocument/2006/relationships/ctrlProp" Target="../ctrlProps/ctrlProp1305.xml"/><Relationship Id="rId47" Type="http://schemas.openxmlformats.org/officeDocument/2006/relationships/ctrlProp" Target="../ctrlProps/ctrlProp1100.xml"/><Relationship Id="rId112" Type="http://schemas.openxmlformats.org/officeDocument/2006/relationships/ctrlProp" Target="../ctrlProps/ctrlProp1165.xml"/><Relationship Id="rId557" Type="http://schemas.openxmlformats.org/officeDocument/2006/relationships/ctrlProp" Target="../ctrlProps/ctrlProp1610.xml"/><Relationship Id="rId764" Type="http://schemas.openxmlformats.org/officeDocument/2006/relationships/ctrlProp" Target="../ctrlProps/ctrlProp1817.xml"/><Relationship Id="rId971" Type="http://schemas.openxmlformats.org/officeDocument/2006/relationships/ctrlProp" Target="../ctrlProps/ctrlProp2024.xml"/><Relationship Id="rId196" Type="http://schemas.openxmlformats.org/officeDocument/2006/relationships/ctrlProp" Target="../ctrlProps/ctrlProp1249.xml"/><Relationship Id="rId417" Type="http://schemas.openxmlformats.org/officeDocument/2006/relationships/ctrlProp" Target="../ctrlProps/ctrlProp1470.xml"/><Relationship Id="rId624" Type="http://schemas.openxmlformats.org/officeDocument/2006/relationships/ctrlProp" Target="../ctrlProps/ctrlProp1677.xml"/><Relationship Id="rId831" Type="http://schemas.openxmlformats.org/officeDocument/2006/relationships/ctrlProp" Target="../ctrlProps/ctrlProp1884.xml"/><Relationship Id="rId263" Type="http://schemas.openxmlformats.org/officeDocument/2006/relationships/ctrlProp" Target="../ctrlProps/ctrlProp1316.xml"/><Relationship Id="rId470" Type="http://schemas.openxmlformats.org/officeDocument/2006/relationships/ctrlProp" Target="../ctrlProps/ctrlProp1523.xml"/><Relationship Id="rId929" Type="http://schemas.openxmlformats.org/officeDocument/2006/relationships/ctrlProp" Target="../ctrlProps/ctrlProp1982.xml"/><Relationship Id="rId58" Type="http://schemas.openxmlformats.org/officeDocument/2006/relationships/ctrlProp" Target="../ctrlProps/ctrlProp1111.xml"/><Relationship Id="rId123" Type="http://schemas.openxmlformats.org/officeDocument/2006/relationships/ctrlProp" Target="../ctrlProps/ctrlProp1176.xml"/><Relationship Id="rId330" Type="http://schemas.openxmlformats.org/officeDocument/2006/relationships/ctrlProp" Target="../ctrlProps/ctrlProp1383.xml"/><Relationship Id="rId568" Type="http://schemas.openxmlformats.org/officeDocument/2006/relationships/ctrlProp" Target="../ctrlProps/ctrlProp1621.xml"/><Relationship Id="rId775" Type="http://schemas.openxmlformats.org/officeDocument/2006/relationships/ctrlProp" Target="../ctrlProps/ctrlProp1828.xml"/><Relationship Id="rId982" Type="http://schemas.openxmlformats.org/officeDocument/2006/relationships/ctrlProp" Target="../ctrlProps/ctrlProp2035.xml"/><Relationship Id="rId428" Type="http://schemas.openxmlformats.org/officeDocument/2006/relationships/ctrlProp" Target="../ctrlProps/ctrlProp1481.xml"/><Relationship Id="rId635" Type="http://schemas.openxmlformats.org/officeDocument/2006/relationships/ctrlProp" Target="../ctrlProps/ctrlProp1688.xml"/><Relationship Id="rId842" Type="http://schemas.openxmlformats.org/officeDocument/2006/relationships/ctrlProp" Target="../ctrlProps/ctrlProp1895.xml"/><Relationship Id="rId274" Type="http://schemas.openxmlformats.org/officeDocument/2006/relationships/ctrlProp" Target="../ctrlProps/ctrlProp1327.xml"/><Relationship Id="rId481" Type="http://schemas.openxmlformats.org/officeDocument/2006/relationships/ctrlProp" Target="../ctrlProps/ctrlProp1534.xml"/><Relationship Id="rId702" Type="http://schemas.openxmlformats.org/officeDocument/2006/relationships/ctrlProp" Target="../ctrlProps/ctrlProp1755.xml"/><Relationship Id="rId69" Type="http://schemas.openxmlformats.org/officeDocument/2006/relationships/ctrlProp" Target="../ctrlProps/ctrlProp1122.xml"/><Relationship Id="rId134" Type="http://schemas.openxmlformats.org/officeDocument/2006/relationships/ctrlProp" Target="../ctrlProps/ctrlProp1187.xml"/><Relationship Id="rId579" Type="http://schemas.openxmlformats.org/officeDocument/2006/relationships/ctrlProp" Target="../ctrlProps/ctrlProp1632.xml"/><Relationship Id="rId786" Type="http://schemas.openxmlformats.org/officeDocument/2006/relationships/ctrlProp" Target="../ctrlProps/ctrlProp1839.xml"/><Relationship Id="rId993" Type="http://schemas.openxmlformats.org/officeDocument/2006/relationships/ctrlProp" Target="../ctrlProps/ctrlProp2046.xml"/><Relationship Id="rId341" Type="http://schemas.openxmlformats.org/officeDocument/2006/relationships/ctrlProp" Target="../ctrlProps/ctrlProp1394.xml"/><Relationship Id="rId439" Type="http://schemas.openxmlformats.org/officeDocument/2006/relationships/ctrlProp" Target="../ctrlProps/ctrlProp1492.xml"/><Relationship Id="rId646" Type="http://schemas.openxmlformats.org/officeDocument/2006/relationships/ctrlProp" Target="../ctrlProps/ctrlProp1699.xml"/><Relationship Id="rId201" Type="http://schemas.openxmlformats.org/officeDocument/2006/relationships/ctrlProp" Target="../ctrlProps/ctrlProp1254.xml"/><Relationship Id="rId285" Type="http://schemas.openxmlformats.org/officeDocument/2006/relationships/ctrlProp" Target="../ctrlProps/ctrlProp1338.xml"/><Relationship Id="rId506" Type="http://schemas.openxmlformats.org/officeDocument/2006/relationships/ctrlProp" Target="../ctrlProps/ctrlProp1559.xml"/><Relationship Id="rId853" Type="http://schemas.openxmlformats.org/officeDocument/2006/relationships/ctrlProp" Target="../ctrlProps/ctrlProp1906.xml"/><Relationship Id="rId492" Type="http://schemas.openxmlformats.org/officeDocument/2006/relationships/ctrlProp" Target="../ctrlProps/ctrlProp1545.xml"/><Relationship Id="rId713" Type="http://schemas.openxmlformats.org/officeDocument/2006/relationships/ctrlProp" Target="../ctrlProps/ctrlProp1766.xml"/><Relationship Id="rId797" Type="http://schemas.openxmlformats.org/officeDocument/2006/relationships/ctrlProp" Target="../ctrlProps/ctrlProp1850.xml"/><Relationship Id="rId920" Type="http://schemas.openxmlformats.org/officeDocument/2006/relationships/ctrlProp" Target="../ctrlProps/ctrlProp1973.xml"/><Relationship Id="rId145" Type="http://schemas.openxmlformats.org/officeDocument/2006/relationships/ctrlProp" Target="../ctrlProps/ctrlProp1198.xml"/><Relationship Id="rId352" Type="http://schemas.openxmlformats.org/officeDocument/2006/relationships/ctrlProp" Target="../ctrlProps/ctrlProp1405.xml"/><Relationship Id="rId212" Type="http://schemas.openxmlformats.org/officeDocument/2006/relationships/ctrlProp" Target="../ctrlProps/ctrlProp1265.xml"/><Relationship Id="rId657" Type="http://schemas.openxmlformats.org/officeDocument/2006/relationships/ctrlProp" Target="../ctrlProps/ctrlProp1710.xml"/><Relationship Id="rId864" Type="http://schemas.openxmlformats.org/officeDocument/2006/relationships/ctrlProp" Target="../ctrlProps/ctrlProp1917.xml"/><Relationship Id="rId296" Type="http://schemas.openxmlformats.org/officeDocument/2006/relationships/ctrlProp" Target="../ctrlProps/ctrlProp1349.xml"/><Relationship Id="rId517" Type="http://schemas.openxmlformats.org/officeDocument/2006/relationships/ctrlProp" Target="../ctrlProps/ctrlProp1570.xml"/><Relationship Id="rId724" Type="http://schemas.openxmlformats.org/officeDocument/2006/relationships/ctrlProp" Target="../ctrlProps/ctrlProp1777.xml"/><Relationship Id="rId931" Type="http://schemas.openxmlformats.org/officeDocument/2006/relationships/ctrlProp" Target="../ctrlProps/ctrlProp1984.xml"/><Relationship Id="rId60" Type="http://schemas.openxmlformats.org/officeDocument/2006/relationships/ctrlProp" Target="../ctrlProps/ctrlProp1113.xml"/><Relationship Id="rId156" Type="http://schemas.openxmlformats.org/officeDocument/2006/relationships/ctrlProp" Target="../ctrlProps/ctrlProp1209.xml"/><Relationship Id="rId363" Type="http://schemas.openxmlformats.org/officeDocument/2006/relationships/ctrlProp" Target="../ctrlProps/ctrlProp1416.xml"/><Relationship Id="rId570" Type="http://schemas.openxmlformats.org/officeDocument/2006/relationships/ctrlProp" Target="../ctrlProps/ctrlProp1623.xml"/><Relationship Id="rId1007" Type="http://schemas.openxmlformats.org/officeDocument/2006/relationships/ctrlProp" Target="../ctrlProps/ctrlProp2060.xml"/><Relationship Id="rId223" Type="http://schemas.openxmlformats.org/officeDocument/2006/relationships/ctrlProp" Target="../ctrlProps/ctrlProp1276.xml"/><Relationship Id="rId430" Type="http://schemas.openxmlformats.org/officeDocument/2006/relationships/ctrlProp" Target="../ctrlProps/ctrlProp1483.xml"/><Relationship Id="rId668" Type="http://schemas.openxmlformats.org/officeDocument/2006/relationships/ctrlProp" Target="../ctrlProps/ctrlProp1721.xml"/><Relationship Id="rId875" Type="http://schemas.openxmlformats.org/officeDocument/2006/relationships/ctrlProp" Target="../ctrlProps/ctrlProp1928.xml"/><Relationship Id="rId18" Type="http://schemas.openxmlformats.org/officeDocument/2006/relationships/ctrlProp" Target="../ctrlProps/ctrlProp1071.xml"/><Relationship Id="rId528" Type="http://schemas.openxmlformats.org/officeDocument/2006/relationships/ctrlProp" Target="../ctrlProps/ctrlProp1581.xml"/><Relationship Id="rId735" Type="http://schemas.openxmlformats.org/officeDocument/2006/relationships/ctrlProp" Target="../ctrlProps/ctrlProp1788.xml"/><Relationship Id="rId942" Type="http://schemas.openxmlformats.org/officeDocument/2006/relationships/ctrlProp" Target="../ctrlProps/ctrlProp1995.xml"/><Relationship Id="rId167" Type="http://schemas.openxmlformats.org/officeDocument/2006/relationships/ctrlProp" Target="../ctrlProps/ctrlProp1220.xml"/><Relationship Id="rId374" Type="http://schemas.openxmlformats.org/officeDocument/2006/relationships/ctrlProp" Target="../ctrlProps/ctrlProp1427.xml"/><Relationship Id="rId581" Type="http://schemas.openxmlformats.org/officeDocument/2006/relationships/ctrlProp" Target="../ctrlProps/ctrlProp1634.xml"/><Relationship Id="rId1018" Type="http://schemas.openxmlformats.org/officeDocument/2006/relationships/ctrlProp" Target="../ctrlProps/ctrlProp2071.xml"/><Relationship Id="rId71" Type="http://schemas.openxmlformats.org/officeDocument/2006/relationships/ctrlProp" Target="../ctrlProps/ctrlProp1124.xml"/><Relationship Id="rId234" Type="http://schemas.openxmlformats.org/officeDocument/2006/relationships/ctrlProp" Target="../ctrlProps/ctrlProp1287.xml"/><Relationship Id="rId679" Type="http://schemas.openxmlformats.org/officeDocument/2006/relationships/ctrlProp" Target="../ctrlProps/ctrlProp1732.xml"/><Relationship Id="rId802" Type="http://schemas.openxmlformats.org/officeDocument/2006/relationships/ctrlProp" Target="../ctrlProps/ctrlProp1855.xml"/><Relationship Id="rId886" Type="http://schemas.openxmlformats.org/officeDocument/2006/relationships/ctrlProp" Target="../ctrlProps/ctrlProp1939.xml"/><Relationship Id="rId2" Type="http://schemas.openxmlformats.org/officeDocument/2006/relationships/drawing" Target="../drawings/drawing33.xml"/><Relationship Id="rId29" Type="http://schemas.openxmlformats.org/officeDocument/2006/relationships/ctrlProp" Target="../ctrlProps/ctrlProp1082.xml"/><Relationship Id="rId441" Type="http://schemas.openxmlformats.org/officeDocument/2006/relationships/ctrlProp" Target="../ctrlProps/ctrlProp1494.xml"/><Relationship Id="rId539" Type="http://schemas.openxmlformats.org/officeDocument/2006/relationships/ctrlProp" Target="../ctrlProps/ctrlProp1592.xml"/><Relationship Id="rId746" Type="http://schemas.openxmlformats.org/officeDocument/2006/relationships/ctrlProp" Target="../ctrlProps/ctrlProp1799.xml"/><Relationship Id="rId178" Type="http://schemas.openxmlformats.org/officeDocument/2006/relationships/ctrlProp" Target="../ctrlProps/ctrlProp1231.xml"/><Relationship Id="rId301" Type="http://schemas.openxmlformats.org/officeDocument/2006/relationships/ctrlProp" Target="../ctrlProps/ctrlProp1354.xml"/><Relationship Id="rId953" Type="http://schemas.openxmlformats.org/officeDocument/2006/relationships/ctrlProp" Target="../ctrlProps/ctrlProp2006.xml"/><Relationship Id="rId82" Type="http://schemas.openxmlformats.org/officeDocument/2006/relationships/ctrlProp" Target="../ctrlProps/ctrlProp1135.xml"/><Relationship Id="rId385" Type="http://schemas.openxmlformats.org/officeDocument/2006/relationships/ctrlProp" Target="../ctrlProps/ctrlProp1438.xml"/><Relationship Id="rId592" Type="http://schemas.openxmlformats.org/officeDocument/2006/relationships/ctrlProp" Target="../ctrlProps/ctrlProp1645.xml"/><Relationship Id="rId606" Type="http://schemas.openxmlformats.org/officeDocument/2006/relationships/ctrlProp" Target="../ctrlProps/ctrlProp1659.xml"/><Relationship Id="rId813" Type="http://schemas.openxmlformats.org/officeDocument/2006/relationships/ctrlProp" Target="../ctrlProps/ctrlProp1866.xml"/><Relationship Id="rId245" Type="http://schemas.openxmlformats.org/officeDocument/2006/relationships/ctrlProp" Target="../ctrlProps/ctrlProp1298.xml"/><Relationship Id="rId452" Type="http://schemas.openxmlformats.org/officeDocument/2006/relationships/ctrlProp" Target="../ctrlProps/ctrlProp1505.xml"/><Relationship Id="rId897" Type="http://schemas.openxmlformats.org/officeDocument/2006/relationships/ctrlProp" Target="../ctrlProps/ctrlProp1950.xml"/><Relationship Id="rId105" Type="http://schemas.openxmlformats.org/officeDocument/2006/relationships/ctrlProp" Target="../ctrlProps/ctrlProp1158.xml"/><Relationship Id="rId312" Type="http://schemas.openxmlformats.org/officeDocument/2006/relationships/ctrlProp" Target="../ctrlProps/ctrlProp1365.xml"/><Relationship Id="rId757" Type="http://schemas.openxmlformats.org/officeDocument/2006/relationships/ctrlProp" Target="../ctrlProps/ctrlProp1810.xml"/><Relationship Id="rId964" Type="http://schemas.openxmlformats.org/officeDocument/2006/relationships/ctrlProp" Target="../ctrlProps/ctrlProp2017.xml"/><Relationship Id="rId93" Type="http://schemas.openxmlformats.org/officeDocument/2006/relationships/ctrlProp" Target="../ctrlProps/ctrlProp1146.xml"/><Relationship Id="rId189" Type="http://schemas.openxmlformats.org/officeDocument/2006/relationships/ctrlProp" Target="../ctrlProps/ctrlProp1242.xml"/><Relationship Id="rId396" Type="http://schemas.openxmlformats.org/officeDocument/2006/relationships/ctrlProp" Target="../ctrlProps/ctrlProp1449.xml"/><Relationship Id="rId617" Type="http://schemas.openxmlformats.org/officeDocument/2006/relationships/ctrlProp" Target="../ctrlProps/ctrlProp1670.xml"/><Relationship Id="rId824" Type="http://schemas.openxmlformats.org/officeDocument/2006/relationships/ctrlProp" Target="../ctrlProps/ctrlProp1877.xml"/><Relationship Id="rId256" Type="http://schemas.openxmlformats.org/officeDocument/2006/relationships/ctrlProp" Target="../ctrlProps/ctrlProp1309.xml"/><Relationship Id="rId463" Type="http://schemas.openxmlformats.org/officeDocument/2006/relationships/ctrlProp" Target="../ctrlProps/ctrlProp1516.xml"/><Relationship Id="rId670" Type="http://schemas.openxmlformats.org/officeDocument/2006/relationships/ctrlProp" Target="../ctrlProps/ctrlProp1723.xml"/><Relationship Id="rId116" Type="http://schemas.openxmlformats.org/officeDocument/2006/relationships/ctrlProp" Target="../ctrlProps/ctrlProp1169.xml"/><Relationship Id="rId323" Type="http://schemas.openxmlformats.org/officeDocument/2006/relationships/ctrlProp" Target="../ctrlProps/ctrlProp1376.xml"/><Relationship Id="rId530" Type="http://schemas.openxmlformats.org/officeDocument/2006/relationships/ctrlProp" Target="../ctrlProps/ctrlProp1583.xml"/><Relationship Id="rId768" Type="http://schemas.openxmlformats.org/officeDocument/2006/relationships/ctrlProp" Target="../ctrlProps/ctrlProp1821.xml"/><Relationship Id="rId975" Type="http://schemas.openxmlformats.org/officeDocument/2006/relationships/ctrlProp" Target="../ctrlProps/ctrlProp2028.xml"/><Relationship Id="rId20" Type="http://schemas.openxmlformats.org/officeDocument/2006/relationships/ctrlProp" Target="../ctrlProps/ctrlProp1073.xml"/><Relationship Id="rId628" Type="http://schemas.openxmlformats.org/officeDocument/2006/relationships/ctrlProp" Target="../ctrlProps/ctrlProp1681.xml"/><Relationship Id="rId835" Type="http://schemas.openxmlformats.org/officeDocument/2006/relationships/ctrlProp" Target="../ctrlProps/ctrlProp1888.xml"/><Relationship Id="rId267" Type="http://schemas.openxmlformats.org/officeDocument/2006/relationships/ctrlProp" Target="../ctrlProps/ctrlProp1320.xml"/><Relationship Id="rId474" Type="http://schemas.openxmlformats.org/officeDocument/2006/relationships/ctrlProp" Target="../ctrlProps/ctrlProp1527.xml"/><Relationship Id="rId1020" Type="http://schemas.openxmlformats.org/officeDocument/2006/relationships/ctrlProp" Target="../ctrlProps/ctrlProp2073.xml"/><Relationship Id="rId127" Type="http://schemas.openxmlformats.org/officeDocument/2006/relationships/ctrlProp" Target="../ctrlProps/ctrlProp1180.xml"/><Relationship Id="rId681" Type="http://schemas.openxmlformats.org/officeDocument/2006/relationships/ctrlProp" Target="../ctrlProps/ctrlProp1734.xml"/><Relationship Id="rId779" Type="http://schemas.openxmlformats.org/officeDocument/2006/relationships/ctrlProp" Target="../ctrlProps/ctrlProp1832.xml"/><Relationship Id="rId902" Type="http://schemas.openxmlformats.org/officeDocument/2006/relationships/ctrlProp" Target="../ctrlProps/ctrlProp1955.xml"/><Relationship Id="rId986" Type="http://schemas.openxmlformats.org/officeDocument/2006/relationships/ctrlProp" Target="../ctrlProps/ctrlProp2039.xml"/><Relationship Id="rId31" Type="http://schemas.openxmlformats.org/officeDocument/2006/relationships/ctrlProp" Target="../ctrlProps/ctrlProp1084.xml"/><Relationship Id="rId334" Type="http://schemas.openxmlformats.org/officeDocument/2006/relationships/ctrlProp" Target="../ctrlProps/ctrlProp1387.xml"/><Relationship Id="rId541" Type="http://schemas.openxmlformats.org/officeDocument/2006/relationships/ctrlProp" Target="../ctrlProps/ctrlProp1594.xml"/><Relationship Id="rId639" Type="http://schemas.openxmlformats.org/officeDocument/2006/relationships/ctrlProp" Target="../ctrlProps/ctrlProp1692.xml"/><Relationship Id="rId180" Type="http://schemas.openxmlformats.org/officeDocument/2006/relationships/ctrlProp" Target="../ctrlProps/ctrlProp1233.xml"/><Relationship Id="rId278" Type="http://schemas.openxmlformats.org/officeDocument/2006/relationships/ctrlProp" Target="../ctrlProps/ctrlProp1331.xml"/><Relationship Id="rId401" Type="http://schemas.openxmlformats.org/officeDocument/2006/relationships/ctrlProp" Target="../ctrlProps/ctrlProp1454.xml"/><Relationship Id="rId846" Type="http://schemas.openxmlformats.org/officeDocument/2006/relationships/ctrlProp" Target="../ctrlProps/ctrlProp1899.xml"/><Relationship Id="rId485" Type="http://schemas.openxmlformats.org/officeDocument/2006/relationships/ctrlProp" Target="../ctrlProps/ctrlProp1538.xml"/><Relationship Id="rId692" Type="http://schemas.openxmlformats.org/officeDocument/2006/relationships/ctrlProp" Target="../ctrlProps/ctrlProp1745.xml"/><Relationship Id="rId706" Type="http://schemas.openxmlformats.org/officeDocument/2006/relationships/ctrlProp" Target="../ctrlProps/ctrlProp1759.xml"/><Relationship Id="rId913" Type="http://schemas.openxmlformats.org/officeDocument/2006/relationships/ctrlProp" Target="../ctrlProps/ctrlProp1966.xml"/><Relationship Id="rId42" Type="http://schemas.openxmlformats.org/officeDocument/2006/relationships/ctrlProp" Target="../ctrlProps/ctrlProp1095.xml"/><Relationship Id="rId138" Type="http://schemas.openxmlformats.org/officeDocument/2006/relationships/ctrlProp" Target="../ctrlProps/ctrlProp1191.xml"/><Relationship Id="rId345" Type="http://schemas.openxmlformats.org/officeDocument/2006/relationships/ctrlProp" Target="../ctrlProps/ctrlProp1398.xml"/><Relationship Id="rId552" Type="http://schemas.openxmlformats.org/officeDocument/2006/relationships/ctrlProp" Target="../ctrlProps/ctrlProp1605.xml"/><Relationship Id="rId997" Type="http://schemas.openxmlformats.org/officeDocument/2006/relationships/ctrlProp" Target="../ctrlProps/ctrlProp2050.xml"/><Relationship Id="rId191" Type="http://schemas.openxmlformats.org/officeDocument/2006/relationships/ctrlProp" Target="../ctrlProps/ctrlProp1244.xml"/><Relationship Id="rId205" Type="http://schemas.openxmlformats.org/officeDocument/2006/relationships/ctrlProp" Target="../ctrlProps/ctrlProp1258.xml"/><Relationship Id="rId412" Type="http://schemas.openxmlformats.org/officeDocument/2006/relationships/ctrlProp" Target="../ctrlProps/ctrlProp1465.xml"/><Relationship Id="rId857" Type="http://schemas.openxmlformats.org/officeDocument/2006/relationships/ctrlProp" Target="../ctrlProps/ctrlProp1910.xml"/><Relationship Id="rId289" Type="http://schemas.openxmlformats.org/officeDocument/2006/relationships/ctrlProp" Target="../ctrlProps/ctrlProp1342.xml"/><Relationship Id="rId496" Type="http://schemas.openxmlformats.org/officeDocument/2006/relationships/ctrlProp" Target="../ctrlProps/ctrlProp1549.xml"/><Relationship Id="rId717" Type="http://schemas.openxmlformats.org/officeDocument/2006/relationships/ctrlProp" Target="../ctrlProps/ctrlProp1770.xml"/><Relationship Id="rId924" Type="http://schemas.openxmlformats.org/officeDocument/2006/relationships/ctrlProp" Target="../ctrlProps/ctrlProp1977.xml"/><Relationship Id="rId53" Type="http://schemas.openxmlformats.org/officeDocument/2006/relationships/ctrlProp" Target="../ctrlProps/ctrlProp1106.xml"/><Relationship Id="rId149" Type="http://schemas.openxmlformats.org/officeDocument/2006/relationships/ctrlProp" Target="../ctrlProps/ctrlProp1202.xml"/><Relationship Id="rId356" Type="http://schemas.openxmlformats.org/officeDocument/2006/relationships/ctrlProp" Target="../ctrlProps/ctrlProp1409.xml"/><Relationship Id="rId563" Type="http://schemas.openxmlformats.org/officeDocument/2006/relationships/ctrlProp" Target="../ctrlProps/ctrlProp1616.xml"/><Relationship Id="rId770" Type="http://schemas.openxmlformats.org/officeDocument/2006/relationships/ctrlProp" Target="../ctrlProps/ctrlProp1823.xml"/><Relationship Id="rId216" Type="http://schemas.openxmlformats.org/officeDocument/2006/relationships/ctrlProp" Target="../ctrlProps/ctrlProp1269.xml"/><Relationship Id="rId423" Type="http://schemas.openxmlformats.org/officeDocument/2006/relationships/ctrlProp" Target="../ctrlProps/ctrlProp1476.xml"/><Relationship Id="rId868" Type="http://schemas.openxmlformats.org/officeDocument/2006/relationships/ctrlProp" Target="../ctrlProps/ctrlProp1921.xml"/><Relationship Id="rId630" Type="http://schemas.openxmlformats.org/officeDocument/2006/relationships/ctrlProp" Target="../ctrlProps/ctrlProp1683.xml"/><Relationship Id="rId728" Type="http://schemas.openxmlformats.org/officeDocument/2006/relationships/ctrlProp" Target="../ctrlProps/ctrlProp1781.xml"/><Relationship Id="rId935" Type="http://schemas.openxmlformats.org/officeDocument/2006/relationships/ctrlProp" Target="../ctrlProps/ctrlProp1988.xml"/><Relationship Id="rId64" Type="http://schemas.openxmlformats.org/officeDocument/2006/relationships/ctrlProp" Target="../ctrlProps/ctrlProp1117.xml"/><Relationship Id="rId367" Type="http://schemas.openxmlformats.org/officeDocument/2006/relationships/ctrlProp" Target="../ctrlProps/ctrlProp1420.xml"/><Relationship Id="rId574" Type="http://schemas.openxmlformats.org/officeDocument/2006/relationships/ctrlProp" Target="../ctrlProps/ctrlProp1627.xml"/><Relationship Id="rId227" Type="http://schemas.openxmlformats.org/officeDocument/2006/relationships/ctrlProp" Target="../ctrlProps/ctrlProp1280.xml"/><Relationship Id="rId781" Type="http://schemas.openxmlformats.org/officeDocument/2006/relationships/ctrlProp" Target="../ctrlProps/ctrlProp1834.xml"/><Relationship Id="rId879" Type="http://schemas.openxmlformats.org/officeDocument/2006/relationships/ctrlProp" Target="../ctrlProps/ctrlProp1932.xml"/><Relationship Id="rId434" Type="http://schemas.openxmlformats.org/officeDocument/2006/relationships/ctrlProp" Target="../ctrlProps/ctrlProp1487.xml"/><Relationship Id="rId641" Type="http://schemas.openxmlformats.org/officeDocument/2006/relationships/ctrlProp" Target="../ctrlProps/ctrlProp1694.xml"/><Relationship Id="rId739" Type="http://schemas.openxmlformats.org/officeDocument/2006/relationships/ctrlProp" Target="../ctrlProps/ctrlProp1792.xml"/><Relationship Id="rId280" Type="http://schemas.openxmlformats.org/officeDocument/2006/relationships/ctrlProp" Target="../ctrlProps/ctrlProp1333.xml"/><Relationship Id="rId501" Type="http://schemas.openxmlformats.org/officeDocument/2006/relationships/ctrlProp" Target="../ctrlProps/ctrlProp1554.xml"/><Relationship Id="rId946" Type="http://schemas.openxmlformats.org/officeDocument/2006/relationships/ctrlProp" Target="../ctrlProps/ctrlProp1999.xml"/><Relationship Id="rId75" Type="http://schemas.openxmlformats.org/officeDocument/2006/relationships/ctrlProp" Target="../ctrlProps/ctrlProp1128.xml"/><Relationship Id="rId140" Type="http://schemas.openxmlformats.org/officeDocument/2006/relationships/ctrlProp" Target="../ctrlProps/ctrlProp1193.xml"/><Relationship Id="rId378" Type="http://schemas.openxmlformats.org/officeDocument/2006/relationships/ctrlProp" Target="../ctrlProps/ctrlProp1431.xml"/><Relationship Id="rId585" Type="http://schemas.openxmlformats.org/officeDocument/2006/relationships/ctrlProp" Target="../ctrlProps/ctrlProp1638.xml"/><Relationship Id="rId792" Type="http://schemas.openxmlformats.org/officeDocument/2006/relationships/ctrlProp" Target="../ctrlProps/ctrlProp1845.xml"/><Relationship Id="rId806" Type="http://schemas.openxmlformats.org/officeDocument/2006/relationships/ctrlProp" Target="../ctrlProps/ctrlProp1859.xml"/><Relationship Id="rId6" Type="http://schemas.openxmlformats.org/officeDocument/2006/relationships/ctrlProp" Target="../ctrlProps/ctrlProp1059.xml"/><Relationship Id="rId238" Type="http://schemas.openxmlformats.org/officeDocument/2006/relationships/ctrlProp" Target="../ctrlProps/ctrlProp1291.xml"/><Relationship Id="rId445" Type="http://schemas.openxmlformats.org/officeDocument/2006/relationships/ctrlProp" Target="../ctrlProps/ctrlProp1498.xml"/><Relationship Id="rId652" Type="http://schemas.openxmlformats.org/officeDocument/2006/relationships/ctrlProp" Target="../ctrlProps/ctrlProp1705.xml"/><Relationship Id="rId291" Type="http://schemas.openxmlformats.org/officeDocument/2006/relationships/ctrlProp" Target="../ctrlProps/ctrlProp1344.xml"/><Relationship Id="rId305" Type="http://schemas.openxmlformats.org/officeDocument/2006/relationships/ctrlProp" Target="../ctrlProps/ctrlProp1358.xml"/><Relationship Id="rId512" Type="http://schemas.openxmlformats.org/officeDocument/2006/relationships/ctrlProp" Target="../ctrlProps/ctrlProp1565.xml"/><Relationship Id="rId957" Type="http://schemas.openxmlformats.org/officeDocument/2006/relationships/ctrlProp" Target="../ctrlProps/ctrlProp2010.xml"/><Relationship Id="rId86" Type="http://schemas.openxmlformats.org/officeDocument/2006/relationships/ctrlProp" Target="../ctrlProps/ctrlProp1139.xml"/><Relationship Id="rId151" Type="http://schemas.openxmlformats.org/officeDocument/2006/relationships/ctrlProp" Target="../ctrlProps/ctrlProp1204.xml"/><Relationship Id="rId389" Type="http://schemas.openxmlformats.org/officeDocument/2006/relationships/ctrlProp" Target="../ctrlProps/ctrlProp1442.xml"/><Relationship Id="rId596" Type="http://schemas.openxmlformats.org/officeDocument/2006/relationships/ctrlProp" Target="../ctrlProps/ctrlProp1649.xml"/><Relationship Id="rId817" Type="http://schemas.openxmlformats.org/officeDocument/2006/relationships/ctrlProp" Target="../ctrlProps/ctrlProp1870.xml"/><Relationship Id="rId1002" Type="http://schemas.openxmlformats.org/officeDocument/2006/relationships/ctrlProp" Target="../ctrlProps/ctrlProp2055.xml"/><Relationship Id="rId249" Type="http://schemas.openxmlformats.org/officeDocument/2006/relationships/ctrlProp" Target="../ctrlProps/ctrlProp1302.xml"/><Relationship Id="rId456" Type="http://schemas.openxmlformats.org/officeDocument/2006/relationships/ctrlProp" Target="../ctrlProps/ctrlProp1509.xml"/><Relationship Id="rId663" Type="http://schemas.openxmlformats.org/officeDocument/2006/relationships/ctrlProp" Target="../ctrlProps/ctrlProp1716.xml"/><Relationship Id="rId870" Type="http://schemas.openxmlformats.org/officeDocument/2006/relationships/ctrlProp" Target="../ctrlProps/ctrlProp1923.xml"/><Relationship Id="rId13" Type="http://schemas.openxmlformats.org/officeDocument/2006/relationships/ctrlProp" Target="../ctrlProps/ctrlProp1066.xml"/><Relationship Id="rId109" Type="http://schemas.openxmlformats.org/officeDocument/2006/relationships/ctrlProp" Target="../ctrlProps/ctrlProp1162.xml"/><Relationship Id="rId316" Type="http://schemas.openxmlformats.org/officeDocument/2006/relationships/ctrlProp" Target="../ctrlProps/ctrlProp1369.xml"/><Relationship Id="rId523" Type="http://schemas.openxmlformats.org/officeDocument/2006/relationships/ctrlProp" Target="../ctrlProps/ctrlProp1576.xml"/><Relationship Id="rId968" Type="http://schemas.openxmlformats.org/officeDocument/2006/relationships/ctrlProp" Target="../ctrlProps/ctrlProp2021.xml"/><Relationship Id="rId97" Type="http://schemas.openxmlformats.org/officeDocument/2006/relationships/ctrlProp" Target="../ctrlProps/ctrlProp1150.xml"/><Relationship Id="rId730" Type="http://schemas.openxmlformats.org/officeDocument/2006/relationships/ctrlProp" Target="../ctrlProps/ctrlProp1783.xml"/><Relationship Id="rId828" Type="http://schemas.openxmlformats.org/officeDocument/2006/relationships/ctrlProp" Target="../ctrlProps/ctrlProp1881.xml"/><Relationship Id="rId1013" Type="http://schemas.openxmlformats.org/officeDocument/2006/relationships/ctrlProp" Target="../ctrlProps/ctrlProp2066.xml"/><Relationship Id="rId162" Type="http://schemas.openxmlformats.org/officeDocument/2006/relationships/ctrlProp" Target="../ctrlProps/ctrlProp1215.xml"/><Relationship Id="rId467" Type="http://schemas.openxmlformats.org/officeDocument/2006/relationships/ctrlProp" Target="../ctrlProps/ctrlProp1520.xml"/><Relationship Id="rId674" Type="http://schemas.openxmlformats.org/officeDocument/2006/relationships/ctrlProp" Target="../ctrlProps/ctrlProp1727.xml"/><Relationship Id="rId881" Type="http://schemas.openxmlformats.org/officeDocument/2006/relationships/ctrlProp" Target="../ctrlProps/ctrlProp1934.xml"/><Relationship Id="rId979" Type="http://schemas.openxmlformats.org/officeDocument/2006/relationships/ctrlProp" Target="../ctrlProps/ctrlProp2032.xml"/><Relationship Id="rId24" Type="http://schemas.openxmlformats.org/officeDocument/2006/relationships/ctrlProp" Target="../ctrlProps/ctrlProp1077.xml"/><Relationship Id="rId327" Type="http://schemas.openxmlformats.org/officeDocument/2006/relationships/ctrlProp" Target="../ctrlProps/ctrlProp1380.xml"/><Relationship Id="rId534" Type="http://schemas.openxmlformats.org/officeDocument/2006/relationships/ctrlProp" Target="../ctrlProps/ctrlProp1587.xml"/><Relationship Id="rId741" Type="http://schemas.openxmlformats.org/officeDocument/2006/relationships/ctrlProp" Target="../ctrlProps/ctrlProp1794.xml"/><Relationship Id="rId839" Type="http://schemas.openxmlformats.org/officeDocument/2006/relationships/ctrlProp" Target="../ctrlProps/ctrlProp1892.xml"/><Relationship Id="rId173" Type="http://schemas.openxmlformats.org/officeDocument/2006/relationships/ctrlProp" Target="../ctrlProps/ctrlProp1226.xml"/><Relationship Id="rId380" Type="http://schemas.openxmlformats.org/officeDocument/2006/relationships/ctrlProp" Target="../ctrlProps/ctrlProp1433.xml"/><Relationship Id="rId601" Type="http://schemas.openxmlformats.org/officeDocument/2006/relationships/ctrlProp" Target="../ctrlProps/ctrlProp1654.xml"/><Relationship Id="rId1024" Type="http://schemas.openxmlformats.org/officeDocument/2006/relationships/ctrlProp" Target="../ctrlProps/ctrlProp2077.xml"/><Relationship Id="rId240" Type="http://schemas.openxmlformats.org/officeDocument/2006/relationships/ctrlProp" Target="../ctrlProps/ctrlProp1293.xml"/><Relationship Id="rId478" Type="http://schemas.openxmlformats.org/officeDocument/2006/relationships/ctrlProp" Target="../ctrlProps/ctrlProp1531.xml"/><Relationship Id="rId685" Type="http://schemas.openxmlformats.org/officeDocument/2006/relationships/ctrlProp" Target="../ctrlProps/ctrlProp1738.xml"/><Relationship Id="rId892" Type="http://schemas.openxmlformats.org/officeDocument/2006/relationships/ctrlProp" Target="../ctrlProps/ctrlProp1945.xml"/><Relationship Id="rId906" Type="http://schemas.openxmlformats.org/officeDocument/2006/relationships/ctrlProp" Target="../ctrlProps/ctrlProp1959.xml"/><Relationship Id="rId35" Type="http://schemas.openxmlformats.org/officeDocument/2006/relationships/ctrlProp" Target="../ctrlProps/ctrlProp1088.xml"/><Relationship Id="rId100" Type="http://schemas.openxmlformats.org/officeDocument/2006/relationships/ctrlProp" Target="../ctrlProps/ctrlProp1153.xml"/><Relationship Id="rId338" Type="http://schemas.openxmlformats.org/officeDocument/2006/relationships/ctrlProp" Target="../ctrlProps/ctrlProp1391.xml"/><Relationship Id="rId545" Type="http://schemas.openxmlformats.org/officeDocument/2006/relationships/ctrlProp" Target="../ctrlProps/ctrlProp1598.xml"/><Relationship Id="rId752" Type="http://schemas.openxmlformats.org/officeDocument/2006/relationships/ctrlProp" Target="../ctrlProps/ctrlProp1805.xml"/><Relationship Id="rId184" Type="http://schemas.openxmlformats.org/officeDocument/2006/relationships/ctrlProp" Target="../ctrlProps/ctrlProp1237.xml"/><Relationship Id="rId391" Type="http://schemas.openxmlformats.org/officeDocument/2006/relationships/ctrlProp" Target="../ctrlProps/ctrlProp1444.xml"/><Relationship Id="rId405" Type="http://schemas.openxmlformats.org/officeDocument/2006/relationships/ctrlProp" Target="../ctrlProps/ctrlProp1458.xml"/><Relationship Id="rId612" Type="http://schemas.openxmlformats.org/officeDocument/2006/relationships/ctrlProp" Target="../ctrlProps/ctrlProp1665.xml"/><Relationship Id="rId251" Type="http://schemas.openxmlformats.org/officeDocument/2006/relationships/ctrlProp" Target="../ctrlProps/ctrlProp1304.xml"/><Relationship Id="rId489" Type="http://schemas.openxmlformats.org/officeDocument/2006/relationships/ctrlProp" Target="../ctrlProps/ctrlProp1542.xml"/><Relationship Id="rId696" Type="http://schemas.openxmlformats.org/officeDocument/2006/relationships/ctrlProp" Target="../ctrlProps/ctrlProp1749.xml"/><Relationship Id="rId917" Type="http://schemas.openxmlformats.org/officeDocument/2006/relationships/ctrlProp" Target="../ctrlProps/ctrlProp1970.xml"/><Relationship Id="rId46" Type="http://schemas.openxmlformats.org/officeDocument/2006/relationships/ctrlProp" Target="../ctrlProps/ctrlProp1099.xml"/><Relationship Id="rId349" Type="http://schemas.openxmlformats.org/officeDocument/2006/relationships/ctrlProp" Target="../ctrlProps/ctrlProp1402.xml"/><Relationship Id="rId556" Type="http://schemas.openxmlformats.org/officeDocument/2006/relationships/ctrlProp" Target="../ctrlProps/ctrlProp1609.xml"/><Relationship Id="rId763" Type="http://schemas.openxmlformats.org/officeDocument/2006/relationships/ctrlProp" Target="../ctrlProps/ctrlProp1816.xml"/><Relationship Id="rId111" Type="http://schemas.openxmlformats.org/officeDocument/2006/relationships/ctrlProp" Target="../ctrlProps/ctrlProp1164.xml"/><Relationship Id="rId195" Type="http://schemas.openxmlformats.org/officeDocument/2006/relationships/ctrlProp" Target="../ctrlProps/ctrlProp1248.xml"/><Relationship Id="rId209" Type="http://schemas.openxmlformats.org/officeDocument/2006/relationships/ctrlProp" Target="../ctrlProps/ctrlProp1262.xml"/><Relationship Id="rId416" Type="http://schemas.openxmlformats.org/officeDocument/2006/relationships/ctrlProp" Target="../ctrlProps/ctrlProp1469.xml"/><Relationship Id="rId970" Type="http://schemas.openxmlformats.org/officeDocument/2006/relationships/ctrlProp" Target="../ctrlProps/ctrlProp2023.xml"/><Relationship Id="rId623" Type="http://schemas.openxmlformats.org/officeDocument/2006/relationships/ctrlProp" Target="../ctrlProps/ctrlProp1676.xml"/><Relationship Id="rId830" Type="http://schemas.openxmlformats.org/officeDocument/2006/relationships/ctrlProp" Target="../ctrlProps/ctrlProp1883.xml"/><Relationship Id="rId928" Type="http://schemas.openxmlformats.org/officeDocument/2006/relationships/ctrlProp" Target="../ctrlProps/ctrlProp1981.xml"/><Relationship Id="rId57" Type="http://schemas.openxmlformats.org/officeDocument/2006/relationships/ctrlProp" Target="../ctrlProps/ctrlProp1110.xml"/><Relationship Id="rId262" Type="http://schemas.openxmlformats.org/officeDocument/2006/relationships/ctrlProp" Target="../ctrlProps/ctrlProp1315.xml"/><Relationship Id="rId567" Type="http://schemas.openxmlformats.org/officeDocument/2006/relationships/ctrlProp" Target="../ctrlProps/ctrlProp1620.xml"/><Relationship Id="rId122" Type="http://schemas.openxmlformats.org/officeDocument/2006/relationships/ctrlProp" Target="../ctrlProps/ctrlProp1175.xml"/><Relationship Id="rId774" Type="http://schemas.openxmlformats.org/officeDocument/2006/relationships/ctrlProp" Target="../ctrlProps/ctrlProp1827.xml"/><Relationship Id="rId981" Type="http://schemas.openxmlformats.org/officeDocument/2006/relationships/ctrlProp" Target="../ctrlProps/ctrlProp2034.xml"/><Relationship Id="rId427" Type="http://schemas.openxmlformats.org/officeDocument/2006/relationships/ctrlProp" Target="../ctrlProps/ctrlProp1480.xml"/><Relationship Id="rId634" Type="http://schemas.openxmlformats.org/officeDocument/2006/relationships/ctrlProp" Target="../ctrlProps/ctrlProp1687.xml"/><Relationship Id="rId841" Type="http://schemas.openxmlformats.org/officeDocument/2006/relationships/ctrlProp" Target="../ctrlProps/ctrlProp1894.xml"/><Relationship Id="rId273" Type="http://schemas.openxmlformats.org/officeDocument/2006/relationships/ctrlProp" Target="../ctrlProps/ctrlProp1326.xml"/><Relationship Id="rId480" Type="http://schemas.openxmlformats.org/officeDocument/2006/relationships/ctrlProp" Target="../ctrlProps/ctrlProp1533.xml"/><Relationship Id="rId701" Type="http://schemas.openxmlformats.org/officeDocument/2006/relationships/ctrlProp" Target="../ctrlProps/ctrlProp1754.xml"/><Relationship Id="rId939" Type="http://schemas.openxmlformats.org/officeDocument/2006/relationships/ctrlProp" Target="../ctrlProps/ctrlProp1992.xml"/><Relationship Id="rId68" Type="http://schemas.openxmlformats.org/officeDocument/2006/relationships/ctrlProp" Target="../ctrlProps/ctrlProp1121.xml"/><Relationship Id="rId133" Type="http://schemas.openxmlformats.org/officeDocument/2006/relationships/ctrlProp" Target="../ctrlProps/ctrlProp1186.xml"/><Relationship Id="rId340" Type="http://schemas.openxmlformats.org/officeDocument/2006/relationships/ctrlProp" Target="../ctrlProps/ctrlProp1393.xml"/><Relationship Id="rId578" Type="http://schemas.openxmlformats.org/officeDocument/2006/relationships/ctrlProp" Target="../ctrlProps/ctrlProp1631.xml"/><Relationship Id="rId785" Type="http://schemas.openxmlformats.org/officeDocument/2006/relationships/ctrlProp" Target="../ctrlProps/ctrlProp1838.xml"/><Relationship Id="rId992" Type="http://schemas.openxmlformats.org/officeDocument/2006/relationships/ctrlProp" Target="../ctrlProps/ctrlProp2045.xml"/><Relationship Id="rId200" Type="http://schemas.openxmlformats.org/officeDocument/2006/relationships/ctrlProp" Target="../ctrlProps/ctrlProp1253.xml"/><Relationship Id="rId438" Type="http://schemas.openxmlformats.org/officeDocument/2006/relationships/ctrlProp" Target="../ctrlProps/ctrlProp1491.xml"/><Relationship Id="rId645" Type="http://schemas.openxmlformats.org/officeDocument/2006/relationships/ctrlProp" Target="../ctrlProps/ctrlProp1698.xml"/><Relationship Id="rId852" Type="http://schemas.openxmlformats.org/officeDocument/2006/relationships/ctrlProp" Target="../ctrlProps/ctrlProp1905.xml"/><Relationship Id="rId284" Type="http://schemas.openxmlformats.org/officeDocument/2006/relationships/ctrlProp" Target="../ctrlProps/ctrlProp1337.xml"/><Relationship Id="rId491" Type="http://schemas.openxmlformats.org/officeDocument/2006/relationships/ctrlProp" Target="../ctrlProps/ctrlProp1544.xml"/><Relationship Id="rId505" Type="http://schemas.openxmlformats.org/officeDocument/2006/relationships/ctrlProp" Target="../ctrlProps/ctrlProp1558.xml"/><Relationship Id="rId712" Type="http://schemas.openxmlformats.org/officeDocument/2006/relationships/ctrlProp" Target="../ctrlProps/ctrlProp1765.xml"/><Relationship Id="rId79" Type="http://schemas.openxmlformats.org/officeDocument/2006/relationships/ctrlProp" Target="../ctrlProps/ctrlProp1132.xml"/><Relationship Id="rId144" Type="http://schemas.openxmlformats.org/officeDocument/2006/relationships/ctrlProp" Target="../ctrlProps/ctrlProp1197.xml"/><Relationship Id="rId589" Type="http://schemas.openxmlformats.org/officeDocument/2006/relationships/ctrlProp" Target="../ctrlProps/ctrlProp1642.xml"/><Relationship Id="rId796" Type="http://schemas.openxmlformats.org/officeDocument/2006/relationships/ctrlProp" Target="../ctrlProps/ctrlProp1849.xml"/><Relationship Id="rId351" Type="http://schemas.openxmlformats.org/officeDocument/2006/relationships/ctrlProp" Target="../ctrlProps/ctrlProp1404.xml"/><Relationship Id="rId449" Type="http://schemas.openxmlformats.org/officeDocument/2006/relationships/ctrlProp" Target="../ctrlProps/ctrlProp1502.xml"/><Relationship Id="rId656" Type="http://schemas.openxmlformats.org/officeDocument/2006/relationships/ctrlProp" Target="../ctrlProps/ctrlProp1709.xml"/><Relationship Id="rId863" Type="http://schemas.openxmlformats.org/officeDocument/2006/relationships/ctrlProp" Target="../ctrlProps/ctrlProp1916.xml"/><Relationship Id="rId211" Type="http://schemas.openxmlformats.org/officeDocument/2006/relationships/ctrlProp" Target="../ctrlProps/ctrlProp1264.xml"/><Relationship Id="rId295" Type="http://schemas.openxmlformats.org/officeDocument/2006/relationships/ctrlProp" Target="../ctrlProps/ctrlProp1348.xml"/><Relationship Id="rId309" Type="http://schemas.openxmlformats.org/officeDocument/2006/relationships/ctrlProp" Target="../ctrlProps/ctrlProp1362.xml"/><Relationship Id="rId516" Type="http://schemas.openxmlformats.org/officeDocument/2006/relationships/ctrlProp" Target="../ctrlProps/ctrlProp1569.xml"/><Relationship Id="rId723" Type="http://schemas.openxmlformats.org/officeDocument/2006/relationships/ctrlProp" Target="../ctrlProps/ctrlProp1776.xml"/><Relationship Id="rId930" Type="http://schemas.openxmlformats.org/officeDocument/2006/relationships/ctrlProp" Target="../ctrlProps/ctrlProp1983.xml"/><Relationship Id="rId1006" Type="http://schemas.openxmlformats.org/officeDocument/2006/relationships/ctrlProp" Target="../ctrlProps/ctrlProp2059.xml"/><Relationship Id="rId155" Type="http://schemas.openxmlformats.org/officeDocument/2006/relationships/ctrlProp" Target="../ctrlProps/ctrlProp1208.xml"/><Relationship Id="rId362" Type="http://schemas.openxmlformats.org/officeDocument/2006/relationships/ctrlProp" Target="../ctrlProps/ctrlProp1415.xml"/><Relationship Id="rId222" Type="http://schemas.openxmlformats.org/officeDocument/2006/relationships/ctrlProp" Target="../ctrlProps/ctrlProp1275.xml"/><Relationship Id="rId667" Type="http://schemas.openxmlformats.org/officeDocument/2006/relationships/ctrlProp" Target="../ctrlProps/ctrlProp1720.xml"/><Relationship Id="rId874" Type="http://schemas.openxmlformats.org/officeDocument/2006/relationships/ctrlProp" Target="../ctrlProps/ctrlProp1927.xml"/><Relationship Id="rId17" Type="http://schemas.openxmlformats.org/officeDocument/2006/relationships/ctrlProp" Target="../ctrlProps/ctrlProp1070.xml"/><Relationship Id="rId527" Type="http://schemas.openxmlformats.org/officeDocument/2006/relationships/ctrlProp" Target="../ctrlProps/ctrlProp1580.xml"/><Relationship Id="rId734" Type="http://schemas.openxmlformats.org/officeDocument/2006/relationships/ctrlProp" Target="../ctrlProps/ctrlProp1787.xml"/><Relationship Id="rId941" Type="http://schemas.openxmlformats.org/officeDocument/2006/relationships/ctrlProp" Target="../ctrlProps/ctrlProp1994.xml"/><Relationship Id="rId70" Type="http://schemas.openxmlformats.org/officeDocument/2006/relationships/ctrlProp" Target="../ctrlProps/ctrlProp1123.xml"/><Relationship Id="rId166" Type="http://schemas.openxmlformats.org/officeDocument/2006/relationships/ctrlProp" Target="../ctrlProps/ctrlProp1219.xml"/><Relationship Id="rId373" Type="http://schemas.openxmlformats.org/officeDocument/2006/relationships/ctrlProp" Target="../ctrlProps/ctrlProp1426.xml"/><Relationship Id="rId580" Type="http://schemas.openxmlformats.org/officeDocument/2006/relationships/ctrlProp" Target="../ctrlProps/ctrlProp1633.xml"/><Relationship Id="rId801" Type="http://schemas.openxmlformats.org/officeDocument/2006/relationships/ctrlProp" Target="../ctrlProps/ctrlProp1854.xml"/><Relationship Id="rId1017" Type="http://schemas.openxmlformats.org/officeDocument/2006/relationships/ctrlProp" Target="../ctrlProps/ctrlProp2070.xml"/><Relationship Id="rId1" Type="http://schemas.openxmlformats.org/officeDocument/2006/relationships/printerSettings" Target="../printerSettings/printerSettings46.bin"/><Relationship Id="rId233" Type="http://schemas.openxmlformats.org/officeDocument/2006/relationships/ctrlProp" Target="../ctrlProps/ctrlProp1286.xml"/><Relationship Id="rId440" Type="http://schemas.openxmlformats.org/officeDocument/2006/relationships/ctrlProp" Target="../ctrlProps/ctrlProp1493.xml"/><Relationship Id="rId678" Type="http://schemas.openxmlformats.org/officeDocument/2006/relationships/ctrlProp" Target="../ctrlProps/ctrlProp1731.xml"/><Relationship Id="rId885" Type="http://schemas.openxmlformats.org/officeDocument/2006/relationships/ctrlProp" Target="../ctrlProps/ctrlProp1938.xml"/><Relationship Id="rId28" Type="http://schemas.openxmlformats.org/officeDocument/2006/relationships/ctrlProp" Target="../ctrlProps/ctrlProp1081.xml"/><Relationship Id="rId300" Type="http://schemas.openxmlformats.org/officeDocument/2006/relationships/ctrlProp" Target="../ctrlProps/ctrlProp1353.xml"/><Relationship Id="rId538" Type="http://schemas.openxmlformats.org/officeDocument/2006/relationships/ctrlProp" Target="../ctrlProps/ctrlProp1591.xml"/><Relationship Id="rId745" Type="http://schemas.openxmlformats.org/officeDocument/2006/relationships/ctrlProp" Target="../ctrlProps/ctrlProp1798.xml"/><Relationship Id="rId952" Type="http://schemas.openxmlformats.org/officeDocument/2006/relationships/ctrlProp" Target="../ctrlProps/ctrlProp2005.xml"/><Relationship Id="rId81" Type="http://schemas.openxmlformats.org/officeDocument/2006/relationships/ctrlProp" Target="../ctrlProps/ctrlProp1134.xml"/><Relationship Id="rId177" Type="http://schemas.openxmlformats.org/officeDocument/2006/relationships/ctrlProp" Target="../ctrlProps/ctrlProp1230.xml"/><Relationship Id="rId384" Type="http://schemas.openxmlformats.org/officeDocument/2006/relationships/ctrlProp" Target="../ctrlProps/ctrlProp1437.xml"/><Relationship Id="rId591" Type="http://schemas.openxmlformats.org/officeDocument/2006/relationships/ctrlProp" Target="../ctrlProps/ctrlProp1644.xml"/><Relationship Id="rId605" Type="http://schemas.openxmlformats.org/officeDocument/2006/relationships/ctrlProp" Target="../ctrlProps/ctrlProp1658.xml"/><Relationship Id="rId812" Type="http://schemas.openxmlformats.org/officeDocument/2006/relationships/ctrlProp" Target="../ctrlProps/ctrlProp1865.xml"/><Relationship Id="rId1028" Type="http://schemas.openxmlformats.org/officeDocument/2006/relationships/ctrlProp" Target="../ctrlProps/ctrlProp2081.xml"/><Relationship Id="rId244" Type="http://schemas.openxmlformats.org/officeDocument/2006/relationships/ctrlProp" Target="../ctrlProps/ctrlProp1297.xml"/><Relationship Id="rId689" Type="http://schemas.openxmlformats.org/officeDocument/2006/relationships/ctrlProp" Target="../ctrlProps/ctrlProp1742.xml"/><Relationship Id="rId896" Type="http://schemas.openxmlformats.org/officeDocument/2006/relationships/ctrlProp" Target="../ctrlProps/ctrlProp1949.xml"/><Relationship Id="rId39" Type="http://schemas.openxmlformats.org/officeDocument/2006/relationships/ctrlProp" Target="../ctrlProps/ctrlProp1092.xml"/><Relationship Id="rId451" Type="http://schemas.openxmlformats.org/officeDocument/2006/relationships/ctrlProp" Target="../ctrlProps/ctrlProp1504.xml"/><Relationship Id="rId549" Type="http://schemas.openxmlformats.org/officeDocument/2006/relationships/ctrlProp" Target="../ctrlProps/ctrlProp1602.xml"/><Relationship Id="rId756" Type="http://schemas.openxmlformats.org/officeDocument/2006/relationships/ctrlProp" Target="../ctrlProps/ctrlProp1809.xml"/><Relationship Id="rId104" Type="http://schemas.openxmlformats.org/officeDocument/2006/relationships/ctrlProp" Target="../ctrlProps/ctrlProp1157.xml"/><Relationship Id="rId188" Type="http://schemas.openxmlformats.org/officeDocument/2006/relationships/ctrlProp" Target="../ctrlProps/ctrlProp1241.xml"/><Relationship Id="rId311" Type="http://schemas.openxmlformats.org/officeDocument/2006/relationships/ctrlProp" Target="../ctrlProps/ctrlProp1364.xml"/><Relationship Id="rId395" Type="http://schemas.openxmlformats.org/officeDocument/2006/relationships/ctrlProp" Target="../ctrlProps/ctrlProp1448.xml"/><Relationship Id="rId409" Type="http://schemas.openxmlformats.org/officeDocument/2006/relationships/ctrlProp" Target="../ctrlProps/ctrlProp1462.xml"/><Relationship Id="rId963" Type="http://schemas.openxmlformats.org/officeDocument/2006/relationships/ctrlProp" Target="../ctrlProps/ctrlProp2016.xml"/><Relationship Id="rId92" Type="http://schemas.openxmlformats.org/officeDocument/2006/relationships/ctrlProp" Target="../ctrlProps/ctrlProp1145.xml"/><Relationship Id="rId616" Type="http://schemas.openxmlformats.org/officeDocument/2006/relationships/ctrlProp" Target="../ctrlProps/ctrlProp1669.xml"/><Relationship Id="rId823" Type="http://schemas.openxmlformats.org/officeDocument/2006/relationships/ctrlProp" Target="../ctrlProps/ctrlProp1876.xml"/><Relationship Id="rId255" Type="http://schemas.openxmlformats.org/officeDocument/2006/relationships/ctrlProp" Target="../ctrlProps/ctrlProp1308.xml"/><Relationship Id="rId462" Type="http://schemas.openxmlformats.org/officeDocument/2006/relationships/ctrlProp" Target="../ctrlProps/ctrlProp1515.xml"/><Relationship Id="rId115" Type="http://schemas.openxmlformats.org/officeDocument/2006/relationships/ctrlProp" Target="../ctrlProps/ctrlProp1168.xml"/><Relationship Id="rId322" Type="http://schemas.openxmlformats.org/officeDocument/2006/relationships/ctrlProp" Target="../ctrlProps/ctrlProp1375.xml"/><Relationship Id="rId767" Type="http://schemas.openxmlformats.org/officeDocument/2006/relationships/ctrlProp" Target="../ctrlProps/ctrlProp1820.xml"/><Relationship Id="rId974" Type="http://schemas.openxmlformats.org/officeDocument/2006/relationships/ctrlProp" Target="../ctrlProps/ctrlProp2027.xml"/><Relationship Id="rId199" Type="http://schemas.openxmlformats.org/officeDocument/2006/relationships/ctrlProp" Target="../ctrlProps/ctrlProp1252.xml"/><Relationship Id="rId627" Type="http://schemas.openxmlformats.org/officeDocument/2006/relationships/ctrlProp" Target="../ctrlProps/ctrlProp1680.xml"/><Relationship Id="rId834" Type="http://schemas.openxmlformats.org/officeDocument/2006/relationships/ctrlProp" Target="../ctrlProps/ctrlProp1887.xml"/><Relationship Id="rId266" Type="http://schemas.openxmlformats.org/officeDocument/2006/relationships/ctrlProp" Target="../ctrlProps/ctrlProp1319.xml"/><Relationship Id="rId473" Type="http://schemas.openxmlformats.org/officeDocument/2006/relationships/ctrlProp" Target="../ctrlProps/ctrlProp1526.xml"/><Relationship Id="rId680" Type="http://schemas.openxmlformats.org/officeDocument/2006/relationships/ctrlProp" Target="../ctrlProps/ctrlProp1733.xml"/><Relationship Id="rId901" Type="http://schemas.openxmlformats.org/officeDocument/2006/relationships/ctrlProp" Target="../ctrlProps/ctrlProp1954.xml"/><Relationship Id="rId30" Type="http://schemas.openxmlformats.org/officeDocument/2006/relationships/ctrlProp" Target="../ctrlProps/ctrlProp1083.xml"/><Relationship Id="rId126" Type="http://schemas.openxmlformats.org/officeDocument/2006/relationships/ctrlProp" Target="../ctrlProps/ctrlProp1179.xml"/><Relationship Id="rId333" Type="http://schemas.openxmlformats.org/officeDocument/2006/relationships/ctrlProp" Target="../ctrlProps/ctrlProp1386.xml"/><Relationship Id="rId540" Type="http://schemas.openxmlformats.org/officeDocument/2006/relationships/ctrlProp" Target="../ctrlProps/ctrlProp1593.xml"/><Relationship Id="rId778" Type="http://schemas.openxmlformats.org/officeDocument/2006/relationships/ctrlProp" Target="../ctrlProps/ctrlProp1831.xml"/><Relationship Id="rId985" Type="http://schemas.openxmlformats.org/officeDocument/2006/relationships/ctrlProp" Target="../ctrlProps/ctrlProp2038.xml"/><Relationship Id="rId638" Type="http://schemas.openxmlformats.org/officeDocument/2006/relationships/ctrlProp" Target="../ctrlProps/ctrlProp1691.xml"/><Relationship Id="rId845" Type="http://schemas.openxmlformats.org/officeDocument/2006/relationships/ctrlProp" Target="../ctrlProps/ctrlProp1898.xml"/><Relationship Id="rId277" Type="http://schemas.openxmlformats.org/officeDocument/2006/relationships/ctrlProp" Target="../ctrlProps/ctrlProp1330.xml"/><Relationship Id="rId400" Type="http://schemas.openxmlformats.org/officeDocument/2006/relationships/ctrlProp" Target="../ctrlProps/ctrlProp1453.xml"/><Relationship Id="rId484" Type="http://schemas.openxmlformats.org/officeDocument/2006/relationships/ctrlProp" Target="../ctrlProps/ctrlProp1537.xml"/><Relationship Id="rId705" Type="http://schemas.openxmlformats.org/officeDocument/2006/relationships/ctrlProp" Target="../ctrlProps/ctrlProp1758.xml"/><Relationship Id="rId137" Type="http://schemas.openxmlformats.org/officeDocument/2006/relationships/ctrlProp" Target="../ctrlProps/ctrlProp1190.xml"/><Relationship Id="rId344" Type="http://schemas.openxmlformats.org/officeDocument/2006/relationships/ctrlProp" Target="../ctrlProps/ctrlProp1397.xml"/><Relationship Id="rId691" Type="http://schemas.openxmlformats.org/officeDocument/2006/relationships/ctrlProp" Target="../ctrlProps/ctrlProp1744.xml"/><Relationship Id="rId789" Type="http://schemas.openxmlformats.org/officeDocument/2006/relationships/ctrlProp" Target="../ctrlProps/ctrlProp1842.xml"/><Relationship Id="rId912" Type="http://schemas.openxmlformats.org/officeDocument/2006/relationships/ctrlProp" Target="../ctrlProps/ctrlProp1965.xml"/><Relationship Id="rId996" Type="http://schemas.openxmlformats.org/officeDocument/2006/relationships/ctrlProp" Target="../ctrlProps/ctrlProp2049.xml"/><Relationship Id="rId41" Type="http://schemas.openxmlformats.org/officeDocument/2006/relationships/ctrlProp" Target="../ctrlProps/ctrlProp1094.xml"/><Relationship Id="rId551" Type="http://schemas.openxmlformats.org/officeDocument/2006/relationships/ctrlProp" Target="../ctrlProps/ctrlProp1604.xml"/><Relationship Id="rId649" Type="http://schemas.openxmlformats.org/officeDocument/2006/relationships/ctrlProp" Target="../ctrlProps/ctrlProp1702.xml"/><Relationship Id="rId856" Type="http://schemas.openxmlformats.org/officeDocument/2006/relationships/ctrlProp" Target="../ctrlProps/ctrlProp1909.xml"/><Relationship Id="rId190" Type="http://schemas.openxmlformats.org/officeDocument/2006/relationships/ctrlProp" Target="../ctrlProps/ctrlProp1243.xml"/><Relationship Id="rId204" Type="http://schemas.openxmlformats.org/officeDocument/2006/relationships/ctrlProp" Target="../ctrlProps/ctrlProp1257.xml"/><Relationship Id="rId288" Type="http://schemas.openxmlformats.org/officeDocument/2006/relationships/ctrlProp" Target="../ctrlProps/ctrlProp1341.xml"/><Relationship Id="rId411" Type="http://schemas.openxmlformats.org/officeDocument/2006/relationships/ctrlProp" Target="../ctrlProps/ctrlProp1464.xml"/><Relationship Id="rId509" Type="http://schemas.openxmlformats.org/officeDocument/2006/relationships/ctrlProp" Target="../ctrlProps/ctrlProp1562.xml"/><Relationship Id="rId495" Type="http://schemas.openxmlformats.org/officeDocument/2006/relationships/ctrlProp" Target="../ctrlProps/ctrlProp1548.xml"/><Relationship Id="rId716" Type="http://schemas.openxmlformats.org/officeDocument/2006/relationships/ctrlProp" Target="../ctrlProps/ctrlProp1769.xml"/><Relationship Id="rId923" Type="http://schemas.openxmlformats.org/officeDocument/2006/relationships/ctrlProp" Target="../ctrlProps/ctrlProp1976.xml"/><Relationship Id="rId52" Type="http://schemas.openxmlformats.org/officeDocument/2006/relationships/ctrlProp" Target="../ctrlProps/ctrlProp1105.xml"/><Relationship Id="rId148" Type="http://schemas.openxmlformats.org/officeDocument/2006/relationships/ctrlProp" Target="../ctrlProps/ctrlProp1201.xml"/><Relationship Id="rId355" Type="http://schemas.openxmlformats.org/officeDocument/2006/relationships/ctrlProp" Target="../ctrlProps/ctrlProp1408.xml"/><Relationship Id="rId562" Type="http://schemas.openxmlformats.org/officeDocument/2006/relationships/ctrlProp" Target="../ctrlProps/ctrlProp1615.xml"/><Relationship Id="rId215" Type="http://schemas.openxmlformats.org/officeDocument/2006/relationships/ctrlProp" Target="../ctrlProps/ctrlProp1268.xml"/><Relationship Id="rId422" Type="http://schemas.openxmlformats.org/officeDocument/2006/relationships/ctrlProp" Target="../ctrlProps/ctrlProp1475.xml"/><Relationship Id="rId867" Type="http://schemas.openxmlformats.org/officeDocument/2006/relationships/ctrlProp" Target="../ctrlProps/ctrlProp1920.xml"/><Relationship Id="rId299" Type="http://schemas.openxmlformats.org/officeDocument/2006/relationships/ctrlProp" Target="../ctrlProps/ctrlProp1352.xml"/><Relationship Id="rId727" Type="http://schemas.openxmlformats.org/officeDocument/2006/relationships/ctrlProp" Target="../ctrlProps/ctrlProp1780.xml"/><Relationship Id="rId934" Type="http://schemas.openxmlformats.org/officeDocument/2006/relationships/ctrlProp" Target="../ctrlProps/ctrlProp1987.xml"/><Relationship Id="rId63" Type="http://schemas.openxmlformats.org/officeDocument/2006/relationships/ctrlProp" Target="../ctrlProps/ctrlProp1116.xml"/><Relationship Id="rId159" Type="http://schemas.openxmlformats.org/officeDocument/2006/relationships/ctrlProp" Target="../ctrlProps/ctrlProp1212.xml"/><Relationship Id="rId366" Type="http://schemas.openxmlformats.org/officeDocument/2006/relationships/ctrlProp" Target="../ctrlProps/ctrlProp1419.xml"/><Relationship Id="rId573" Type="http://schemas.openxmlformats.org/officeDocument/2006/relationships/ctrlProp" Target="../ctrlProps/ctrlProp1626.xml"/><Relationship Id="rId780" Type="http://schemas.openxmlformats.org/officeDocument/2006/relationships/ctrlProp" Target="../ctrlProps/ctrlProp1833.xml"/><Relationship Id="rId226" Type="http://schemas.openxmlformats.org/officeDocument/2006/relationships/ctrlProp" Target="../ctrlProps/ctrlProp1279.xml"/><Relationship Id="rId433" Type="http://schemas.openxmlformats.org/officeDocument/2006/relationships/ctrlProp" Target="../ctrlProps/ctrlProp1486.xml"/><Relationship Id="rId878" Type="http://schemas.openxmlformats.org/officeDocument/2006/relationships/ctrlProp" Target="../ctrlProps/ctrlProp1931.xml"/><Relationship Id="rId640" Type="http://schemas.openxmlformats.org/officeDocument/2006/relationships/ctrlProp" Target="../ctrlProps/ctrlProp1693.xml"/><Relationship Id="rId738" Type="http://schemas.openxmlformats.org/officeDocument/2006/relationships/ctrlProp" Target="../ctrlProps/ctrlProp1791.xml"/><Relationship Id="rId945" Type="http://schemas.openxmlformats.org/officeDocument/2006/relationships/ctrlProp" Target="../ctrlProps/ctrlProp1998.xml"/><Relationship Id="rId74" Type="http://schemas.openxmlformats.org/officeDocument/2006/relationships/ctrlProp" Target="../ctrlProps/ctrlProp1127.xml"/><Relationship Id="rId377" Type="http://schemas.openxmlformats.org/officeDocument/2006/relationships/ctrlProp" Target="../ctrlProps/ctrlProp1430.xml"/><Relationship Id="rId500" Type="http://schemas.openxmlformats.org/officeDocument/2006/relationships/ctrlProp" Target="../ctrlProps/ctrlProp1553.xml"/><Relationship Id="rId584" Type="http://schemas.openxmlformats.org/officeDocument/2006/relationships/ctrlProp" Target="../ctrlProps/ctrlProp1637.xml"/><Relationship Id="rId805" Type="http://schemas.openxmlformats.org/officeDocument/2006/relationships/ctrlProp" Target="../ctrlProps/ctrlProp1858.xml"/><Relationship Id="rId5" Type="http://schemas.openxmlformats.org/officeDocument/2006/relationships/ctrlProp" Target="../ctrlProps/ctrlProp1058.xml"/><Relationship Id="rId237" Type="http://schemas.openxmlformats.org/officeDocument/2006/relationships/ctrlProp" Target="../ctrlProps/ctrlProp1290.xml"/><Relationship Id="rId791" Type="http://schemas.openxmlformats.org/officeDocument/2006/relationships/ctrlProp" Target="../ctrlProps/ctrlProp1844.xml"/><Relationship Id="rId889" Type="http://schemas.openxmlformats.org/officeDocument/2006/relationships/ctrlProp" Target="../ctrlProps/ctrlProp1942.xml"/><Relationship Id="rId444" Type="http://schemas.openxmlformats.org/officeDocument/2006/relationships/ctrlProp" Target="../ctrlProps/ctrlProp1497.xml"/><Relationship Id="rId651" Type="http://schemas.openxmlformats.org/officeDocument/2006/relationships/ctrlProp" Target="../ctrlProps/ctrlProp1704.xml"/><Relationship Id="rId749" Type="http://schemas.openxmlformats.org/officeDocument/2006/relationships/ctrlProp" Target="../ctrlProps/ctrlProp1802.xml"/><Relationship Id="rId290" Type="http://schemas.openxmlformats.org/officeDocument/2006/relationships/ctrlProp" Target="../ctrlProps/ctrlProp1343.xml"/><Relationship Id="rId304" Type="http://schemas.openxmlformats.org/officeDocument/2006/relationships/ctrlProp" Target="../ctrlProps/ctrlProp1357.xml"/><Relationship Id="rId388" Type="http://schemas.openxmlformats.org/officeDocument/2006/relationships/ctrlProp" Target="../ctrlProps/ctrlProp1441.xml"/><Relationship Id="rId511" Type="http://schemas.openxmlformats.org/officeDocument/2006/relationships/ctrlProp" Target="../ctrlProps/ctrlProp1564.xml"/><Relationship Id="rId609" Type="http://schemas.openxmlformats.org/officeDocument/2006/relationships/ctrlProp" Target="../ctrlProps/ctrlProp1662.xml"/><Relationship Id="rId956" Type="http://schemas.openxmlformats.org/officeDocument/2006/relationships/ctrlProp" Target="../ctrlProps/ctrlProp2009.xml"/><Relationship Id="rId85" Type="http://schemas.openxmlformats.org/officeDocument/2006/relationships/ctrlProp" Target="../ctrlProps/ctrlProp1138.xml"/><Relationship Id="rId150" Type="http://schemas.openxmlformats.org/officeDocument/2006/relationships/ctrlProp" Target="../ctrlProps/ctrlProp1203.xml"/><Relationship Id="rId595" Type="http://schemas.openxmlformats.org/officeDocument/2006/relationships/ctrlProp" Target="../ctrlProps/ctrlProp1648.xml"/><Relationship Id="rId816" Type="http://schemas.openxmlformats.org/officeDocument/2006/relationships/ctrlProp" Target="../ctrlProps/ctrlProp1869.xml"/><Relationship Id="rId1001" Type="http://schemas.openxmlformats.org/officeDocument/2006/relationships/ctrlProp" Target="../ctrlProps/ctrlProp2054.xml"/><Relationship Id="rId248" Type="http://schemas.openxmlformats.org/officeDocument/2006/relationships/ctrlProp" Target="../ctrlProps/ctrlProp1301.xml"/><Relationship Id="rId455" Type="http://schemas.openxmlformats.org/officeDocument/2006/relationships/ctrlProp" Target="../ctrlProps/ctrlProp1508.xml"/><Relationship Id="rId662" Type="http://schemas.openxmlformats.org/officeDocument/2006/relationships/ctrlProp" Target="../ctrlProps/ctrlProp1715.xml"/><Relationship Id="rId12" Type="http://schemas.openxmlformats.org/officeDocument/2006/relationships/ctrlProp" Target="../ctrlProps/ctrlProp1065.xml"/><Relationship Id="rId108" Type="http://schemas.openxmlformats.org/officeDocument/2006/relationships/ctrlProp" Target="../ctrlProps/ctrlProp1161.xml"/><Relationship Id="rId315" Type="http://schemas.openxmlformats.org/officeDocument/2006/relationships/ctrlProp" Target="../ctrlProps/ctrlProp1368.xml"/><Relationship Id="rId522" Type="http://schemas.openxmlformats.org/officeDocument/2006/relationships/ctrlProp" Target="../ctrlProps/ctrlProp1575.xml"/><Relationship Id="rId967" Type="http://schemas.openxmlformats.org/officeDocument/2006/relationships/ctrlProp" Target="../ctrlProps/ctrlProp2020.xml"/><Relationship Id="rId96" Type="http://schemas.openxmlformats.org/officeDocument/2006/relationships/ctrlProp" Target="../ctrlProps/ctrlProp1149.xml"/><Relationship Id="rId161" Type="http://schemas.openxmlformats.org/officeDocument/2006/relationships/ctrlProp" Target="../ctrlProps/ctrlProp1214.xml"/><Relationship Id="rId399" Type="http://schemas.openxmlformats.org/officeDocument/2006/relationships/ctrlProp" Target="../ctrlProps/ctrlProp1452.xml"/><Relationship Id="rId827" Type="http://schemas.openxmlformats.org/officeDocument/2006/relationships/ctrlProp" Target="../ctrlProps/ctrlProp1880.xml"/><Relationship Id="rId1012" Type="http://schemas.openxmlformats.org/officeDocument/2006/relationships/ctrlProp" Target="../ctrlProps/ctrlProp2065.xml"/><Relationship Id="rId259" Type="http://schemas.openxmlformats.org/officeDocument/2006/relationships/ctrlProp" Target="../ctrlProps/ctrlProp1312.xml"/><Relationship Id="rId466" Type="http://schemas.openxmlformats.org/officeDocument/2006/relationships/ctrlProp" Target="../ctrlProps/ctrlProp1519.xml"/><Relationship Id="rId673" Type="http://schemas.openxmlformats.org/officeDocument/2006/relationships/ctrlProp" Target="../ctrlProps/ctrlProp1726.xml"/><Relationship Id="rId880" Type="http://schemas.openxmlformats.org/officeDocument/2006/relationships/ctrlProp" Target="../ctrlProps/ctrlProp1933.xml"/><Relationship Id="rId23" Type="http://schemas.openxmlformats.org/officeDocument/2006/relationships/ctrlProp" Target="../ctrlProps/ctrlProp1076.xml"/><Relationship Id="rId119" Type="http://schemas.openxmlformats.org/officeDocument/2006/relationships/ctrlProp" Target="../ctrlProps/ctrlProp1172.xml"/><Relationship Id="rId326" Type="http://schemas.openxmlformats.org/officeDocument/2006/relationships/ctrlProp" Target="../ctrlProps/ctrlProp1379.xml"/><Relationship Id="rId533" Type="http://schemas.openxmlformats.org/officeDocument/2006/relationships/ctrlProp" Target="../ctrlProps/ctrlProp1586.xml"/><Relationship Id="rId978" Type="http://schemas.openxmlformats.org/officeDocument/2006/relationships/ctrlProp" Target="../ctrlProps/ctrlProp2031.xml"/><Relationship Id="rId740" Type="http://schemas.openxmlformats.org/officeDocument/2006/relationships/ctrlProp" Target="../ctrlProps/ctrlProp1793.xml"/><Relationship Id="rId838" Type="http://schemas.openxmlformats.org/officeDocument/2006/relationships/ctrlProp" Target="../ctrlProps/ctrlProp1891.xml"/><Relationship Id="rId1023" Type="http://schemas.openxmlformats.org/officeDocument/2006/relationships/ctrlProp" Target="../ctrlProps/ctrlProp2076.xml"/><Relationship Id="rId172" Type="http://schemas.openxmlformats.org/officeDocument/2006/relationships/ctrlProp" Target="../ctrlProps/ctrlProp1225.xml"/><Relationship Id="rId477" Type="http://schemas.openxmlformats.org/officeDocument/2006/relationships/ctrlProp" Target="../ctrlProps/ctrlProp1530.xml"/><Relationship Id="rId600" Type="http://schemas.openxmlformats.org/officeDocument/2006/relationships/ctrlProp" Target="../ctrlProps/ctrlProp1653.xml"/><Relationship Id="rId684" Type="http://schemas.openxmlformats.org/officeDocument/2006/relationships/ctrlProp" Target="../ctrlProps/ctrlProp1737.xml"/><Relationship Id="rId337" Type="http://schemas.openxmlformats.org/officeDocument/2006/relationships/ctrlProp" Target="../ctrlProps/ctrlProp1390.xml"/><Relationship Id="rId891" Type="http://schemas.openxmlformats.org/officeDocument/2006/relationships/ctrlProp" Target="../ctrlProps/ctrlProp1944.xml"/><Relationship Id="rId905" Type="http://schemas.openxmlformats.org/officeDocument/2006/relationships/ctrlProp" Target="../ctrlProps/ctrlProp1958.xml"/><Relationship Id="rId989" Type="http://schemas.openxmlformats.org/officeDocument/2006/relationships/ctrlProp" Target="../ctrlProps/ctrlProp2042.xml"/><Relationship Id="rId34" Type="http://schemas.openxmlformats.org/officeDocument/2006/relationships/ctrlProp" Target="../ctrlProps/ctrlProp1087.xml"/><Relationship Id="rId544" Type="http://schemas.openxmlformats.org/officeDocument/2006/relationships/ctrlProp" Target="../ctrlProps/ctrlProp1597.xml"/><Relationship Id="rId751" Type="http://schemas.openxmlformats.org/officeDocument/2006/relationships/ctrlProp" Target="../ctrlProps/ctrlProp1804.xml"/><Relationship Id="rId849" Type="http://schemas.openxmlformats.org/officeDocument/2006/relationships/ctrlProp" Target="../ctrlProps/ctrlProp1902.xml"/><Relationship Id="rId183" Type="http://schemas.openxmlformats.org/officeDocument/2006/relationships/ctrlProp" Target="../ctrlProps/ctrlProp1236.xml"/><Relationship Id="rId390" Type="http://schemas.openxmlformats.org/officeDocument/2006/relationships/ctrlProp" Target="../ctrlProps/ctrlProp1443.xml"/><Relationship Id="rId404" Type="http://schemas.openxmlformats.org/officeDocument/2006/relationships/ctrlProp" Target="../ctrlProps/ctrlProp1457.xml"/><Relationship Id="rId611" Type="http://schemas.openxmlformats.org/officeDocument/2006/relationships/ctrlProp" Target="../ctrlProps/ctrlProp1664.xml"/><Relationship Id="rId250" Type="http://schemas.openxmlformats.org/officeDocument/2006/relationships/ctrlProp" Target="../ctrlProps/ctrlProp1303.xml"/><Relationship Id="rId488" Type="http://schemas.openxmlformats.org/officeDocument/2006/relationships/ctrlProp" Target="../ctrlProps/ctrlProp1541.xml"/><Relationship Id="rId695" Type="http://schemas.openxmlformats.org/officeDocument/2006/relationships/ctrlProp" Target="../ctrlProps/ctrlProp1748.xml"/><Relationship Id="rId709" Type="http://schemas.openxmlformats.org/officeDocument/2006/relationships/ctrlProp" Target="../ctrlProps/ctrlProp1762.xml"/><Relationship Id="rId916" Type="http://schemas.openxmlformats.org/officeDocument/2006/relationships/ctrlProp" Target="../ctrlProps/ctrlProp1969.xml"/><Relationship Id="rId45" Type="http://schemas.openxmlformats.org/officeDocument/2006/relationships/ctrlProp" Target="../ctrlProps/ctrlProp1098.xml"/><Relationship Id="rId110" Type="http://schemas.openxmlformats.org/officeDocument/2006/relationships/ctrlProp" Target="../ctrlProps/ctrlProp1163.xml"/><Relationship Id="rId348" Type="http://schemas.openxmlformats.org/officeDocument/2006/relationships/ctrlProp" Target="../ctrlProps/ctrlProp1401.xml"/><Relationship Id="rId555" Type="http://schemas.openxmlformats.org/officeDocument/2006/relationships/ctrlProp" Target="../ctrlProps/ctrlProp1608.xml"/><Relationship Id="rId762" Type="http://schemas.openxmlformats.org/officeDocument/2006/relationships/ctrlProp" Target="../ctrlProps/ctrlProp1815.xml"/><Relationship Id="rId194" Type="http://schemas.openxmlformats.org/officeDocument/2006/relationships/ctrlProp" Target="../ctrlProps/ctrlProp1247.xml"/><Relationship Id="rId208" Type="http://schemas.openxmlformats.org/officeDocument/2006/relationships/ctrlProp" Target="../ctrlProps/ctrlProp1261.xml"/><Relationship Id="rId415" Type="http://schemas.openxmlformats.org/officeDocument/2006/relationships/ctrlProp" Target="../ctrlProps/ctrlProp1468.xml"/><Relationship Id="rId622" Type="http://schemas.openxmlformats.org/officeDocument/2006/relationships/ctrlProp" Target="../ctrlProps/ctrlProp1675.xml"/><Relationship Id="rId261" Type="http://schemas.openxmlformats.org/officeDocument/2006/relationships/ctrlProp" Target="../ctrlProps/ctrlProp1314.xml"/><Relationship Id="rId499" Type="http://schemas.openxmlformats.org/officeDocument/2006/relationships/ctrlProp" Target="../ctrlProps/ctrlProp1552.xml"/><Relationship Id="rId927" Type="http://schemas.openxmlformats.org/officeDocument/2006/relationships/ctrlProp" Target="../ctrlProps/ctrlProp1980.xml"/><Relationship Id="rId56" Type="http://schemas.openxmlformats.org/officeDocument/2006/relationships/ctrlProp" Target="../ctrlProps/ctrlProp1109.xml"/><Relationship Id="rId359" Type="http://schemas.openxmlformats.org/officeDocument/2006/relationships/ctrlProp" Target="../ctrlProps/ctrlProp1412.xml"/><Relationship Id="rId566" Type="http://schemas.openxmlformats.org/officeDocument/2006/relationships/ctrlProp" Target="../ctrlProps/ctrlProp1619.xml"/><Relationship Id="rId773" Type="http://schemas.openxmlformats.org/officeDocument/2006/relationships/ctrlProp" Target="../ctrlProps/ctrlProp1826.xml"/><Relationship Id="rId121" Type="http://schemas.openxmlformats.org/officeDocument/2006/relationships/ctrlProp" Target="../ctrlProps/ctrlProp1174.xml"/><Relationship Id="rId219" Type="http://schemas.openxmlformats.org/officeDocument/2006/relationships/ctrlProp" Target="../ctrlProps/ctrlProp1272.xml"/><Relationship Id="rId426" Type="http://schemas.openxmlformats.org/officeDocument/2006/relationships/ctrlProp" Target="../ctrlProps/ctrlProp1479.xml"/><Relationship Id="rId633" Type="http://schemas.openxmlformats.org/officeDocument/2006/relationships/ctrlProp" Target="../ctrlProps/ctrlProp1686.xml"/><Relationship Id="rId980" Type="http://schemas.openxmlformats.org/officeDocument/2006/relationships/ctrlProp" Target="../ctrlProps/ctrlProp2033.xml"/><Relationship Id="rId840" Type="http://schemas.openxmlformats.org/officeDocument/2006/relationships/ctrlProp" Target="../ctrlProps/ctrlProp1893.xml"/><Relationship Id="rId938" Type="http://schemas.openxmlformats.org/officeDocument/2006/relationships/ctrlProp" Target="../ctrlProps/ctrlProp1991.xml"/><Relationship Id="rId67" Type="http://schemas.openxmlformats.org/officeDocument/2006/relationships/ctrlProp" Target="../ctrlProps/ctrlProp1120.xml"/><Relationship Id="rId272" Type="http://schemas.openxmlformats.org/officeDocument/2006/relationships/ctrlProp" Target="../ctrlProps/ctrlProp1325.xml"/><Relationship Id="rId577" Type="http://schemas.openxmlformats.org/officeDocument/2006/relationships/ctrlProp" Target="../ctrlProps/ctrlProp1630.xml"/><Relationship Id="rId700" Type="http://schemas.openxmlformats.org/officeDocument/2006/relationships/ctrlProp" Target="../ctrlProps/ctrlProp1753.xml"/><Relationship Id="rId132" Type="http://schemas.openxmlformats.org/officeDocument/2006/relationships/ctrlProp" Target="../ctrlProps/ctrlProp1185.xml"/><Relationship Id="rId784" Type="http://schemas.openxmlformats.org/officeDocument/2006/relationships/ctrlProp" Target="../ctrlProps/ctrlProp1837.xml"/><Relationship Id="rId991" Type="http://schemas.openxmlformats.org/officeDocument/2006/relationships/ctrlProp" Target="../ctrlProps/ctrlProp2044.xml"/><Relationship Id="rId437" Type="http://schemas.openxmlformats.org/officeDocument/2006/relationships/ctrlProp" Target="../ctrlProps/ctrlProp1490.xml"/><Relationship Id="rId644" Type="http://schemas.openxmlformats.org/officeDocument/2006/relationships/ctrlProp" Target="../ctrlProps/ctrlProp1697.xml"/><Relationship Id="rId851" Type="http://schemas.openxmlformats.org/officeDocument/2006/relationships/ctrlProp" Target="../ctrlProps/ctrlProp1904.xml"/><Relationship Id="rId283" Type="http://schemas.openxmlformats.org/officeDocument/2006/relationships/ctrlProp" Target="../ctrlProps/ctrlProp1336.xml"/><Relationship Id="rId490" Type="http://schemas.openxmlformats.org/officeDocument/2006/relationships/ctrlProp" Target="../ctrlProps/ctrlProp1543.xml"/><Relationship Id="rId504" Type="http://schemas.openxmlformats.org/officeDocument/2006/relationships/ctrlProp" Target="../ctrlProps/ctrlProp1557.xml"/><Relationship Id="rId711" Type="http://schemas.openxmlformats.org/officeDocument/2006/relationships/ctrlProp" Target="../ctrlProps/ctrlProp1764.xml"/><Relationship Id="rId949" Type="http://schemas.openxmlformats.org/officeDocument/2006/relationships/ctrlProp" Target="../ctrlProps/ctrlProp2002.xml"/><Relationship Id="rId78" Type="http://schemas.openxmlformats.org/officeDocument/2006/relationships/ctrlProp" Target="../ctrlProps/ctrlProp1131.xml"/><Relationship Id="rId143" Type="http://schemas.openxmlformats.org/officeDocument/2006/relationships/ctrlProp" Target="../ctrlProps/ctrlProp1196.xml"/><Relationship Id="rId350" Type="http://schemas.openxmlformats.org/officeDocument/2006/relationships/ctrlProp" Target="../ctrlProps/ctrlProp1403.xml"/><Relationship Id="rId588" Type="http://schemas.openxmlformats.org/officeDocument/2006/relationships/ctrlProp" Target="../ctrlProps/ctrlProp1641.xml"/><Relationship Id="rId795" Type="http://schemas.openxmlformats.org/officeDocument/2006/relationships/ctrlProp" Target="../ctrlProps/ctrlProp1848.xml"/><Relationship Id="rId809" Type="http://schemas.openxmlformats.org/officeDocument/2006/relationships/ctrlProp" Target="../ctrlProps/ctrlProp1862.xml"/><Relationship Id="rId9" Type="http://schemas.openxmlformats.org/officeDocument/2006/relationships/ctrlProp" Target="../ctrlProps/ctrlProp1062.xml"/><Relationship Id="rId210" Type="http://schemas.openxmlformats.org/officeDocument/2006/relationships/ctrlProp" Target="../ctrlProps/ctrlProp1263.xml"/><Relationship Id="rId448" Type="http://schemas.openxmlformats.org/officeDocument/2006/relationships/ctrlProp" Target="../ctrlProps/ctrlProp1501.xml"/><Relationship Id="rId655" Type="http://schemas.openxmlformats.org/officeDocument/2006/relationships/ctrlProp" Target="../ctrlProps/ctrlProp1708.xml"/><Relationship Id="rId862" Type="http://schemas.openxmlformats.org/officeDocument/2006/relationships/ctrlProp" Target="../ctrlProps/ctrlProp1915.xml"/><Relationship Id="rId294" Type="http://schemas.openxmlformats.org/officeDocument/2006/relationships/ctrlProp" Target="../ctrlProps/ctrlProp1347.xml"/><Relationship Id="rId308" Type="http://schemas.openxmlformats.org/officeDocument/2006/relationships/ctrlProp" Target="../ctrlProps/ctrlProp1361.xml"/><Relationship Id="rId515" Type="http://schemas.openxmlformats.org/officeDocument/2006/relationships/ctrlProp" Target="../ctrlProps/ctrlProp1568.xml"/><Relationship Id="rId722" Type="http://schemas.openxmlformats.org/officeDocument/2006/relationships/ctrlProp" Target="../ctrlProps/ctrlProp1775.xml"/><Relationship Id="rId89" Type="http://schemas.openxmlformats.org/officeDocument/2006/relationships/ctrlProp" Target="../ctrlProps/ctrlProp1142.xml"/><Relationship Id="rId154" Type="http://schemas.openxmlformats.org/officeDocument/2006/relationships/ctrlProp" Target="../ctrlProps/ctrlProp1207.xml"/><Relationship Id="rId361" Type="http://schemas.openxmlformats.org/officeDocument/2006/relationships/ctrlProp" Target="../ctrlProps/ctrlProp1414.xml"/><Relationship Id="rId599" Type="http://schemas.openxmlformats.org/officeDocument/2006/relationships/ctrlProp" Target="../ctrlProps/ctrlProp1652.xml"/><Relationship Id="rId1005" Type="http://schemas.openxmlformats.org/officeDocument/2006/relationships/ctrlProp" Target="../ctrlProps/ctrlProp2058.xml"/><Relationship Id="rId459" Type="http://schemas.openxmlformats.org/officeDocument/2006/relationships/ctrlProp" Target="../ctrlProps/ctrlProp1512.xml"/><Relationship Id="rId666" Type="http://schemas.openxmlformats.org/officeDocument/2006/relationships/ctrlProp" Target="../ctrlProps/ctrlProp1719.xml"/><Relationship Id="rId873" Type="http://schemas.openxmlformats.org/officeDocument/2006/relationships/ctrlProp" Target="../ctrlProps/ctrlProp1926.xml"/><Relationship Id="rId16" Type="http://schemas.openxmlformats.org/officeDocument/2006/relationships/ctrlProp" Target="../ctrlProps/ctrlProp1069.xml"/><Relationship Id="rId221" Type="http://schemas.openxmlformats.org/officeDocument/2006/relationships/ctrlProp" Target="../ctrlProps/ctrlProp1274.xml"/><Relationship Id="rId319" Type="http://schemas.openxmlformats.org/officeDocument/2006/relationships/ctrlProp" Target="../ctrlProps/ctrlProp1372.xml"/><Relationship Id="rId526" Type="http://schemas.openxmlformats.org/officeDocument/2006/relationships/ctrlProp" Target="../ctrlProps/ctrlProp1579.xml"/><Relationship Id="rId733" Type="http://schemas.openxmlformats.org/officeDocument/2006/relationships/ctrlProp" Target="../ctrlProps/ctrlProp1786.xml"/><Relationship Id="rId940" Type="http://schemas.openxmlformats.org/officeDocument/2006/relationships/ctrlProp" Target="../ctrlProps/ctrlProp1993.xml"/><Relationship Id="rId1016" Type="http://schemas.openxmlformats.org/officeDocument/2006/relationships/ctrlProp" Target="../ctrlProps/ctrlProp2069.xml"/><Relationship Id="rId165" Type="http://schemas.openxmlformats.org/officeDocument/2006/relationships/ctrlProp" Target="../ctrlProps/ctrlProp1218.xml"/><Relationship Id="rId372" Type="http://schemas.openxmlformats.org/officeDocument/2006/relationships/ctrlProp" Target="../ctrlProps/ctrlProp1425.xml"/><Relationship Id="rId677" Type="http://schemas.openxmlformats.org/officeDocument/2006/relationships/ctrlProp" Target="../ctrlProps/ctrlProp1730.xml"/><Relationship Id="rId800" Type="http://schemas.openxmlformats.org/officeDocument/2006/relationships/ctrlProp" Target="../ctrlProps/ctrlProp1853.xml"/><Relationship Id="rId232" Type="http://schemas.openxmlformats.org/officeDocument/2006/relationships/ctrlProp" Target="../ctrlProps/ctrlProp1285.xml"/><Relationship Id="rId884" Type="http://schemas.openxmlformats.org/officeDocument/2006/relationships/ctrlProp" Target="../ctrlProps/ctrlProp1937.xml"/><Relationship Id="rId27" Type="http://schemas.openxmlformats.org/officeDocument/2006/relationships/ctrlProp" Target="../ctrlProps/ctrlProp1080.xml"/><Relationship Id="rId537" Type="http://schemas.openxmlformats.org/officeDocument/2006/relationships/ctrlProp" Target="../ctrlProps/ctrlProp1590.xml"/><Relationship Id="rId744" Type="http://schemas.openxmlformats.org/officeDocument/2006/relationships/ctrlProp" Target="../ctrlProps/ctrlProp1797.xml"/><Relationship Id="rId951" Type="http://schemas.openxmlformats.org/officeDocument/2006/relationships/ctrlProp" Target="../ctrlProps/ctrlProp2004.xml"/><Relationship Id="rId80" Type="http://schemas.openxmlformats.org/officeDocument/2006/relationships/ctrlProp" Target="../ctrlProps/ctrlProp1133.xml"/><Relationship Id="rId176" Type="http://schemas.openxmlformats.org/officeDocument/2006/relationships/ctrlProp" Target="../ctrlProps/ctrlProp1229.xml"/><Relationship Id="rId383" Type="http://schemas.openxmlformats.org/officeDocument/2006/relationships/ctrlProp" Target="../ctrlProps/ctrlProp1436.xml"/><Relationship Id="rId590" Type="http://schemas.openxmlformats.org/officeDocument/2006/relationships/ctrlProp" Target="../ctrlProps/ctrlProp1643.xml"/><Relationship Id="rId604" Type="http://schemas.openxmlformats.org/officeDocument/2006/relationships/ctrlProp" Target="../ctrlProps/ctrlProp1657.xml"/><Relationship Id="rId811" Type="http://schemas.openxmlformats.org/officeDocument/2006/relationships/ctrlProp" Target="../ctrlProps/ctrlProp1864.xml"/><Relationship Id="rId1027" Type="http://schemas.openxmlformats.org/officeDocument/2006/relationships/ctrlProp" Target="../ctrlProps/ctrlProp2080.xml"/><Relationship Id="rId243" Type="http://schemas.openxmlformats.org/officeDocument/2006/relationships/ctrlProp" Target="../ctrlProps/ctrlProp1296.xml"/><Relationship Id="rId450" Type="http://schemas.openxmlformats.org/officeDocument/2006/relationships/ctrlProp" Target="../ctrlProps/ctrlProp1503.xml"/><Relationship Id="rId688" Type="http://schemas.openxmlformats.org/officeDocument/2006/relationships/ctrlProp" Target="../ctrlProps/ctrlProp1741.xml"/><Relationship Id="rId895" Type="http://schemas.openxmlformats.org/officeDocument/2006/relationships/ctrlProp" Target="../ctrlProps/ctrlProp1948.xml"/><Relationship Id="rId909" Type="http://schemas.openxmlformats.org/officeDocument/2006/relationships/ctrlProp" Target="../ctrlProps/ctrlProp1962.xml"/><Relationship Id="rId38" Type="http://schemas.openxmlformats.org/officeDocument/2006/relationships/ctrlProp" Target="../ctrlProps/ctrlProp1091.xml"/><Relationship Id="rId103" Type="http://schemas.openxmlformats.org/officeDocument/2006/relationships/ctrlProp" Target="../ctrlProps/ctrlProp1156.xml"/><Relationship Id="rId310" Type="http://schemas.openxmlformats.org/officeDocument/2006/relationships/ctrlProp" Target="../ctrlProps/ctrlProp1363.xml"/><Relationship Id="rId548" Type="http://schemas.openxmlformats.org/officeDocument/2006/relationships/ctrlProp" Target="../ctrlProps/ctrlProp1601.xml"/><Relationship Id="rId755" Type="http://schemas.openxmlformats.org/officeDocument/2006/relationships/ctrlProp" Target="../ctrlProps/ctrlProp1808.xml"/><Relationship Id="rId962" Type="http://schemas.openxmlformats.org/officeDocument/2006/relationships/ctrlProp" Target="../ctrlProps/ctrlProp2015.xml"/><Relationship Id="rId91" Type="http://schemas.openxmlformats.org/officeDocument/2006/relationships/ctrlProp" Target="../ctrlProps/ctrlProp1144.xml"/><Relationship Id="rId187" Type="http://schemas.openxmlformats.org/officeDocument/2006/relationships/ctrlProp" Target="../ctrlProps/ctrlProp1240.xml"/><Relationship Id="rId394" Type="http://schemas.openxmlformats.org/officeDocument/2006/relationships/ctrlProp" Target="../ctrlProps/ctrlProp1447.xml"/><Relationship Id="rId408" Type="http://schemas.openxmlformats.org/officeDocument/2006/relationships/ctrlProp" Target="../ctrlProps/ctrlProp1461.xml"/><Relationship Id="rId615" Type="http://schemas.openxmlformats.org/officeDocument/2006/relationships/ctrlProp" Target="../ctrlProps/ctrlProp1668.xml"/><Relationship Id="rId822" Type="http://schemas.openxmlformats.org/officeDocument/2006/relationships/ctrlProp" Target="../ctrlProps/ctrlProp1875.xml"/><Relationship Id="rId254" Type="http://schemas.openxmlformats.org/officeDocument/2006/relationships/ctrlProp" Target="../ctrlProps/ctrlProp1307.xml"/><Relationship Id="rId699" Type="http://schemas.openxmlformats.org/officeDocument/2006/relationships/ctrlProp" Target="../ctrlProps/ctrlProp1752.xml"/><Relationship Id="rId49" Type="http://schemas.openxmlformats.org/officeDocument/2006/relationships/ctrlProp" Target="../ctrlProps/ctrlProp1102.xml"/><Relationship Id="rId114" Type="http://schemas.openxmlformats.org/officeDocument/2006/relationships/ctrlProp" Target="../ctrlProps/ctrlProp1167.xml"/><Relationship Id="rId461" Type="http://schemas.openxmlformats.org/officeDocument/2006/relationships/ctrlProp" Target="../ctrlProps/ctrlProp1514.xml"/><Relationship Id="rId559" Type="http://schemas.openxmlformats.org/officeDocument/2006/relationships/ctrlProp" Target="../ctrlProps/ctrlProp1612.xml"/><Relationship Id="rId766" Type="http://schemas.openxmlformats.org/officeDocument/2006/relationships/ctrlProp" Target="../ctrlProps/ctrlProp1819.xml"/><Relationship Id="rId198" Type="http://schemas.openxmlformats.org/officeDocument/2006/relationships/ctrlProp" Target="../ctrlProps/ctrlProp1251.xml"/><Relationship Id="rId321" Type="http://schemas.openxmlformats.org/officeDocument/2006/relationships/ctrlProp" Target="../ctrlProps/ctrlProp1374.xml"/><Relationship Id="rId419" Type="http://schemas.openxmlformats.org/officeDocument/2006/relationships/ctrlProp" Target="../ctrlProps/ctrlProp1472.xml"/><Relationship Id="rId626" Type="http://schemas.openxmlformats.org/officeDocument/2006/relationships/ctrlProp" Target="../ctrlProps/ctrlProp1679.xml"/><Relationship Id="rId973" Type="http://schemas.openxmlformats.org/officeDocument/2006/relationships/ctrlProp" Target="../ctrlProps/ctrlProp2026.xml"/><Relationship Id="rId833" Type="http://schemas.openxmlformats.org/officeDocument/2006/relationships/ctrlProp" Target="../ctrlProps/ctrlProp1886.xml"/><Relationship Id="rId265" Type="http://schemas.openxmlformats.org/officeDocument/2006/relationships/ctrlProp" Target="../ctrlProps/ctrlProp1318.xml"/><Relationship Id="rId472" Type="http://schemas.openxmlformats.org/officeDocument/2006/relationships/ctrlProp" Target="../ctrlProps/ctrlProp1525.xml"/><Relationship Id="rId900" Type="http://schemas.openxmlformats.org/officeDocument/2006/relationships/ctrlProp" Target="../ctrlProps/ctrlProp1953.xml"/><Relationship Id="rId125" Type="http://schemas.openxmlformats.org/officeDocument/2006/relationships/ctrlProp" Target="../ctrlProps/ctrlProp1178.xml"/><Relationship Id="rId332" Type="http://schemas.openxmlformats.org/officeDocument/2006/relationships/ctrlProp" Target="../ctrlProps/ctrlProp1385.xml"/><Relationship Id="rId777" Type="http://schemas.openxmlformats.org/officeDocument/2006/relationships/ctrlProp" Target="../ctrlProps/ctrlProp1830.xml"/><Relationship Id="rId984" Type="http://schemas.openxmlformats.org/officeDocument/2006/relationships/ctrlProp" Target="../ctrlProps/ctrlProp2037.xml"/><Relationship Id="rId637" Type="http://schemas.openxmlformats.org/officeDocument/2006/relationships/ctrlProp" Target="../ctrlProps/ctrlProp1690.xml"/><Relationship Id="rId844" Type="http://schemas.openxmlformats.org/officeDocument/2006/relationships/ctrlProp" Target="../ctrlProps/ctrlProp1897.xml"/><Relationship Id="rId276" Type="http://schemas.openxmlformats.org/officeDocument/2006/relationships/ctrlProp" Target="../ctrlProps/ctrlProp1329.xml"/><Relationship Id="rId483" Type="http://schemas.openxmlformats.org/officeDocument/2006/relationships/ctrlProp" Target="../ctrlProps/ctrlProp1536.xml"/><Relationship Id="rId690" Type="http://schemas.openxmlformats.org/officeDocument/2006/relationships/ctrlProp" Target="../ctrlProps/ctrlProp1743.xml"/><Relationship Id="rId704" Type="http://schemas.openxmlformats.org/officeDocument/2006/relationships/ctrlProp" Target="../ctrlProps/ctrlProp1757.xml"/><Relationship Id="rId911" Type="http://schemas.openxmlformats.org/officeDocument/2006/relationships/ctrlProp" Target="../ctrlProps/ctrlProp1964.xml"/><Relationship Id="rId40" Type="http://schemas.openxmlformats.org/officeDocument/2006/relationships/ctrlProp" Target="../ctrlProps/ctrlProp1093.xml"/><Relationship Id="rId136" Type="http://schemas.openxmlformats.org/officeDocument/2006/relationships/ctrlProp" Target="../ctrlProps/ctrlProp1189.xml"/><Relationship Id="rId343" Type="http://schemas.openxmlformats.org/officeDocument/2006/relationships/ctrlProp" Target="../ctrlProps/ctrlProp1396.xml"/><Relationship Id="rId550" Type="http://schemas.openxmlformats.org/officeDocument/2006/relationships/ctrlProp" Target="../ctrlProps/ctrlProp1603.xml"/><Relationship Id="rId788" Type="http://schemas.openxmlformats.org/officeDocument/2006/relationships/ctrlProp" Target="../ctrlProps/ctrlProp1841.xml"/><Relationship Id="rId995" Type="http://schemas.openxmlformats.org/officeDocument/2006/relationships/ctrlProp" Target="../ctrlProps/ctrlProp2048.xml"/><Relationship Id="rId203" Type="http://schemas.openxmlformats.org/officeDocument/2006/relationships/ctrlProp" Target="../ctrlProps/ctrlProp1256.xml"/><Relationship Id="rId648" Type="http://schemas.openxmlformats.org/officeDocument/2006/relationships/ctrlProp" Target="../ctrlProps/ctrlProp1701.xml"/><Relationship Id="rId855" Type="http://schemas.openxmlformats.org/officeDocument/2006/relationships/ctrlProp" Target="../ctrlProps/ctrlProp1908.xml"/><Relationship Id="rId287" Type="http://schemas.openxmlformats.org/officeDocument/2006/relationships/ctrlProp" Target="../ctrlProps/ctrlProp1340.xml"/><Relationship Id="rId410" Type="http://schemas.openxmlformats.org/officeDocument/2006/relationships/ctrlProp" Target="../ctrlProps/ctrlProp1463.xml"/><Relationship Id="rId494" Type="http://schemas.openxmlformats.org/officeDocument/2006/relationships/ctrlProp" Target="../ctrlProps/ctrlProp1547.xml"/><Relationship Id="rId508" Type="http://schemas.openxmlformats.org/officeDocument/2006/relationships/ctrlProp" Target="../ctrlProps/ctrlProp1561.xml"/><Relationship Id="rId715" Type="http://schemas.openxmlformats.org/officeDocument/2006/relationships/ctrlProp" Target="../ctrlProps/ctrlProp1768.xml"/><Relationship Id="rId922" Type="http://schemas.openxmlformats.org/officeDocument/2006/relationships/ctrlProp" Target="../ctrlProps/ctrlProp1975.xml"/><Relationship Id="rId147" Type="http://schemas.openxmlformats.org/officeDocument/2006/relationships/ctrlProp" Target="../ctrlProps/ctrlProp1200.xml"/><Relationship Id="rId354" Type="http://schemas.openxmlformats.org/officeDocument/2006/relationships/ctrlProp" Target="../ctrlProps/ctrlProp1407.xml"/><Relationship Id="rId799" Type="http://schemas.openxmlformats.org/officeDocument/2006/relationships/ctrlProp" Target="../ctrlProps/ctrlProp1852.xml"/><Relationship Id="rId51" Type="http://schemas.openxmlformats.org/officeDocument/2006/relationships/ctrlProp" Target="../ctrlProps/ctrlProp1104.xml"/><Relationship Id="rId561" Type="http://schemas.openxmlformats.org/officeDocument/2006/relationships/ctrlProp" Target="../ctrlProps/ctrlProp1614.xml"/><Relationship Id="rId659" Type="http://schemas.openxmlformats.org/officeDocument/2006/relationships/ctrlProp" Target="../ctrlProps/ctrlProp1712.xml"/><Relationship Id="rId866" Type="http://schemas.openxmlformats.org/officeDocument/2006/relationships/ctrlProp" Target="../ctrlProps/ctrlProp1919.xml"/><Relationship Id="rId214" Type="http://schemas.openxmlformats.org/officeDocument/2006/relationships/ctrlProp" Target="../ctrlProps/ctrlProp1267.xml"/><Relationship Id="rId298" Type="http://schemas.openxmlformats.org/officeDocument/2006/relationships/ctrlProp" Target="../ctrlProps/ctrlProp1351.xml"/><Relationship Id="rId421" Type="http://schemas.openxmlformats.org/officeDocument/2006/relationships/ctrlProp" Target="../ctrlProps/ctrlProp1474.xml"/><Relationship Id="rId519" Type="http://schemas.openxmlformats.org/officeDocument/2006/relationships/ctrlProp" Target="../ctrlProps/ctrlProp1572.xml"/><Relationship Id="rId158" Type="http://schemas.openxmlformats.org/officeDocument/2006/relationships/ctrlProp" Target="../ctrlProps/ctrlProp1211.xml"/><Relationship Id="rId726" Type="http://schemas.openxmlformats.org/officeDocument/2006/relationships/ctrlProp" Target="../ctrlProps/ctrlProp1779.xml"/><Relationship Id="rId933" Type="http://schemas.openxmlformats.org/officeDocument/2006/relationships/ctrlProp" Target="../ctrlProps/ctrlProp1986.xml"/><Relationship Id="rId1009" Type="http://schemas.openxmlformats.org/officeDocument/2006/relationships/ctrlProp" Target="../ctrlProps/ctrlProp2062.xml"/><Relationship Id="rId62" Type="http://schemas.openxmlformats.org/officeDocument/2006/relationships/ctrlProp" Target="../ctrlProps/ctrlProp1115.xml"/><Relationship Id="rId365" Type="http://schemas.openxmlformats.org/officeDocument/2006/relationships/ctrlProp" Target="../ctrlProps/ctrlProp1418.xml"/><Relationship Id="rId572" Type="http://schemas.openxmlformats.org/officeDocument/2006/relationships/ctrlProp" Target="../ctrlProps/ctrlProp1625.xml"/><Relationship Id="rId225" Type="http://schemas.openxmlformats.org/officeDocument/2006/relationships/ctrlProp" Target="../ctrlProps/ctrlProp1278.xml"/><Relationship Id="rId432" Type="http://schemas.openxmlformats.org/officeDocument/2006/relationships/ctrlProp" Target="../ctrlProps/ctrlProp1485.xml"/><Relationship Id="rId877" Type="http://schemas.openxmlformats.org/officeDocument/2006/relationships/ctrlProp" Target="../ctrlProps/ctrlProp1930.xml"/><Relationship Id="rId737" Type="http://schemas.openxmlformats.org/officeDocument/2006/relationships/ctrlProp" Target="../ctrlProps/ctrlProp1790.xml"/><Relationship Id="rId944" Type="http://schemas.openxmlformats.org/officeDocument/2006/relationships/ctrlProp" Target="../ctrlProps/ctrlProp1997.xml"/><Relationship Id="rId73" Type="http://schemas.openxmlformats.org/officeDocument/2006/relationships/ctrlProp" Target="../ctrlProps/ctrlProp1126.xml"/><Relationship Id="rId169" Type="http://schemas.openxmlformats.org/officeDocument/2006/relationships/ctrlProp" Target="../ctrlProps/ctrlProp1222.xml"/><Relationship Id="rId376" Type="http://schemas.openxmlformats.org/officeDocument/2006/relationships/ctrlProp" Target="../ctrlProps/ctrlProp1429.xml"/><Relationship Id="rId583" Type="http://schemas.openxmlformats.org/officeDocument/2006/relationships/ctrlProp" Target="../ctrlProps/ctrlProp1636.xml"/><Relationship Id="rId790" Type="http://schemas.openxmlformats.org/officeDocument/2006/relationships/ctrlProp" Target="../ctrlProps/ctrlProp1843.xml"/><Relationship Id="rId804" Type="http://schemas.openxmlformats.org/officeDocument/2006/relationships/ctrlProp" Target="../ctrlProps/ctrlProp1857.xml"/><Relationship Id="rId4" Type="http://schemas.openxmlformats.org/officeDocument/2006/relationships/ctrlProp" Target="../ctrlProps/ctrlProp1057.xml"/><Relationship Id="rId236" Type="http://schemas.openxmlformats.org/officeDocument/2006/relationships/ctrlProp" Target="../ctrlProps/ctrlProp1289.xml"/><Relationship Id="rId443" Type="http://schemas.openxmlformats.org/officeDocument/2006/relationships/ctrlProp" Target="../ctrlProps/ctrlProp1496.xml"/><Relationship Id="rId650" Type="http://schemas.openxmlformats.org/officeDocument/2006/relationships/ctrlProp" Target="../ctrlProps/ctrlProp1703.xml"/><Relationship Id="rId888" Type="http://schemas.openxmlformats.org/officeDocument/2006/relationships/ctrlProp" Target="../ctrlProps/ctrlProp1941.xml"/><Relationship Id="rId303" Type="http://schemas.openxmlformats.org/officeDocument/2006/relationships/ctrlProp" Target="../ctrlProps/ctrlProp1356.xml"/><Relationship Id="rId748" Type="http://schemas.openxmlformats.org/officeDocument/2006/relationships/ctrlProp" Target="../ctrlProps/ctrlProp1801.xml"/><Relationship Id="rId955" Type="http://schemas.openxmlformats.org/officeDocument/2006/relationships/ctrlProp" Target="../ctrlProps/ctrlProp2008.xml"/><Relationship Id="rId84" Type="http://schemas.openxmlformats.org/officeDocument/2006/relationships/ctrlProp" Target="../ctrlProps/ctrlProp1137.xml"/><Relationship Id="rId387" Type="http://schemas.openxmlformats.org/officeDocument/2006/relationships/ctrlProp" Target="../ctrlProps/ctrlProp1440.xml"/><Relationship Id="rId510" Type="http://schemas.openxmlformats.org/officeDocument/2006/relationships/ctrlProp" Target="../ctrlProps/ctrlProp1563.xml"/><Relationship Id="rId594" Type="http://schemas.openxmlformats.org/officeDocument/2006/relationships/ctrlProp" Target="../ctrlProps/ctrlProp1647.xml"/><Relationship Id="rId608" Type="http://schemas.openxmlformats.org/officeDocument/2006/relationships/ctrlProp" Target="../ctrlProps/ctrlProp1661.xml"/><Relationship Id="rId815" Type="http://schemas.openxmlformats.org/officeDocument/2006/relationships/ctrlProp" Target="../ctrlProps/ctrlProp1868.xml"/><Relationship Id="rId247" Type="http://schemas.openxmlformats.org/officeDocument/2006/relationships/ctrlProp" Target="../ctrlProps/ctrlProp1300.xml"/><Relationship Id="rId899" Type="http://schemas.openxmlformats.org/officeDocument/2006/relationships/ctrlProp" Target="../ctrlProps/ctrlProp1952.xml"/><Relationship Id="rId1000" Type="http://schemas.openxmlformats.org/officeDocument/2006/relationships/ctrlProp" Target="../ctrlProps/ctrlProp2053.xml"/><Relationship Id="rId107" Type="http://schemas.openxmlformats.org/officeDocument/2006/relationships/ctrlProp" Target="../ctrlProps/ctrlProp1160.xml"/><Relationship Id="rId454" Type="http://schemas.openxmlformats.org/officeDocument/2006/relationships/ctrlProp" Target="../ctrlProps/ctrlProp1507.xml"/><Relationship Id="rId661" Type="http://schemas.openxmlformats.org/officeDocument/2006/relationships/ctrlProp" Target="../ctrlProps/ctrlProp1714.xml"/><Relationship Id="rId759" Type="http://schemas.openxmlformats.org/officeDocument/2006/relationships/ctrlProp" Target="../ctrlProps/ctrlProp1812.xml"/><Relationship Id="rId966" Type="http://schemas.openxmlformats.org/officeDocument/2006/relationships/ctrlProp" Target="../ctrlProps/ctrlProp2019.xml"/><Relationship Id="rId11" Type="http://schemas.openxmlformats.org/officeDocument/2006/relationships/ctrlProp" Target="../ctrlProps/ctrlProp1064.xml"/><Relationship Id="rId314" Type="http://schemas.openxmlformats.org/officeDocument/2006/relationships/ctrlProp" Target="../ctrlProps/ctrlProp1367.xml"/><Relationship Id="rId398" Type="http://schemas.openxmlformats.org/officeDocument/2006/relationships/ctrlProp" Target="../ctrlProps/ctrlProp1451.xml"/><Relationship Id="rId521" Type="http://schemas.openxmlformats.org/officeDocument/2006/relationships/ctrlProp" Target="../ctrlProps/ctrlProp1574.xml"/><Relationship Id="rId619" Type="http://schemas.openxmlformats.org/officeDocument/2006/relationships/ctrlProp" Target="../ctrlProps/ctrlProp1672.xml"/><Relationship Id="rId95" Type="http://schemas.openxmlformats.org/officeDocument/2006/relationships/ctrlProp" Target="../ctrlProps/ctrlProp1148.xml"/><Relationship Id="rId160" Type="http://schemas.openxmlformats.org/officeDocument/2006/relationships/ctrlProp" Target="../ctrlProps/ctrlProp1213.xml"/><Relationship Id="rId826" Type="http://schemas.openxmlformats.org/officeDocument/2006/relationships/ctrlProp" Target="../ctrlProps/ctrlProp1879.xml"/><Relationship Id="rId1011" Type="http://schemas.openxmlformats.org/officeDocument/2006/relationships/ctrlProp" Target="../ctrlProps/ctrlProp2064.xml"/><Relationship Id="rId258" Type="http://schemas.openxmlformats.org/officeDocument/2006/relationships/ctrlProp" Target="../ctrlProps/ctrlProp1311.xml"/><Relationship Id="rId465" Type="http://schemas.openxmlformats.org/officeDocument/2006/relationships/ctrlProp" Target="../ctrlProps/ctrlProp1518.xml"/><Relationship Id="rId672" Type="http://schemas.openxmlformats.org/officeDocument/2006/relationships/ctrlProp" Target="../ctrlProps/ctrlProp1725.xml"/><Relationship Id="rId22" Type="http://schemas.openxmlformats.org/officeDocument/2006/relationships/ctrlProp" Target="../ctrlProps/ctrlProp1075.xml"/><Relationship Id="rId118" Type="http://schemas.openxmlformats.org/officeDocument/2006/relationships/ctrlProp" Target="../ctrlProps/ctrlProp1171.xml"/><Relationship Id="rId325" Type="http://schemas.openxmlformats.org/officeDocument/2006/relationships/ctrlProp" Target="../ctrlProps/ctrlProp1378.xml"/><Relationship Id="rId532" Type="http://schemas.openxmlformats.org/officeDocument/2006/relationships/ctrlProp" Target="../ctrlProps/ctrlProp1585.xml"/><Relationship Id="rId977" Type="http://schemas.openxmlformats.org/officeDocument/2006/relationships/ctrlProp" Target="../ctrlProps/ctrlProp2030.xml"/><Relationship Id="rId171" Type="http://schemas.openxmlformats.org/officeDocument/2006/relationships/ctrlProp" Target="../ctrlProps/ctrlProp1224.xml"/><Relationship Id="rId837" Type="http://schemas.openxmlformats.org/officeDocument/2006/relationships/ctrlProp" Target="../ctrlProps/ctrlProp1890.xml"/><Relationship Id="rId1022" Type="http://schemas.openxmlformats.org/officeDocument/2006/relationships/ctrlProp" Target="../ctrlProps/ctrlProp2075.xml"/><Relationship Id="rId269" Type="http://schemas.openxmlformats.org/officeDocument/2006/relationships/ctrlProp" Target="../ctrlProps/ctrlProp1322.xml"/><Relationship Id="rId476" Type="http://schemas.openxmlformats.org/officeDocument/2006/relationships/ctrlProp" Target="../ctrlProps/ctrlProp1529.xml"/><Relationship Id="rId683" Type="http://schemas.openxmlformats.org/officeDocument/2006/relationships/ctrlProp" Target="../ctrlProps/ctrlProp1736.xml"/><Relationship Id="rId890" Type="http://schemas.openxmlformats.org/officeDocument/2006/relationships/ctrlProp" Target="../ctrlProps/ctrlProp1943.xml"/><Relationship Id="rId904" Type="http://schemas.openxmlformats.org/officeDocument/2006/relationships/ctrlProp" Target="../ctrlProps/ctrlProp1957.xml"/><Relationship Id="rId33" Type="http://schemas.openxmlformats.org/officeDocument/2006/relationships/ctrlProp" Target="../ctrlProps/ctrlProp1086.xml"/><Relationship Id="rId129" Type="http://schemas.openxmlformats.org/officeDocument/2006/relationships/ctrlProp" Target="../ctrlProps/ctrlProp1182.xml"/><Relationship Id="rId336" Type="http://schemas.openxmlformats.org/officeDocument/2006/relationships/ctrlProp" Target="../ctrlProps/ctrlProp1389.xml"/><Relationship Id="rId543" Type="http://schemas.openxmlformats.org/officeDocument/2006/relationships/ctrlProp" Target="../ctrlProps/ctrlProp1596.xml"/><Relationship Id="rId988" Type="http://schemas.openxmlformats.org/officeDocument/2006/relationships/ctrlProp" Target="../ctrlProps/ctrlProp2041.xml"/><Relationship Id="rId182" Type="http://schemas.openxmlformats.org/officeDocument/2006/relationships/ctrlProp" Target="../ctrlProps/ctrlProp1235.xml"/><Relationship Id="rId403" Type="http://schemas.openxmlformats.org/officeDocument/2006/relationships/ctrlProp" Target="../ctrlProps/ctrlProp1456.xml"/><Relationship Id="rId750" Type="http://schemas.openxmlformats.org/officeDocument/2006/relationships/ctrlProp" Target="../ctrlProps/ctrlProp1803.xml"/><Relationship Id="rId848" Type="http://schemas.openxmlformats.org/officeDocument/2006/relationships/ctrlProp" Target="../ctrlProps/ctrlProp1901.xml"/><Relationship Id="rId487" Type="http://schemas.openxmlformats.org/officeDocument/2006/relationships/ctrlProp" Target="../ctrlProps/ctrlProp1540.xml"/><Relationship Id="rId610" Type="http://schemas.openxmlformats.org/officeDocument/2006/relationships/ctrlProp" Target="../ctrlProps/ctrlProp1663.xml"/><Relationship Id="rId694" Type="http://schemas.openxmlformats.org/officeDocument/2006/relationships/ctrlProp" Target="../ctrlProps/ctrlProp1747.xml"/><Relationship Id="rId708" Type="http://schemas.openxmlformats.org/officeDocument/2006/relationships/ctrlProp" Target="../ctrlProps/ctrlProp1761.xml"/><Relationship Id="rId915" Type="http://schemas.openxmlformats.org/officeDocument/2006/relationships/ctrlProp" Target="../ctrlProps/ctrlProp1968.xml"/><Relationship Id="rId347" Type="http://schemas.openxmlformats.org/officeDocument/2006/relationships/ctrlProp" Target="../ctrlProps/ctrlProp1400.xml"/><Relationship Id="rId999" Type="http://schemas.openxmlformats.org/officeDocument/2006/relationships/ctrlProp" Target="../ctrlProps/ctrlProp2052.xml"/><Relationship Id="rId44" Type="http://schemas.openxmlformats.org/officeDocument/2006/relationships/ctrlProp" Target="../ctrlProps/ctrlProp1097.xml"/><Relationship Id="rId554" Type="http://schemas.openxmlformats.org/officeDocument/2006/relationships/ctrlProp" Target="../ctrlProps/ctrlProp1607.xml"/><Relationship Id="rId761" Type="http://schemas.openxmlformats.org/officeDocument/2006/relationships/ctrlProp" Target="../ctrlProps/ctrlProp1814.xml"/><Relationship Id="rId859" Type="http://schemas.openxmlformats.org/officeDocument/2006/relationships/ctrlProp" Target="../ctrlProps/ctrlProp1912.xml"/><Relationship Id="rId193" Type="http://schemas.openxmlformats.org/officeDocument/2006/relationships/ctrlProp" Target="../ctrlProps/ctrlProp1246.xml"/><Relationship Id="rId207" Type="http://schemas.openxmlformats.org/officeDocument/2006/relationships/ctrlProp" Target="../ctrlProps/ctrlProp1260.xml"/><Relationship Id="rId414" Type="http://schemas.openxmlformats.org/officeDocument/2006/relationships/ctrlProp" Target="../ctrlProps/ctrlProp1467.xml"/><Relationship Id="rId498" Type="http://schemas.openxmlformats.org/officeDocument/2006/relationships/ctrlProp" Target="../ctrlProps/ctrlProp1551.xml"/><Relationship Id="rId621" Type="http://schemas.openxmlformats.org/officeDocument/2006/relationships/ctrlProp" Target="../ctrlProps/ctrlProp1674.xml"/><Relationship Id="rId260" Type="http://schemas.openxmlformats.org/officeDocument/2006/relationships/ctrlProp" Target="../ctrlProps/ctrlProp1313.xml"/><Relationship Id="rId719" Type="http://schemas.openxmlformats.org/officeDocument/2006/relationships/ctrlProp" Target="../ctrlProps/ctrlProp1772.xml"/><Relationship Id="rId926" Type="http://schemas.openxmlformats.org/officeDocument/2006/relationships/ctrlProp" Target="../ctrlProps/ctrlProp1979.xml"/><Relationship Id="rId55" Type="http://schemas.openxmlformats.org/officeDocument/2006/relationships/ctrlProp" Target="../ctrlProps/ctrlProp1108.xml"/><Relationship Id="rId120" Type="http://schemas.openxmlformats.org/officeDocument/2006/relationships/ctrlProp" Target="../ctrlProps/ctrlProp1173.xml"/><Relationship Id="rId358" Type="http://schemas.openxmlformats.org/officeDocument/2006/relationships/ctrlProp" Target="../ctrlProps/ctrlProp1411.xml"/><Relationship Id="rId565" Type="http://schemas.openxmlformats.org/officeDocument/2006/relationships/ctrlProp" Target="../ctrlProps/ctrlProp1618.xml"/><Relationship Id="rId772" Type="http://schemas.openxmlformats.org/officeDocument/2006/relationships/ctrlProp" Target="../ctrlProps/ctrlProp1825.xml"/><Relationship Id="rId218" Type="http://schemas.openxmlformats.org/officeDocument/2006/relationships/ctrlProp" Target="../ctrlProps/ctrlProp1271.xml"/><Relationship Id="rId425" Type="http://schemas.openxmlformats.org/officeDocument/2006/relationships/ctrlProp" Target="../ctrlProps/ctrlProp1478.xml"/><Relationship Id="rId632" Type="http://schemas.openxmlformats.org/officeDocument/2006/relationships/ctrlProp" Target="../ctrlProps/ctrlProp1685.xml"/><Relationship Id="rId271" Type="http://schemas.openxmlformats.org/officeDocument/2006/relationships/ctrlProp" Target="../ctrlProps/ctrlProp1324.xml"/><Relationship Id="rId937" Type="http://schemas.openxmlformats.org/officeDocument/2006/relationships/ctrlProp" Target="../ctrlProps/ctrlProp1990.xml"/><Relationship Id="rId66" Type="http://schemas.openxmlformats.org/officeDocument/2006/relationships/ctrlProp" Target="../ctrlProps/ctrlProp1119.xml"/><Relationship Id="rId131" Type="http://schemas.openxmlformats.org/officeDocument/2006/relationships/ctrlProp" Target="../ctrlProps/ctrlProp1184.xml"/><Relationship Id="rId369" Type="http://schemas.openxmlformats.org/officeDocument/2006/relationships/ctrlProp" Target="../ctrlProps/ctrlProp1422.xml"/><Relationship Id="rId576" Type="http://schemas.openxmlformats.org/officeDocument/2006/relationships/ctrlProp" Target="../ctrlProps/ctrlProp1629.xml"/><Relationship Id="rId783" Type="http://schemas.openxmlformats.org/officeDocument/2006/relationships/ctrlProp" Target="../ctrlProps/ctrlProp1836.xml"/><Relationship Id="rId990" Type="http://schemas.openxmlformats.org/officeDocument/2006/relationships/ctrlProp" Target="../ctrlProps/ctrlProp2043.xml"/><Relationship Id="rId229" Type="http://schemas.openxmlformats.org/officeDocument/2006/relationships/ctrlProp" Target="../ctrlProps/ctrlProp1282.xml"/><Relationship Id="rId436" Type="http://schemas.openxmlformats.org/officeDocument/2006/relationships/ctrlProp" Target="../ctrlProps/ctrlProp1489.xml"/><Relationship Id="rId643" Type="http://schemas.openxmlformats.org/officeDocument/2006/relationships/ctrlProp" Target="../ctrlProps/ctrlProp1696.xml"/><Relationship Id="rId850" Type="http://schemas.openxmlformats.org/officeDocument/2006/relationships/ctrlProp" Target="../ctrlProps/ctrlProp1903.xml"/><Relationship Id="rId948" Type="http://schemas.openxmlformats.org/officeDocument/2006/relationships/ctrlProp" Target="../ctrlProps/ctrlProp2001.xml"/><Relationship Id="rId77" Type="http://schemas.openxmlformats.org/officeDocument/2006/relationships/ctrlProp" Target="../ctrlProps/ctrlProp1130.xml"/><Relationship Id="rId282" Type="http://schemas.openxmlformats.org/officeDocument/2006/relationships/ctrlProp" Target="../ctrlProps/ctrlProp1335.xml"/><Relationship Id="rId503" Type="http://schemas.openxmlformats.org/officeDocument/2006/relationships/ctrlProp" Target="../ctrlProps/ctrlProp1556.xml"/><Relationship Id="rId587" Type="http://schemas.openxmlformats.org/officeDocument/2006/relationships/ctrlProp" Target="../ctrlProps/ctrlProp1640.xml"/><Relationship Id="rId710" Type="http://schemas.openxmlformats.org/officeDocument/2006/relationships/ctrlProp" Target="../ctrlProps/ctrlProp1763.xml"/><Relationship Id="rId808" Type="http://schemas.openxmlformats.org/officeDocument/2006/relationships/ctrlProp" Target="../ctrlProps/ctrlProp1861.xml"/><Relationship Id="rId8" Type="http://schemas.openxmlformats.org/officeDocument/2006/relationships/ctrlProp" Target="../ctrlProps/ctrlProp1061.xml"/><Relationship Id="rId142" Type="http://schemas.openxmlformats.org/officeDocument/2006/relationships/ctrlProp" Target="../ctrlProps/ctrlProp1195.xml"/><Relationship Id="rId447" Type="http://schemas.openxmlformats.org/officeDocument/2006/relationships/ctrlProp" Target="../ctrlProps/ctrlProp1500.xml"/><Relationship Id="rId794" Type="http://schemas.openxmlformats.org/officeDocument/2006/relationships/ctrlProp" Target="../ctrlProps/ctrlProp1847.xml"/><Relationship Id="rId654" Type="http://schemas.openxmlformats.org/officeDocument/2006/relationships/ctrlProp" Target="../ctrlProps/ctrlProp1707.xml"/><Relationship Id="rId861" Type="http://schemas.openxmlformats.org/officeDocument/2006/relationships/ctrlProp" Target="../ctrlProps/ctrlProp1914.xml"/><Relationship Id="rId959" Type="http://schemas.openxmlformats.org/officeDocument/2006/relationships/ctrlProp" Target="../ctrlProps/ctrlProp2012.xml"/><Relationship Id="rId293" Type="http://schemas.openxmlformats.org/officeDocument/2006/relationships/ctrlProp" Target="../ctrlProps/ctrlProp1346.xml"/><Relationship Id="rId307" Type="http://schemas.openxmlformats.org/officeDocument/2006/relationships/ctrlProp" Target="../ctrlProps/ctrlProp1360.xml"/><Relationship Id="rId514" Type="http://schemas.openxmlformats.org/officeDocument/2006/relationships/ctrlProp" Target="../ctrlProps/ctrlProp1567.xml"/><Relationship Id="rId721" Type="http://schemas.openxmlformats.org/officeDocument/2006/relationships/ctrlProp" Target="../ctrlProps/ctrlProp1774.xml"/><Relationship Id="rId88" Type="http://schemas.openxmlformats.org/officeDocument/2006/relationships/ctrlProp" Target="../ctrlProps/ctrlProp1141.xml"/><Relationship Id="rId153" Type="http://schemas.openxmlformats.org/officeDocument/2006/relationships/ctrlProp" Target="../ctrlProps/ctrlProp1206.xml"/><Relationship Id="rId360" Type="http://schemas.openxmlformats.org/officeDocument/2006/relationships/ctrlProp" Target="../ctrlProps/ctrlProp1413.xml"/><Relationship Id="rId598" Type="http://schemas.openxmlformats.org/officeDocument/2006/relationships/ctrlProp" Target="../ctrlProps/ctrlProp1651.xml"/><Relationship Id="rId819" Type="http://schemas.openxmlformats.org/officeDocument/2006/relationships/ctrlProp" Target="../ctrlProps/ctrlProp1872.xml"/><Relationship Id="rId1004" Type="http://schemas.openxmlformats.org/officeDocument/2006/relationships/ctrlProp" Target="../ctrlProps/ctrlProp2057.xml"/><Relationship Id="rId220" Type="http://schemas.openxmlformats.org/officeDocument/2006/relationships/ctrlProp" Target="../ctrlProps/ctrlProp1273.xml"/><Relationship Id="rId458" Type="http://schemas.openxmlformats.org/officeDocument/2006/relationships/ctrlProp" Target="../ctrlProps/ctrlProp1511.xml"/><Relationship Id="rId665" Type="http://schemas.openxmlformats.org/officeDocument/2006/relationships/ctrlProp" Target="../ctrlProps/ctrlProp1718.xml"/><Relationship Id="rId872" Type="http://schemas.openxmlformats.org/officeDocument/2006/relationships/ctrlProp" Target="../ctrlProps/ctrlProp1925.xml"/><Relationship Id="rId15" Type="http://schemas.openxmlformats.org/officeDocument/2006/relationships/ctrlProp" Target="../ctrlProps/ctrlProp1068.xml"/><Relationship Id="rId318" Type="http://schemas.openxmlformats.org/officeDocument/2006/relationships/ctrlProp" Target="../ctrlProps/ctrlProp1371.xml"/><Relationship Id="rId525" Type="http://schemas.openxmlformats.org/officeDocument/2006/relationships/ctrlProp" Target="../ctrlProps/ctrlProp1578.xml"/><Relationship Id="rId732" Type="http://schemas.openxmlformats.org/officeDocument/2006/relationships/ctrlProp" Target="../ctrlProps/ctrlProp1785.xml"/><Relationship Id="rId99" Type="http://schemas.openxmlformats.org/officeDocument/2006/relationships/ctrlProp" Target="../ctrlProps/ctrlProp1152.xml"/><Relationship Id="rId164" Type="http://schemas.openxmlformats.org/officeDocument/2006/relationships/ctrlProp" Target="../ctrlProps/ctrlProp1217.xml"/><Relationship Id="rId371" Type="http://schemas.openxmlformats.org/officeDocument/2006/relationships/ctrlProp" Target="../ctrlProps/ctrlProp1424.xml"/><Relationship Id="rId1015" Type="http://schemas.openxmlformats.org/officeDocument/2006/relationships/ctrlProp" Target="../ctrlProps/ctrlProp2068.xml"/><Relationship Id="rId469" Type="http://schemas.openxmlformats.org/officeDocument/2006/relationships/ctrlProp" Target="../ctrlProps/ctrlProp1522.xml"/><Relationship Id="rId676" Type="http://schemas.openxmlformats.org/officeDocument/2006/relationships/ctrlProp" Target="../ctrlProps/ctrlProp1729.xml"/><Relationship Id="rId883" Type="http://schemas.openxmlformats.org/officeDocument/2006/relationships/ctrlProp" Target="../ctrlProps/ctrlProp1936.xml"/><Relationship Id="rId26" Type="http://schemas.openxmlformats.org/officeDocument/2006/relationships/ctrlProp" Target="../ctrlProps/ctrlProp1079.xml"/><Relationship Id="rId231" Type="http://schemas.openxmlformats.org/officeDocument/2006/relationships/ctrlProp" Target="../ctrlProps/ctrlProp1284.xml"/><Relationship Id="rId329" Type="http://schemas.openxmlformats.org/officeDocument/2006/relationships/ctrlProp" Target="../ctrlProps/ctrlProp1382.xml"/><Relationship Id="rId536" Type="http://schemas.openxmlformats.org/officeDocument/2006/relationships/ctrlProp" Target="../ctrlProps/ctrlProp1589.xml"/><Relationship Id="rId175" Type="http://schemas.openxmlformats.org/officeDocument/2006/relationships/ctrlProp" Target="../ctrlProps/ctrlProp1228.xml"/><Relationship Id="rId743" Type="http://schemas.openxmlformats.org/officeDocument/2006/relationships/ctrlProp" Target="../ctrlProps/ctrlProp1796.xml"/><Relationship Id="rId950" Type="http://schemas.openxmlformats.org/officeDocument/2006/relationships/ctrlProp" Target="../ctrlProps/ctrlProp2003.xml"/><Relationship Id="rId1026" Type="http://schemas.openxmlformats.org/officeDocument/2006/relationships/ctrlProp" Target="../ctrlProps/ctrlProp2079.xml"/><Relationship Id="rId382" Type="http://schemas.openxmlformats.org/officeDocument/2006/relationships/ctrlProp" Target="../ctrlProps/ctrlProp1435.xml"/><Relationship Id="rId603" Type="http://schemas.openxmlformats.org/officeDocument/2006/relationships/ctrlProp" Target="../ctrlProps/ctrlProp1656.xml"/><Relationship Id="rId687" Type="http://schemas.openxmlformats.org/officeDocument/2006/relationships/ctrlProp" Target="../ctrlProps/ctrlProp1740.xml"/><Relationship Id="rId810" Type="http://schemas.openxmlformats.org/officeDocument/2006/relationships/ctrlProp" Target="../ctrlProps/ctrlProp1863.xml"/><Relationship Id="rId908" Type="http://schemas.openxmlformats.org/officeDocument/2006/relationships/ctrlProp" Target="../ctrlProps/ctrlProp1961.xml"/><Relationship Id="rId242" Type="http://schemas.openxmlformats.org/officeDocument/2006/relationships/ctrlProp" Target="../ctrlProps/ctrlProp1295.xml"/><Relationship Id="rId894" Type="http://schemas.openxmlformats.org/officeDocument/2006/relationships/ctrlProp" Target="../ctrlProps/ctrlProp1947.xml"/><Relationship Id="rId37" Type="http://schemas.openxmlformats.org/officeDocument/2006/relationships/ctrlProp" Target="../ctrlProps/ctrlProp1090.xml"/><Relationship Id="rId102" Type="http://schemas.openxmlformats.org/officeDocument/2006/relationships/ctrlProp" Target="../ctrlProps/ctrlProp1155.xml"/><Relationship Id="rId547" Type="http://schemas.openxmlformats.org/officeDocument/2006/relationships/ctrlProp" Target="../ctrlProps/ctrlProp1600.xml"/><Relationship Id="rId754" Type="http://schemas.openxmlformats.org/officeDocument/2006/relationships/ctrlProp" Target="../ctrlProps/ctrlProp1807.xml"/><Relationship Id="rId961" Type="http://schemas.openxmlformats.org/officeDocument/2006/relationships/ctrlProp" Target="../ctrlProps/ctrlProp2014.xml"/><Relationship Id="rId90" Type="http://schemas.openxmlformats.org/officeDocument/2006/relationships/ctrlProp" Target="../ctrlProps/ctrlProp1143.xml"/><Relationship Id="rId186" Type="http://schemas.openxmlformats.org/officeDocument/2006/relationships/ctrlProp" Target="../ctrlProps/ctrlProp1239.xml"/><Relationship Id="rId393" Type="http://schemas.openxmlformats.org/officeDocument/2006/relationships/ctrlProp" Target="../ctrlProps/ctrlProp1446.xml"/><Relationship Id="rId407" Type="http://schemas.openxmlformats.org/officeDocument/2006/relationships/ctrlProp" Target="../ctrlProps/ctrlProp1460.xml"/><Relationship Id="rId614" Type="http://schemas.openxmlformats.org/officeDocument/2006/relationships/ctrlProp" Target="../ctrlProps/ctrlProp1667.xml"/><Relationship Id="rId821" Type="http://schemas.openxmlformats.org/officeDocument/2006/relationships/ctrlProp" Target="../ctrlProps/ctrlProp1874.xml"/><Relationship Id="rId253" Type="http://schemas.openxmlformats.org/officeDocument/2006/relationships/ctrlProp" Target="../ctrlProps/ctrlProp1306.xml"/><Relationship Id="rId460" Type="http://schemas.openxmlformats.org/officeDocument/2006/relationships/ctrlProp" Target="../ctrlProps/ctrlProp1513.xml"/><Relationship Id="rId698" Type="http://schemas.openxmlformats.org/officeDocument/2006/relationships/ctrlProp" Target="../ctrlProps/ctrlProp1751.xml"/><Relationship Id="rId919" Type="http://schemas.openxmlformats.org/officeDocument/2006/relationships/ctrlProp" Target="../ctrlProps/ctrlProp1972.xml"/><Relationship Id="rId48" Type="http://schemas.openxmlformats.org/officeDocument/2006/relationships/ctrlProp" Target="../ctrlProps/ctrlProp1101.xml"/><Relationship Id="rId113" Type="http://schemas.openxmlformats.org/officeDocument/2006/relationships/ctrlProp" Target="../ctrlProps/ctrlProp1166.xml"/><Relationship Id="rId320" Type="http://schemas.openxmlformats.org/officeDocument/2006/relationships/ctrlProp" Target="../ctrlProps/ctrlProp1373.xml"/><Relationship Id="rId558" Type="http://schemas.openxmlformats.org/officeDocument/2006/relationships/ctrlProp" Target="../ctrlProps/ctrlProp1611.xml"/><Relationship Id="rId765" Type="http://schemas.openxmlformats.org/officeDocument/2006/relationships/ctrlProp" Target="../ctrlProps/ctrlProp1818.xml"/><Relationship Id="rId972" Type="http://schemas.openxmlformats.org/officeDocument/2006/relationships/ctrlProp" Target="../ctrlProps/ctrlProp2025.xml"/><Relationship Id="rId197" Type="http://schemas.openxmlformats.org/officeDocument/2006/relationships/ctrlProp" Target="../ctrlProps/ctrlProp1250.xml"/><Relationship Id="rId418" Type="http://schemas.openxmlformats.org/officeDocument/2006/relationships/ctrlProp" Target="../ctrlProps/ctrlProp1471.xml"/><Relationship Id="rId625" Type="http://schemas.openxmlformats.org/officeDocument/2006/relationships/ctrlProp" Target="../ctrlProps/ctrlProp1678.xml"/><Relationship Id="rId832" Type="http://schemas.openxmlformats.org/officeDocument/2006/relationships/ctrlProp" Target="../ctrlProps/ctrlProp1885.xml"/><Relationship Id="rId264" Type="http://schemas.openxmlformats.org/officeDocument/2006/relationships/ctrlProp" Target="../ctrlProps/ctrlProp1317.xml"/><Relationship Id="rId471" Type="http://schemas.openxmlformats.org/officeDocument/2006/relationships/ctrlProp" Target="../ctrlProps/ctrlProp1524.xml"/><Relationship Id="rId59" Type="http://schemas.openxmlformats.org/officeDocument/2006/relationships/ctrlProp" Target="../ctrlProps/ctrlProp1112.xml"/><Relationship Id="rId124" Type="http://schemas.openxmlformats.org/officeDocument/2006/relationships/ctrlProp" Target="../ctrlProps/ctrlProp1177.xml"/><Relationship Id="rId569" Type="http://schemas.openxmlformats.org/officeDocument/2006/relationships/ctrlProp" Target="../ctrlProps/ctrlProp1622.xml"/><Relationship Id="rId776" Type="http://schemas.openxmlformats.org/officeDocument/2006/relationships/ctrlProp" Target="../ctrlProps/ctrlProp1829.xml"/><Relationship Id="rId983" Type="http://schemas.openxmlformats.org/officeDocument/2006/relationships/ctrlProp" Target="../ctrlProps/ctrlProp2036.xml"/><Relationship Id="rId331" Type="http://schemas.openxmlformats.org/officeDocument/2006/relationships/ctrlProp" Target="../ctrlProps/ctrlProp1384.xml"/><Relationship Id="rId429" Type="http://schemas.openxmlformats.org/officeDocument/2006/relationships/ctrlProp" Target="../ctrlProps/ctrlProp1482.xml"/><Relationship Id="rId636" Type="http://schemas.openxmlformats.org/officeDocument/2006/relationships/ctrlProp" Target="../ctrlProps/ctrlProp1689.xml"/><Relationship Id="rId843" Type="http://schemas.openxmlformats.org/officeDocument/2006/relationships/ctrlProp" Target="../ctrlProps/ctrlProp1896.xml"/><Relationship Id="rId275" Type="http://schemas.openxmlformats.org/officeDocument/2006/relationships/ctrlProp" Target="../ctrlProps/ctrlProp1328.xml"/><Relationship Id="rId482" Type="http://schemas.openxmlformats.org/officeDocument/2006/relationships/ctrlProp" Target="../ctrlProps/ctrlProp1535.xml"/><Relationship Id="rId703" Type="http://schemas.openxmlformats.org/officeDocument/2006/relationships/ctrlProp" Target="../ctrlProps/ctrlProp1756.xml"/><Relationship Id="rId910" Type="http://schemas.openxmlformats.org/officeDocument/2006/relationships/ctrlProp" Target="../ctrlProps/ctrlProp1963.xml"/><Relationship Id="rId135" Type="http://schemas.openxmlformats.org/officeDocument/2006/relationships/ctrlProp" Target="../ctrlProps/ctrlProp1188.xml"/><Relationship Id="rId342" Type="http://schemas.openxmlformats.org/officeDocument/2006/relationships/ctrlProp" Target="../ctrlProps/ctrlProp1395.xml"/><Relationship Id="rId787" Type="http://schemas.openxmlformats.org/officeDocument/2006/relationships/ctrlProp" Target="../ctrlProps/ctrlProp1840.xml"/><Relationship Id="rId994" Type="http://schemas.openxmlformats.org/officeDocument/2006/relationships/ctrlProp" Target="../ctrlProps/ctrlProp2047.xml"/><Relationship Id="rId202" Type="http://schemas.openxmlformats.org/officeDocument/2006/relationships/ctrlProp" Target="../ctrlProps/ctrlProp1255.xml"/><Relationship Id="rId647" Type="http://schemas.openxmlformats.org/officeDocument/2006/relationships/ctrlProp" Target="../ctrlProps/ctrlProp1700.xml"/><Relationship Id="rId854" Type="http://schemas.openxmlformats.org/officeDocument/2006/relationships/ctrlProp" Target="../ctrlProps/ctrlProp1907.xml"/><Relationship Id="rId286" Type="http://schemas.openxmlformats.org/officeDocument/2006/relationships/ctrlProp" Target="../ctrlProps/ctrlProp1339.xml"/><Relationship Id="rId493" Type="http://schemas.openxmlformats.org/officeDocument/2006/relationships/ctrlProp" Target="../ctrlProps/ctrlProp1546.xml"/><Relationship Id="rId507" Type="http://schemas.openxmlformats.org/officeDocument/2006/relationships/ctrlProp" Target="../ctrlProps/ctrlProp1560.xml"/><Relationship Id="rId714" Type="http://schemas.openxmlformats.org/officeDocument/2006/relationships/ctrlProp" Target="../ctrlProps/ctrlProp1767.xml"/><Relationship Id="rId921" Type="http://schemas.openxmlformats.org/officeDocument/2006/relationships/ctrlProp" Target="../ctrlProps/ctrlProp1974.xml"/><Relationship Id="rId50" Type="http://schemas.openxmlformats.org/officeDocument/2006/relationships/ctrlProp" Target="../ctrlProps/ctrlProp1103.xml"/><Relationship Id="rId146" Type="http://schemas.openxmlformats.org/officeDocument/2006/relationships/ctrlProp" Target="../ctrlProps/ctrlProp1199.xml"/><Relationship Id="rId353" Type="http://schemas.openxmlformats.org/officeDocument/2006/relationships/ctrlProp" Target="../ctrlProps/ctrlProp1406.xml"/><Relationship Id="rId560" Type="http://schemas.openxmlformats.org/officeDocument/2006/relationships/ctrlProp" Target="../ctrlProps/ctrlProp1613.xml"/><Relationship Id="rId798" Type="http://schemas.openxmlformats.org/officeDocument/2006/relationships/ctrlProp" Target="../ctrlProps/ctrlProp1851.xml"/><Relationship Id="rId213" Type="http://schemas.openxmlformats.org/officeDocument/2006/relationships/ctrlProp" Target="../ctrlProps/ctrlProp1266.xml"/><Relationship Id="rId420" Type="http://schemas.openxmlformats.org/officeDocument/2006/relationships/ctrlProp" Target="../ctrlProps/ctrlProp1473.xml"/><Relationship Id="rId658" Type="http://schemas.openxmlformats.org/officeDocument/2006/relationships/ctrlProp" Target="../ctrlProps/ctrlProp1711.xml"/><Relationship Id="rId865" Type="http://schemas.openxmlformats.org/officeDocument/2006/relationships/ctrlProp" Target="../ctrlProps/ctrlProp1918.xml"/><Relationship Id="rId297" Type="http://schemas.openxmlformats.org/officeDocument/2006/relationships/ctrlProp" Target="../ctrlProps/ctrlProp1350.xml"/><Relationship Id="rId518" Type="http://schemas.openxmlformats.org/officeDocument/2006/relationships/ctrlProp" Target="../ctrlProps/ctrlProp1571.xml"/><Relationship Id="rId725" Type="http://schemas.openxmlformats.org/officeDocument/2006/relationships/ctrlProp" Target="../ctrlProps/ctrlProp1778.xml"/><Relationship Id="rId932" Type="http://schemas.openxmlformats.org/officeDocument/2006/relationships/ctrlProp" Target="../ctrlProps/ctrlProp1985.xml"/><Relationship Id="rId157" Type="http://schemas.openxmlformats.org/officeDocument/2006/relationships/ctrlProp" Target="../ctrlProps/ctrlProp1210.xml"/><Relationship Id="rId364" Type="http://schemas.openxmlformats.org/officeDocument/2006/relationships/ctrlProp" Target="../ctrlProps/ctrlProp1417.xml"/><Relationship Id="rId1008" Type="http://schemas.openxmlformats.org/officeDocument/2006/relationships/ctrlProp" Target="../ctrlProps/ctrlProp2061.xml"/><Relationship Id="rId61" Type="http://schemas.openxmlformats.org/officeDocument/2006/relationships/ctrlProp" Target="../ctrlProps/ctrlProp1114.xml"/><Relationship Id="rId571" Type="http://schemas.openxmlformats.org/officeDocument/2006/relationships/ctrlProp" Target="../ctrlProps/ctrlProp1624.xml"/><Relationship Id="rId669" Type="http://schemas.openxmlformats.org/officeDocument/2006/relationships/ctrlProp" Target="../ctrlProps/ctrlProp1722.xml"/><Relationship Id="rId876" Type="http://schemas.openxmlformats.org/officeDocument/2006/relationships/ctrlProp" Target="../ctrlProps/ctrlProp1929.xml"/><Relationship Id="rId19" Type="http://schemas.openxmlformats.org/officeDocument/2006/relationships/ctrlProp" Target="../ctrlProps/ctrlProp1072.xml"/><Relationship Id="rId224" Type="http://schemas.openxmlformats.org/officeDocument/2006/relationships/ctrlProp" Target="../ctrlProps/ctrlProp1277.xml"/><Relationship Id="rId431" Type="http://schemas.openxmlformats.org/officeDocument/2006/relationships/ctrlProp" Target="../ctrlProps/ctrlProp1484.xml"/><Relationship Id="rId529" Type="http://schemas.openxmlformats.org/officeDocument/2006/relationships/ctrlProp" Target="../ctrlProps/ctrlProp1582.xml"/><Relationship Id="rId736" Type="http://schemas.openxmlformats.org/officeDocument/2006/relationships/ctrlProp" Target="../ctrlProps/ctrlProp1789.xml"/><Relationship Id="rId168" Type="http://schemas.openxmlformats.org/officeDocument/2006/relationships/ctrlProp" Target="../ctrlProps/ctrlProp1221.xml"/><Relationship Id="rId943" Type="http://schemas.openxmlformats.org/officeDocument/2006/relationships/ctrlProp" Target="../ctrlProps/ctrlProp1996.xml"/><Relationship Id="rId1019" Type="http://schemas.openxmlformats.org/officeDocument/2006/relationships/ctrlProp" Target="../ctrlProps/ctrlProp2072.xml"/><Relationship Id="rId72" Type="http://schemas.openxmlformats.org/officeDocument/2006/relationships/ctrlProp" Target="../ctrlProps/ctrlProp1125.xml"/><Relationship Id="rId375" Type="http://schemas.openxmlformats.org/officeDocument/2006/relationships/ctrlProp" Target="../ctrlProps/ctrlProp1428.xml"/><Relationship Id="rId582" Type="http://schemas.openxmlformats.org/officeDocument/2006/relationships/ctrlProp" Target="../ctrlProps/ctrlProp1635.xml"/><Relationship Id="rId803" Type="http://schemas.openxmlformats.org/officeDocument/2006/relationships/ctrlProp" Target="../ctrlProps/ctrlProp1856.xml"/><Relationship Id="rId3" Type="http://schemas.openxmlformats.org/officeDocument/2006/relationships/vmlDrawing" Target="../drawings/vmlDrawing35.vml"/><Relationship Id="rId235" Type="http://schemas.openxmlformats.org/officeDocument/2006/relationships/ctrlProp" Target="../ctrlProps/ctrlProp1288.xml"/><Relationship Id="rId442" Type="http://schemas.openxmlformats.org/officeDocument/2006/relationships/ctrlProp" Target="../ctrlProps/ctrlProp1495.xml"/><Relationship Id="rId887" Type="http://schemas.openxmlformats.org/officeDocument/2006/relationships/ctrlProp" Target="../ctrlProps/ctrlProp1940.xml"/><Relationship Id="rId302" Type="http://schemas.openxmlformats.org/officeDocument/2006/relationships/ctrlProp" Target="../ctrlProps/ctrlProp1355.xml"/><Relationship Id="rId747" Type="http://schemas.openxmlformats.org/officeDocument/2006/relationships/ctrlProp" Target="../ctrlProps/ctrlProp1800.xml"/><Relationship Id="rId954" Type="http://schemas.openxmlformats.org/officeDocument/2006/relationships/ctrlProp" Target="../ctrlProps/ctrlProp2007.xml"/><Relationship Id="rId83" Type="http://schemas.openxmlformats.org/officeDocument/2006/relationships/ctrlProp" Target="../ctrlProps/ctrlProp1136.xml"/><Relationship Id="rId179" Type="http://schemas.openxmlformats.org/officeDocument/2006/relationships/ctrlProp" Target="../ctrlProps/ctrlProp1232.xml"/><Relationship Id="rId386" Type="http://schemas.openxmlformats.org/officeDocument/2006/relationships/ctrlProp" Target="../ctrlProps/ctrlProp1439.xml"/><Relationship Id="rId593" Type="http://schemas.openxmlformats.org/officeDocument/2006/relationships/ctrlProp" Target="../ctrlProps/ctrlProp1646.xml"/><Relationship Id="rId607" Type="http://schemas.openxmlformats.org/officeDocument/2006/relationships/ctrlProp" Target="../ctrlProps/ctrlProp1660.xml"/><Relationship Id="rId814" Type="http://schemas.openxmlformats.org/officeDocument/2006/relationships/ctrlProp" Target="../ctrlProps/ctrlProp1867.xml"/><Relationship Id="rId246" Type="http://schemas.openxmlformats.org/officeDocument/2006/relationships/ctrlProp" Target="../ctrlProps/ctrlProp1299.xml"/><Relationship Id="rId453" Type="http://schemas.openxmlformats.org/officeDocument/2006/relationships/ctrlProp" Target="../ctrlProps/ctrlProp1506.xml"/><Relationship Id="rId660" Type="http://schemas.openxmlformats.org/officeDocument/2006/relationships/ctrlProp" Target="../ctrlProps/ctrlProp1713.xml"/><Relationship Id="rId898" Type="http://schemas.openxmlformats.org/officeDocument/2006/relationships/ctrlProp" Target="../ctrlProps/ctrlProp1951.xml"/><Relationship Id="rId106" Type="http://schemas.openxmlformats.org/officeDocument/2006/relationships/ctrlProp" Target="../ctrlProps/ctrlProp1159.xml"/><Relationship Id="rId313" Type="http://schemas.openxmlformats.org/officeDocument/2006/relationships/ctrlProp" Target="../ctrlProps/ctrlProp1366.xml"/><Relationship Id="rId758" Type="http://schemas.openxmlformats.org/officeDocument/2006/relationships/ctrlProp" Target="../ctrlProps/ctrlProp1811.xml"/><Relationship Id="rId965" Type="http://schemas.openxmlformats.org/officeDocument/2006/relationships/ctrlProp" Target="../ctrlProps/ctrlProp2018.xml"/><Relationship Id="rId10" Type="http://schemas.openxmlformats.org/officeDocument/2006/relationships/ctrlProp" Target="../ctrlProps/ctrlProp1063.xml"/><Relationship Id="rId94" Type="http://schemas.openxmlformats.org/officeDocument/2006/relationships/ctrlProp" Target="../ctrlProps/ctrlProp1147.xml"/><Relationship Id="rId397" Type="http://schemas.openxmlformats.org/officeDocument/2006/relationships/ctrlProp" Target="../ctrlProps/ctrlProp1450.xml"/><Relationship Id="rId520" Type="http://schemas.openxmlformats.org/officeDocument/2006/relationships/ctrlProp" Target="../ctrlProps/ctrlProp1573.xml"/><Relationship Id="rId618" Type="http://schemas.openxmlformats.org/officeDocument/2006/relationships/ctrlProp" Target="../ctrlProps/ctrlProp1671.xml"/><Relationship Id="rId825" Type="http://schemas.openxmlformats.org/officeDocument/2006/relationships/ctrlProp" Target="../ctrlProps/ctrlProp1878.xml"/><Relationship Id="rId257" Type="http://schemas.openxmlformats.org/officeDocument/2006/relationships/ctrlProp" Target="../ctrlProps/ctrlProp1310.xml"/><Relationship Id="rId464" Type="http://schemas.openxmlformats.org/officeDocument/2006/relationships/ctrlProp" Target="../ctrlProps/ctrlProp1517.xml"/><Relationship Id="rId1010" Type="http://schemas.openxmlformats.org/officeDocument/2006/relationships/ctrlProp" Target="../ctrlProps/ctrlProp2063.xml"/><Relationship Id="rId117" Type="http://schemas.openxmlformats.org/officeDocument/2006/relationships/ctrlProp" Target="../ctrlProps/ctrlProp1170.xml"/><Relationship Id="rId671" Type="http://schemas.openxmlformats.org/officeDocument/2006/relationships/ctrlProp" Target="../ctrlProps/ctrlProp1724.xml"/><Relationship Id="rId769" Type="http://schemas.openxmlformats.org/officeDocument/2006/relationships/ctrlProp" Target="../ctrlProps/ctrlProp1822.xml"/><Relationship Id="rId976" Type="http://schemas.openxmlformats.org/officeDocument/2006/relationships/ctrlProp" Target="../ctrlProps/ctrlProp202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47.bin"/><Relationship Id="rId4" Type="http://schemas.openxmlformats.org/officeDocument/2006/relationships/ctrlProp" Target="../ctrlProps/ctrlProp208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48.bin"/><Relationship Id="rId4" Type="http://schemas.openxmlformats.org/officeDocument/2006/relationships/ctrlProp" Target="../ctrlProps/ctrlProp208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49.bin"/><Relationship Id="rId4" Type="http://schemas.openxmlformats.org/officeDocument/2006/relationships/ctrlProp" Target="../ctrlProps/ctrlProp208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50.bin"/><Relationship Id="rId4" Type="http://schemas.openxmlformats.org/officeDocument/2006/relationships/ctrlProp" Target="../ctrlProps/ctrlProp208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51.bin"/><Relationship Id="rId4" Type="http://schemas.openxmlformats.org/officeDocument/2006/relationships/ctrlProp" Target="../ctrlProps/ctrlProp208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52.bin"/><Relationship Id="rId4" Type="http://schemas.openxmlformats.org/officeDocument/2006/relationships/ctrlProp" Target="../ctrlProps/ctrlProp2087.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54.bin"/><Relationship Id="rId4" Type="http://schemas.openxmlformats.org/officeDocument/2006/relationships/ctrlProp" Target="../ctrlProps/ctrlProp208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55.bin"/><Relationship Id="rId4" Type="http://schemas.openxmlformats.org/officeDocument/2006/relationships/ctrlProp" Target="../ctrlProps/ctrlProp208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98"/>
  <sheetViews>
    <sheetView defaultGridColor="0" colorId="22" zoomScale="75" zoomScaleNormal="75" workbookViewId="0"/>
  </sheetViews>
  <sheetFormatPr defaultColWidth="11.77734375" defaultRowHeight="15"/>
  <cols>
    <col min="2" max="3" width="11.77734375" customWidth="1"/>
    <col min="5" max="6" width="11.77734375" customWidth="1"/>
    <col min="8" max="9" width="11.77734375" customWidth="1"/>
    <col min="11" max="11" width="11.77734375" customWidth="1"/>
  </cols>
  <sheetData>
    <row r="1" spans="1:10" ht="18">
      <c r="A1" s="1292" t="s">
        <v>2426</v>
      </c>
      <c r="B1" s="1"/>
      <c r="C1" s="1"/>
      <c r="D1" s="1"/>
      <c r="E1" s="1"/>
      <c r="F1" s="1"/>
      <c r="G1" s="1"/>
      <c r="H1" s="1"/>
      <c r="I1" s="2"/>
      <c r="J1" s="2"/>
    </row>
    <row r="2" spans="1:10">
      <c r="A2" s="3"/>
      <c r="B2" s="3"/>
      <c r="C2" s="3"/>
      <c r="D2" s="3"/>
      <c r="E2" s="3"/>
      <c r="F2" s="3"/>
      <c r="G2" s="3"/>
      <c r="H2" s="3"/>
      <c r="I2" s="2"/>
      <c r="J2" s="2"/>
    </row>
    <row r="3" spans="1:10" ht="15.75">
      <c r="A3" s="4" t="s">
        <v>2427</v>
      </c>
      <c r="B3" s="4"/>
      <c r="C3" s="4"/>
      <c r="D3" s="4"/>
      <c r="E3" s="4"/>
      <c r="F3" s="4"/>
      <c r="G3" s="4"/>
      <c r="H3" s="4"/>
      <c r="I3" s="2"/>
      <c r="J3" s="2"/>
    </row>
    <row r="4" spans="1:10" ht="15.75">
      <c r="A4" s="5"/>
      <c r="B4" s="3"/>
      <c r="C4" s="3"/>
      <c r="D4" s="3"/>
      <c r="E4" s="3"/>
      <c r="F4" s="3"/>
      <c r="G4" s="3"/>
      <c r="H4" s="3"/>
      <c r="I4" s="2"/>
      <c r="J4" s="2"/>
    </row>
    <row r="5" spans="1:10">
      <c r="A5" s="3" t="s">
        <v>2428</v>
      </c>
      <c r="B5" s="3"/>
      <c r="C5" s="3"/>
      <c r="D5" s="3"/>
      <c r="E5" s="3"/>
      <c r="F5" s="3"/>
      <c r="G5" s="3"/>
      <c r="H5" s="3"/>
      <c r="I5" s="2"/>
      <c r="J5" s="2"/>
    </row>
    <row r="6" spans="1:10">
      <c r="A6" s="3"/>
      <c r="B6" s="3"/>
      <c r="C6" s="3"/>
      <c r="D6" s="3"/>
      <c r="E6" s="3"/>
      <c r="F6" s="3"/>
      <c r="G6" s="3"/>
      <c r="H6" s="3"/>
      <c r="I6" s="2"/>
      <c r="J6" s="2"/>
    </row>
    <row r="7" spans="1:10" ht="15.75">
      <c r="A7" s="1001" t="s">
        <v>2429</v>
      </c>
      <c r="B7" s="3"/>
      <c r="C7" s="3"/>
      <c r="D7" s="3"/>
      <c r="E7" s="3"/>
      <c r="F7" s="3"/>
      <c r="G7" s="3"/>
      <c r="H7" s="3"/>
      <c r="I7" s="2"/>
      <c r="J7" s="2"/>
    </row>
    <row r="8" spans="1:10" ht="78.75" customHeight="1">
      <c r="A8" s="1766" t="s">
        <v>928</v>
      </c>
      <c r="B8" s="1766"/>
      <c r="C8" s="1766"/>
      <c r="D8" s="1766"/>
      <c r="E8" s="1766"/>
      <c r="F8" s="1766"/>
      <c r="G8" s="1766"/>
      <c r="H8" s="1766"/>
      <c r="I8" s="2"/>
      <c r="J8" s="2"/>
    </row>
    <row r="9" spans="1:10">
      <c r="A9" s="3"/>
      <c r="B9" s="3"/>
      <c r="C9" s="3"/>
      <c r="D9" s="3"/>
      <c r="E9" s="3"/>
      <c r="F9" s="3"/>
      <c r="G9" s="3"/>
      <c r="H9" s="3"/>
      <c r="I9" s="2"/>
      <c r="J9" s="2"/>
    </row>
    <row r="10" spans="1:10" ht="47.25" customHeight="1">
      <c r="A10" s="1766" t="s">
        <v>1162</v>
      </c>
      <c r="B10" s="1766"/>
      <c r="C10" s="1766"/>
      <c r="D10" s="1766"/>
      <c r="E10" s="1766"/>
      <c r="F10" s="1766"/>
      <c r="G10" s="1766"/>
      <c r="H10" s="1766"/>
      <c r="I10" s="2"/>
      <c r="J10" s="2"/>
    </row>
    <row r="11" spans="1:10">
      <c r="A11" s="3"/>
      <c r="B11" s="3"/>
      <c r="C11" s="3"/>
      <c r="D11" s="3"/>
      <c r="E11" s="3"/>
      <c r="F11" s="3"/>
      <c r="G11" s="3"/>
      <c r="H11" s="3"/>
      <c r="I11" s="2"/>
      <c r="J11" s="2"/>
    </row>
    <row r="12" spans="1:10" ht="78" customHeight="1">
      <c r="A12" s="1766" t="s">
        <v>1161</v>
      </c>
      <c r="B12" s="1766"/>
      <c r="C12" s="1766"/>
      <c r="D12" s="1766"/>
      <c r="E12" s="1766"/>
      <c r="F12" s="1766"/>
      <c r="G12" s="1766"/>
      <c r="H12" s="1766"/>
      <c r="I12" s="2"/>
      <c r="J12" s="2"/>
    </row>
    <row r="13" spans="1:10">
      <c r="A13" s="1002"/>
      <c r="B13" s="1002"/>
      <c r="C13" s="1002"/>
      <c r="D13" s="1002"/>
      <c r="E13" s="1002"/>
      <c r="F13" s="1002"/>
      <c r="G13" s="1002"/>
      <c r="H13" s="1002"/>
      <c r="I13" s="2"/>
      <c r="J13" s="2"/>
    </row>
    <row r="14" spans="1:10" ht="60.75" customHeight="1">
      <c r="A14" s="1766" t="s">
        <v>271</v>
      </c>
      <c r="B14" s="1766"/>
      <c r="C14" s="1766"/>
      <c r="D14" s="1766"/>
      <c r="E14" s="1766"/>
      <c r="F14" s="1766"/>
      <c r="G14" s="1766"/>
      <c r="H14" s="1766"/>
      <c r="I14" s="2"/>
      <c r="J14" s="2"/>
    </row>
    <row r="15" spans="1:10">
      <c r="A15" s="3"/>
      <c r="B15" s="3"/>
      <c r="C15" s="3"/>
      <c r="D15" s="3"/>
      <c r="E15" s="3"/>
      <c r="F15" s="3"/>
      <c r="G15" s="3"/>
      <c r="H15" s="3"/>
      <c r="I15" s="2"/>
      <c r="J15" s="2"/>
    </row>
    <row r="16" spans="1:10" ht="15" customHeight="1">
      <c r="A16" s="1001"/>
      <c r="B16" s="3"/>
      <c r="C16" s="3"/>
      <c r="D16" s="3"/>
      <c r="E16" s="3"/>
      <c r="F16" s="3"/>
      <c r="G16" s="3"/>
      <c r="H16" s="3"/>
      <c r="I16" s="2"/>
      <c r="J16" s="2"/>
    </row>
    <row r="17" spans="1:11" ht="14.25" customHeight="1">
      <c r="A17" s="1763"/>
      <c r="B17" s="1763"/>
      <c r="C17" s="1763"/>
      <c r="D17" s="1763"/>
      <c r="E17" s="1763"/>
      <c r="F17" s="1763"/>
      <c r="G17" s="1763"/>
      <c r="H17" s="1763"/>
      <c r="I17" s="2"/>
      <c r="J17" s="2"/>
    </row>
    <row r="18" spans="1:11">
      <c r="A18" s="3"/>
      <c r="B18" s="3"/>
      <c r="C18" s="3"/>
      <c r="D18" s="3"/>
      <c r="E18" s="3"/>
      <c r="F18" s="3"/>
      <c r="G18" s="3"/>
      <c r="H18" s="3"/>
      <c r="I18" s="2"/>
      <c r="J18" s="2"/>
    </row>
    <row r="19" spans="1:11" ht="15.75">
      <c r="A19" s="1001" t="s">
        <v>2430</v>
      </c>
      <c r="B19" s="3"/>
      <c r="C19" s="3"/>
      <c r="D19" s="3"/>
      <c r="E19" s="3"/>
      <c r="F19" s="3"/>
      <c r="G19" s="3"/>
      <c r="H19" s="3"/>
      <c r="I19" s="2"/>
      <c r="J19" s="2"/>
    </row>
    <row r="20" spans="1:11" ht="60.75" customHeight="1">
      <c r="A20" s="1763" t="s">
        <v>1874</v>
      </c>
      <c r="B20" s="1763"/>
      <c r="C20" s="1763"/>
      <c r="D20" s="1763"/>
      <c r="E20" s="1763"/>
      <c r="F20" s="1763"/>
      <c r="G20" s="1763"/>
      <c r="H20" s="1763"/>
      <c r="I20" s="2"/>
      <c r="J20" s="2"/>
    </row>
    <row r="21" spans="1:11">
      <c r="A21" s="3"/>
      <c r="B21" s="3"/>
      <c r="C21" s="3"/>
      <c r="D21" s="3"/>
      <c r="E21" s="3"/>
      <c r="F21" s="3"/>
      <c r="G21" s="3"/>
      <c r="H21" s="3"/>
      <c r="I21" s="2"/>
      <c r="J21" s="2"/>
    </row>
    <row r="22" spans="1:11" ht="15.75">
      <c r="A22" s="1001" t="s">
        <v>2431</v>
      </c>
      <c r="B22" s="3"/>
      <c r="C22" s="3"/>
      <c r="D22" s="3"/>
      <c r="E22" s="3"/>
      <c r="F22" s="3"/>
      <c r="G22" s="3"/>
      <c r="H22" s="3"/>
      <c r="I22" s="2"/>
      <c r="J22" s="2"/>
    </row>
    <row r="23" spans="1:11" ht="47.25" customHeight="1">
      <c r="A23" s="1763" t="s">
        <v>410</v>
      </c>
      <c r="B23" s="1763"/>
      <c r="C23" s="1763"/>
      <c r="D23" s="1763"/>
      <c r="E23" s="1763"/>
      <c r="F23" s="1763"/>
      <c r="G23" s="1763"/>
      <c r="H23" s="1763"/>
      <c r="I23" s="2"/>
      <c r="J23" s="2"/>
    </row>
    <row r="24" spans="1:11">
      <c r="A24" s="3"/>
      <c r="B24" s="3"/>
      <c r="C24" s="3"/>
      <c r="D24" s="3"/>
      <c r="E24" s="3"/>
      <c r="F24" s="3"/>
      <c r="G24" s="3"/>
      <c r="H24" s="3"/>
      <c r="I24" s="2"/>
      <c r="J24" s="2"/>
    </row>
    <row r="25" spans="1:11" ht="15.75">
      <c r="A25" s="1001" t="s">
        <v>2432</v>
      </c>
      <c r="B25" s="3"/>
      <c r="C25" s="3"/>
      <c r="D25" s="3"/>
      <c r="E25" s="3"/>
      <c r="F25" s="3"/>
      <c r="G25" s="3"/>
      <c r="H25" s="3"/>
      <c r="I25" s="2"/>
      <c r="J25" s="2"/>
    </row>
    <row r="26" spans="1:11" ht="33" customHeight="1">
      <c r="A26" s="1765" t="s">
        <v>805</v>
      </c>
      <c r="B26" s="1765"/>
      <c r="C26" s="1765"/>
      <c r="D26" s="1765"/>
      <c r="E26" s="1765"/>
      <c r="F26" s="1765"/>
      <c r="G26" s="1765"/>
      <c r="H26" s="1765"/>
      <c r="I26" s="2"/>
      <c r="J26" s="2"/>
    </row>
    <row r="27" spans="1:11">
      <c r="A27" s="3"/>
      <c r="B27" s="3"/>
      <c r="C27" s="3"/>
      <c r="D27" s="3"/>
      <c r="E27" s="3"/>
      <c r="F27" s="3"/>
      <c r="G27" s="3"/>
      <c r="H27" s="3"/>
      <c r="I27" s="2"/>
      <c r="J27" s="2"/>
    </row>
    <row r="28" spans="1:11" ht="15.75">
      <c r="A28" s="1003" t="s">
        <v>2433</v>
      </c>
      <c r="B28" s="3"/>
      <c r="C28" s="3"/>
      <c r="D28" s="3"/>
      <c r="E28" s="3"/>
      <c r="F28" s="3"/>
      <c r="G28" s="3"/>
      <c r="H28" s="3"/>
      <c r="I28" s="2"/>
      <c r="J28" s="2"/>
    </row>
    <row r="29" spans="1:11" ht="43.5" customHeight="1">
      <c r="A29" s="1763" t="s">
        <v>411</v>
      </c>
      <c r="B29" s="1764"/>
      <c r="C29" s="1764"/>
      <c r="D29" s="1764"/>
      <c r="E29" s="1764"/>
      <c r="F29" s="1764"/>
      <c r="G29" s="1764"/>
      <c r="H29" s="1764"/>
      <c r="I29" s="2"/>
      <c r="J29" s="2"/>
    </row>
    <row r="30" spans="1:11">
      <c r="A30" s="3"/>
      <c r="B30" s="3"/>
      <c r="C30" s="3"/>
      <c r="D30" s="3"/>
      <c r="E30" s="3"/>
      <c r="F30" s="3"/>
      <c r="G30" s="3"/>
      <c r="H30" s="3"/>
      <c r="I30" s="2"/>
      <c r="J30" s="2"/>
    </row>
    <row r="31" spans="1:11">
      <c r="A31" s="997"/>
      <c r="B31" s="997"/>
      <c r="C31" s="997"/>
      <c r="D31" s="997"/>
      <c r="E31" s="997"/>
      <c r="F31" s="997"/>
      <c r="G31" s="997"/>
      <c r="H31" s="997"/>
      <c r="I31" s="152"/>
      <c r="J31" s="152"/>
      <c r="K31" s="998"/>
    </row>
    <row r="32" spans="1:11">
      <c r="A32" s="999" t="s">
        <v>2434</v>
      </c>
      <c r="B32" s="1000"/>
      <c r="C32" s="999" t="s">
        <v>806</v>
      </c>
      <c r="E32" s="999" t="s">
        <v>807</v>
      </c>
      <c r="F32" s="1000"/>
      <c r="G32" s="999" t="s">
        <v>929</v>
      </c>
      <c r="H32" s="1000"/>
      <c r="I32" s="152"/>
      <c r="K32" s="998"/>
    </row>
    <row r="33" spans="1:11">
      <c r="A33" s="999"/>
      <c r="B33" s="1000"/>
      <c r="C33" s="999" t="s">
        <v>1745</v>
      </c>
      <c r="E33" s="999" t="s">
        <v>1745</v>
      </c>
      <c r="F33" s="1000"/>
      <c r="G33" s="999" t="s">
        <v>1745</v>
      </c>
      <c r="H33" s="1000"/>
      <c r="I33" s="152"/>
      <c r="K33" s="998"/>
    </row>
    <row r="34" spans="1:11">
      <c r="A34" s="66" t="s">
        <v>2435</v>
      </c>
      <c r="B34" s="152"/>
      <c r="C34" s="152" t="s">
        <v>808</v>
      </c>
      <c r="E34" s="152" t="s">
        <v>809</v>
      </c>
      <c r="F34" s="152"/>
      <c r="G34" s="152" t="s">
        <v>810</v>
      </c>
      <c r="H34" s="152"/>
      <c r="I34" s="152"/>
      <c r="K34" s="998"/>
    </row>
    <row r="35" spans="1:11">
      <c r="A35" s="66" t="s">
        <v>2436</v>
      </c>
      <c r="B35" s="152"/>
      <c r="C35" s="152" t="s">
        <v>811</v>
      </c>
      <c r="E35" s="152" t="s">
        <v>812</v>
      </c>
      <c r="F35" s="152"/>
      <c r="G35" s="152" t="s">
        <v>813</v>
      </c>
      <c r="H35" s="152"/>
      <c r="I35" s="152"/>
      <c r="K35" s="998"/>
    </row>
    <row r="36" spans="1:11">
      <c r="A36" s="66" t="s">
        <v>2437</v>
      </c>
      <c r="B36" s="152"/>
      <c r="C36" s="152" t="s">
        <v>814</v>
      </c>
      <c r="E36" s="152" t="s">
        <v>815</v>
      </c>
      <c r="F36" s="152"/>
      <c r="G36" s="152" t="s">
        <v>816</v>
      </c>
      <c r="H36" s="152"/>
      <c r="I36" s="152"/>
      <c r="K36" s="998"/>
    </row>
    <row r="37" spans="1:11">
      <c r="A37" s="66" t="s">
        <v>2438</v>
      </c>
      <c r="B37" s="152"/>
      <c r="C37" s="152" t="s">
        <v>817</v>
      </c>
      <c r="E37" s="152" t="s">
        <v>818</v>
      </c>
      <c r="F37" s="152"/>
      <c r="G37" s="152" t="s">
        <v>819</v>
      </c>
      <c r="H37" s="152"/>
      <c r="I37" s="152"/>
      <c r="K37" s="998"/>
    </row>
    <row r="38" spans="1:11">
      <c r="A38" s="66" t="s">
        <v>2439</v>
      </c>
      <c r="B38" s="152"/>
      <c r="C38" s="152" t="s">
        <v>820</v>
      </c>
      <c r="E38" s="152" t="s">
        <v>821</v>
      </c>
      <c r="F38" s="152"/>
      <c r="G38" s="152" t="s">
        <v>822</v>
      </c>
      <c r="H38" s="152"/>
      <c r="I38" s="152"/>
      <c r="K38" s="998"/>
    </row>
    <row r="39" spans="1:11">
      <c r="A39" s="66" t="s">
        <v>2440</v>
      </c>
      <c r="B39" s="152"/>
      <c r="C39" s="152" t="s">
        <v>823</v>
      </c>
      <c r="E39" s="152" t="s">
        <v>824</v>
      </c>
      <c r="F39" s="152"/>
      <c r="G39" s="152" t="s">
        <v>825</v>
      </c>
      <c r="H39" s="152"/>
      <c r="I39" s="152"/>
      <c r="K39" s="998"/>
    </row>
    <row r="40" spans="1:11">
      <c r="A40" s="66" t="s">
        <v>2441</v>
      </c>
      <c r="B40" s="152"/>
      <c r="C40" s="152" t="s">
        <v>826</v>
      </c>
      <c r="E40" s="152" t="s">
        <v>827</v>
      </c>
      <c r="F40" s="152"/>
      <c r="G40" s="152" t="s">
        <v>828</v>
      </c>
      <c r="H40" s="152"/>
      <c r="I40" s="152"/>
      <c r="K40" s="998"/>
    </row>
    <row r="41" spans="1:11">
      <c r="A41" s="66" t="s">
        <v>2442</v>
      </c>
      <c r="B41" s="152"/>
      <c r="C41" s="152" t="s">
        <v>829</v>
      </c>
      <c r="E41" s="152" t="s">
        <v>830</v>
      </c>
      <c r="F41" s="152"/>
      <c r="G41" s="152" t="s">
        <v>831</v>
      </c>
      <c r="H41" s="152"/>
      <c r="I41" s="152"/>
      <c r="K41" s="998"/>
    </row>
    <row r="42" spans="1:11">
      <c r="A42" s="66" t="s">
        <v>2443</v>
      </c>
      <c r="B42" s="152"/>
      <c r="C42" s="152" t="s">
        <v>832</v>
      </c>
      <c r="E42" s="152" t="s">
        <v>833</v>
      </c>
      <c r="F42" s="152"/>
      <c r="G42" s="152" t="s">
        <v>834</v>
      </c>
      <c r="H42" s="152"/>
      <c r="I42" s="152"/>
      <c r="K42" s="998"/>
    </row>
    <row r="43" spans="1:11">
      <c r="A43" s="66" t="s">
        <v>2444</v>
      </c>
      <c r="B43" s="152"/>
      <c r="C43" s="152" t="s">
        <v>835</v>
      </c>
      <c r="E43" s="152" t="s">
        <v>836</v>
      </c>
      <c r="F43" s="152"/>
      <c r="G43" s="152" t="s">
        <v>837</v>
      </c>
      <c r="H43" s="152"/>
      <c r="I43" s="152"/>
      <c r="K43" s="998"/>
    </row>
    <row r="44" spans="1:11">
      <c r="A44" s="66" t="s">
        <v>2445</v>
      </c>
      <c r="B44" s="152"/>
      <c r="C44" s="152" t="s">
        <v>838</v>
      </c>
      <c r="E44" s="152" t="s">
        <v>839</v>
      </c>
      <c r="F44" s="152"/>
      <c r="G44" s="152" t="s">
        <v>840</v>
      </c>
      <c r="H44" s="152"/>
      <c r="I44" s="152"/>
      <c r="K44" s="998"/>
    </row>
    <row r="45" spans="1:11">
      <c r="A45" s="66" t="s">
        <v>2446</v>
      </c>
      <c r="B45" s="152"/>
      <c r="C45" s="152" t="s">
        <v>841</v>
      </c>
      <c r="E45" s="152" t="s">
        <v>842</v>
      </c>
      <c r="F45" s="152"/>
      <c r="G45" s="152" t="s">
        <v>843</v>
      </c>
      <c r="H45" s="152"/>
      <c r="I45" s="152"/>
      <c r="K45" s="998"/>
    </row>
    <row r="46" spans="1:11">
      <c r="A46" s="66" t="s">
        <v>2447</v>
      </c>
      <c r="B46" s="152"/>
      <c r="C46" s="152" t="s">
        <v>844</v>
      </c>
      <c r="E46" s="152" t="s">
        <v>845</v>
      </c>
      <c r="F46" s="152"/>
      <c r="G46" s="152" t="s">
        <v>846</v>
      </c>
      <c r="H46" s="152"/>
      <c r="I46" s="152"/>
      <c r="K46" s="998"/>
    </row>
    <row r="47" spans="1:11">
      <c r="A47" s="66" t="s">
        <v>2448</v>
      </c>
      <c r="B47" s="152"/>
      <c r="C47" s="152" t="s">
        <v>847</v>
      </c>
      <c r="E47" s="152" t="s">
        <v>848</v>
      </c>
      <c r="F47" s="152"/>
      <c r="G47" s="152" t="s">
        <v>849</v>
      </c>
      <c r="H47" s="152"/>
      <c r="I47" s="152"/>
      <c r="K47" s="998"/>
    </row>
    <row r="48" spans="1:11">
      <c r="A48" s="66" t="s">
        <v>2449</v>
      </c>
      <c r="B48" s="152"/>
      <c r="C48" s="152" t="s">
        <v>850</v>
      </c>
      <c r="E48" s="152" t="s">
        <v>851</v>
      </c>
      <c r="F48" s="152"/>
      <c r="G48" s="152" t="s">
        <v>852</v>
      </c>
      <c r="H48" s="152"/>
      <c r="I48" s="152"/>
      <c r="K48" s="998"/>
    </row>
    <row r="49" spans="1:11">
      <c r="A49" s="66" t="s">
        <v>2450</v>
      </c>
      <c r="B49" s="152"/>
      <c r="C49" s="152" t="s">
        <v>853</v>
      </c>
      <c r="E49" s="152" t="s">
        <v>854</v>
      </c>
      <c r="F49" s="152"/>
      <c r="G49" s="152" t="s">
        <v>855</v>
      </c>
      <c r="H49" s="152"/>
      <c r="I49" s="152"/>
      <c r="K49" s="998"/>
    </row>
    <row r="50" spans="1:11">
      <c r="A50" s="66" t="s">
        <v>2451</v>
      </c>
      <c r="B50" s="152"/>
      <c r="C50" s="152" t="s">
        <v>856</v>
      </c>
      <c r="E50" s="152" t="s">
        <v>857</v>
      </c>
      <c r="F50" s="152"/>
      <c r="G50" s="152" t="s">
        <v>858</v>
      </c>
      <c r="H50" s="152"/>
      <c r="I50" s="152"/>
      <c r="K50" s="998"/>
    </row>
    <row r="51" spans="1:11">
      <c r="A51" s="66" t="s">
        <v>2452</v>
      </c>
      <c r="B51" s="152"/>
      <c r="C51" s="152" t="s">
        <v>859</v>
      </c>
      <c r="E51" s="152" t="s">
        <v>860</v>
      </c>
      <c r="F51" s="152"/>
      <c r="G51" s="152" t="s">
        <v>861</v>
      </c>
      <c r="H51" s="152"/>
      <c r="I51" s="152"/>
      <c r="K51" s="998"/>
    </row>
    <row r="52" spans="1:11">
      <c r="A52" s="66" t="s">
        <v>2453</v>
      </c>
      <c r="B52" s="152"/>
      <c r="C52" s="152" t="s">
        <v>862</v>
      </c>
      <c r="E52" s="152" t="s">
        <v>863</v>
      </c>
      <c r="F52" s="152"/>
      <c r="G52" s="152" t="s">
        <v>864</v>
      </c>
      <c r="H52" s="152"/>
      <c r="I52" s="152"/>
      <c r="K52" s="998"/>
    </row>
    <row r="53" spans="1:11">
      <c r="A53" s="66" t="s">
        <v>2454</v>
      </c>
      <c r="B53" s="152"/>
      <c r="C53" s="152" t="s">
        <v>865</v>
      </c>
      <c r="E53" s="152" t="s">
        <v>866</v>
      </c>
      <c r="F53" s="152"/>
      <c r="G53" s="152" t="s">
        <v>867</v>
      </c>
      <c r="H53" s="152"/>
      <c r="I53" s="152"/>
      <c r="K53" s="998"/>
    </row>
    <row r="54" spans="1:11">
      <c r="A54" s="66" t="s">
        <v>2455</v>
      </c>
      <c r="B54" s="152"/>
      <c r="C54" s="152" t="s">
        <v>868</v>
      </c>
      <c r="E54" s="152" t="s">
        <v>869</v>
      </c>
      <c r="F54" s="152"/>
      <c r="G54" s="152" t="s">
        <v>870</v>
      </c>
      <c r="H54" s="152"/>
      <c r="I54" s="152"/>
      <c r="K54" s="998"/>
    </row>
    <row r="55" spans="1:11">
      <c r="A55" s="66" t="s">
        <v>2456</v>
      </c>
      <c r="B55" s="152"/>
      <c r="C55" s="152" t="s">
        <v>871</v>
      </c>
      <c r="E55" s="152" t="s">
        <v>872</v>
      </c>
      <c r="F55" s="152"/>
      <c r="G55" s="152" t="s">
        <v>873</v>
      </c>
      <c r="H55" s="152"/>
      <c r="I55" s="152"/>
      <c r="K55" s="998"/>
    </row>
    <row r="56" spans="1:11">
      <c r="A56" s="66" t="s">
        <v>2457</v>
      </c>
      <c r="B56" s="152"/>
      <c r="C56" s="152" t="s">
        <v>874</v>
      </c>
      <c r="E56" s="152" t="s">
        <v>875</v>
      </c>
      <c r="F56" s="152"/>
      <c r="G56" s="152" t="s">
        <v>876</v>
      </c>
      <c r="H56" s="152"/>
      <c r="I56" s="152"/>
      <c r="K56" s="998"/>
    </row>
    <row r="57" spans="1:11">
      <c r="A57" s="66" t="s">
        <v>2458</v>
      </c>
      <c r="B57" s="152"/>
      <c r="C57" s="152" t="s">
        <v>877</v>
      </c>
      <c r="E57" s="152" t="s">
        <v>878</v>
      </c>
      <c r="F57" s="152"/>
      <c r="G57" s="152" t="s">
        <v>879</v>
      </c>
      <c r="H57" s="152"/>
      <c r="I57" s="152"/>
      <c r="K57" s="998"/>
    </row>
    <row r="58" spans="1:11">
      <c r="A58" s="66" t="s">
        <v>1875</v>
      </c>
      <c r="B58" s="152"/>
      <c r="C58" s="152" t="s">
        <v>880</v>
      </c>
      <c r="E58" s="152" t="s">
        <v>881</v>
      </c>
      <c r="F58" s="152"/>
      <c r="G58" s="152" t="s">
        <v>882</v>
      </c>
      <c r="H58" s="152"/>
      <c r="I58" s="152"/>
      <c r="K58" s="998"/>
    </row>
    <row r="59" spans="1:11">
      <c r="A59" s="66" t="s">
        <v>2459</v>
      </c>
      <c r="B59" s="152"/>
      <c r="C59" s="152" t="s">
        <v>883</v>
      </c>
      <c r="E59" s="152" t="s">
        <v>884</v>
      </c>
      <c r="F59" s="152"/>
      <c r="G59" s="152" t="s">
        <v>885</v>
      </c>
      <c r="H59" s="152"/>
      <c r="I59" s="152"/>
      <c r="K59" s="998"/>
    </row>
    <row r="60" spans="1:11">
      <c r="A60" s="66" t="s">
        <v>2460</v>
      </c>
      <c r="B60" s="152"/>
      <c r="C60" s="152" t="s">
        <v>886</v>
      </c>
      <c r="E60" s="152" t="s">
        <v>887</v>
      </c>
      <c r="F60" s="152"/>
      <c r="G60" s="152" t="s">
        <v>888</v>
      </c>
      <c r="H60" s="152"/>
      <c r="I60" s="152"/>
      <c r="K60" s="998"/>
    </row>
    <row r="61" spans="1:11">
      <c r="A61" s="66" t="s">
        <v>2461</v>
      </c>
      <c r="B61" s="152"/>
      <c r="C61" s="152" t="s">
        <v>889</v>
      </c>
      <c r="E61" s="152" t="s">
        <v>890</v>
      </c>
      <c r="F61" s="152"/>
      <c r="G61" s="152" t="s">
        <v>891</v>
      </c>
      <c r="H61" s="152"/>
      <c r="I61" s="152"/>
      <c r="K61" s="998"/>
    </row>
    <row r="62" spans="1:11">
      <c r="A62" s="66" t="s">
        <v>2462</v>
      </c>
      <c r="B62" s="152"/>
      <c r="C62" s="152" t="s">
        <v>892</v>
      </c>
      <c r="E62" s="152" t="s">
        <v>893</v>
      </c>
      <c r="F62" s="152"/>
      <c r="G62" s="152" t="s">
        <v>894</v>
      </c>
      <c r="H62" s="152"/>
      <c r="I62" s="152"/>
      <c r="K62" s="998"/>
    </row>
    <row r="63" spans="1:11">
      <c r="A63" s="66" t="s">
        <v>2463</v>
      </c>
      <c r="B63" s="152"/>
      <c r="C63" s="152" t="s">
        <v>895</v>
      </c>
      <c r="E63" s="152" t="s">
        <v>896</v>
      </c>
      <c r="F63" s="152"/>
      <c r="G63" s="152" t="s">
        <v>897</v>
      </c>
      <c r="H63" s="152"/>
      <c r="I63" s="152"/>
      <c r="K63" s="998"/>
    </row>
    <row r="64" spans="1:11">
      <c r="A64" s="66" t="s">
        <v>2464</v>
      </c>
      <c r="B64" s="152"/>
      <c r="C64" s="152" t="s">
        <v>898</v>
      </c>
      <c r="E64" s="152" t="s">
        <v>899</v>
      </c>
      <c r="F64" s="152"/>
      <c r="G64" s="152" t="s">
        <v>900</v>
      </c>
      <c r="H64" s="152"/>
      <c r="I64" s="152"/>
      <c r="K64" s="998"/>
    </row>
    <row r="65" spans="1:11">
      <c r="A65" s="66" t="s">
        <v>2465</v>
      </c>
      <c r="B65" s="152"/>
      <c r="C65" s="152" t="s">
        <v>901</v>
      </c>
      <c r="E65" s="152" t="s">
        <v>902</v>
      </c>
      <c r="F65" s="152"/>
      <c r="G65" s="152" t="s">
        <v>903</v>
      </c>
      <c r="H65" s="152"/>
      <c r="I65" s="152"/>
      <c r="K65" s="998"/>
    </row>
    <row r="66" spans="1:11">
      <c r="A66" s="66" t="s">
        <v>2466</v>
      </c>
      <c r="B66" s="152"/>
      <c r="C66" s="152" t="s">
        <v>904</v>
      </c>
      <c r="E66" s="152" t="s">
        <v>905</v>
      </c>
      <c r="F66" s="152"/>
      <c r="G66" s="152" t="s">
        <v>906</v>
      </c>
      <c r="H66" s="152"/>
      <c r="I66" s="152"/>
      <c r="K66" s="998"/>
    </row>
    <row r="67" spans="1:11">
      <c r="A67" s="66" t="s">
        <v>708</v>
      </c>
      <c r="B67" s="152"/>
      <c r="C67" s="152" t="s">
        <v>907</v>
      </c>
      <c r="E67" s="152" t="s">
        <v>908</v>
      </c>
      <c r="F67" s="152"/>
      <c r="G67" s="152" t="s">
        <v>909</v>
      </c>
      <c r="H67" s="152"/>
      <c r="I67" s="152"/>
      <c r="K67" s="998"/>
    </row>
    <row r="68" spans="1:11">
      <c r="A68" s="66" t="s">
        <v>709</v>
      </c>
      <c r="B68" s="152"/>
      <c r="C68" s="152" t="s">
        <v>910</v>
      </c>
      <c r="E68" s="152" t="s">
        <v>911</v>
      </c>
      <c r="F68" s="152"/>
      <c r="G68" s="152" t="s">
        <v>912</v>
      </c>
      <c r="H68" s="152"/>
      <c r="I68" s="152"/>
      <c r="K68" s="998"/>
    </row>
    <row r="69" spans="1:11">
      <c r="A69" s="66" t="s">
        <v>710</v>
      </c>
      <c r="B69" s="152"/>
      <c r="C69" s="152" t="s">
        <v>913</v>
      </c>
      <c r="E69" s="152" t="s">
        <v>914</v>
      </c>
      <c r="F69" s="152"/>
      <c r="G69" s="152" t="s">
        <v>915</v>
      </c>
      <c r="H69" s="152"/>
      <c r="I69" s="152"/>
      <c r="K69" s="998"/>
    </row>
    <row r="70" spans="1:11">
      <c r="A70" s="66" t="s">
        <v>711</v>
      </c>
      <c r="B70" s="152"/>
      <c r="C70" s="152" t="s">
        <v>916</v>
      </c>
      <c r="E70" s="152" t="s">
        <v>917</v>
      </c>
      <c r="F70" s="152"/>
      <c r="G70" s="152" t="s">
        <v>918</v>
      </c>
      <c r="H70" s="152"/>
      <c r="I70" s="152"/>
      <c r="K70" s="998"/>
    </row>
    <row r="71" spans="1:11">
      <c r="A71" s="66" t="s">
        <v>712</v>
      </c>
      <c r="B71" s="152"/>
      <c r="C71" s="152" t="s">
        <v>919</v>
      </c>
      <c r="E71" s="152" t="s">
        <v>920</v>
      </c>
      <c r="F71" s="152"/>
      <c r="G71" s="152" t="s">
        <v>921</v>
      </c>
      <c r="H71" s="152"/>
      <c r="I71" s="152"/>
      <c r="K71" s="998"/>
    </row>
    <row r="72" spans="1:11">
      <c r="A72" s="66" t="s">
        <v>713</v>
      </c>
      <c r="B72" s="152"/>
      <c r="C72" s="152" t="s">
        <v>922</v>
      </c>
      <c r="E72" s="152" t="s">
        <v>923</v>
      </c>
      <c r="F72" s="152"/>
      <c r="G72" s="152" t="s">
        <v>924</v>
      </c>
      <c r="H72" s="152"/>
      <c r="I72" s="152"/>
      <c r="K72" s="998"/>
    </row>
    <row r="73" spans="1:11">
      <c r="A73" s="66" t="s">
        <v>714</v>
      </c>
      <c r="B73" s="152"/>
      <c r="C73" s="152" t="s">
        <v>925</v>
      </c>
      <c r="E73" s="152" t="s">
        <v>926</v>
      </c>
      <c r="F73" s="152"/>
      <c r="G73" s="152" t="s">
        <v>927</v>
      </c>
      <c r="H73" s="152"/>
      <c r="I73" s="152"/>
      <c r="K73" s="998"/>
    </row>
    <row r="74" spans="1:11">
      <c r="A74" s="997"/>
      <c r="B74" s="997"/>
      <c r="C74" s="997"/>
      <c r="D74" s="997"/>
      <c r="E74" s="997"/>
      <c r="F74" s="997"/>
      <c r="G74" s="997"/>
      <c r="H74" s="997"/>
      <c r="I74" s="152"/>
      <c r="J74" s="152"/>
      <c r="K74" s="998"/>
    </row>
    <row r="75" spans="1:11">
      <c r="A75" s="997"/>
      <c r="B75" s="997"/>
      <c r="C75" s="997"/>
      <c r="D75" s="997"/>
      <c r="E75" s="997"/>
      <c r="F75" s="997"/>
      <c r="G75" s="997"/>
      <c r="H75" s="997"/>
      <c r="I75" s="152"/>
      <c r="J75" s="152"/>
      <c r="K75" s="998"/>
    </row>
    <row r="76" spans="1:11">
      <c r="A76" s="997"/>
      <c r="B76" s="997"/>
      <c r="C76" s="997"/>
      <c r="D76" s="997"/>
      <c r="E76" s="997"/>
      <c r="F76" s="997"/>
      <c r="G76" s="997"/>
      <c r="H76" s="997"/>
      <c r="I76" s="152"/>
      <c r="J76" s="152"/>
      <c r="K76" s="998"/>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0:H20"/>
    <mergeCell ref="A23:H23"/>
    <mergeCell ref="A29:H29"/>
    <mergeCell ref="A26:H26"/>
    <mergeCell ref="A8:H8"/>
    <mergeCell ref="A10:H10"/>
    <mergeCell ref="A12:H12"/>
    <mergeCell ref="A14:H14"/>
    <mergeCell ref="A17:H17"/>
  </mergeCells>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1"/>
  <sheetViews>
    <sheetView defaultGridColor="0" colorId="22" zoomScaleNormal="75" workbookViewId="0">
      <selection activeCell="A9" sqref="A9"/>
    </sheetView>
  </sheetViews>
  <sheetFormatPr defaultColWidth="9.77734375" defaultRowHeight="15"/>
  <cols>
    <col min="1" max="1" width="35.77734375" customWidth="1"/>
    <col min="2" max="2" width="39.88671875" customWidth="1"/>
    <col min="3" max="3" width="8.88671875" customWidth="1"/>
    <col min="4" max="4" width="6.77734375" customWidth="1"/>
  </cols>
  <sheetData>
    <row r="1" spans="1:5" ht="15.75" thickBot="1">
      <c r="A1" s="66" t="str">
        <f>'Data Sheet'!A46</f>
        <v>Annual Report of VERIZON NEW YORK INC.                                          For the period ending DECEMBER 31, 2014</v>
      </c>
      <c r="B1" s="216"/>
      <c r="C1" s="103"/>
      <c r="D1" s="103"/>
      <c r="E1" s="67"/>
    </row>
    <row r="2" spans="1:5">
      <c r="A2" s="68"/>
      <c r="B2" s="69"/>
      <c r="C2" s="69"/>
      <c r="D2" s="70"/>
      <c r="E2" s="67"/>
    </row>
    <row r="3" spans="1:5" ht="15.75">
      <c r="A3" s="153" t="s">
        <v>325</v>
      </c>
      <c r="B3" s="107"/>
      <c r="C3" s="107"/>
      <c r="D3" s="154"/>
      <c r="E3" s="67"/>
    </row>
    <row r="4" spans="1:5">
      <c r="A4" s="74"/>
      <c r="B4" s="67"/>
      <c r="C4" s="67"/>
      <c r="D4" s="75"/>
      <c r="E4" s="67"/>
    </row>
    <row r="5" spans="1:5">
      <c r="A5" s="217" t="s">
        <v>326</v>
      </c>
      <c r="B5" s="67"/>
      <c r="C5" s="67"/>
      <c r="D5" s="75"/>
      <c r="E5" s="67"/>
    </row>
    <row r="6" spans="1:5">
      <c r="A6" s="217" t="s">
        <v>327</v>
      </c>
      <c r="B6" s="67"/>
      <c r="C6" s="67"/>
      <c r="D6" s="75"/>
      <c r="E6" s="67"/>
    </row>
    <row r="7" spans="1:5">
      <c r="A7" s="217" t="s">
        <v>328</v>
      </c>
      <c r="B7" s="67"/>
      <c r="C7" s="67"/>
      <c r="D7" s="75"/>
      <c r="E7" s="67"/>
    </row>
    <row r="8" spans="1:5">
      <c r="A8" s="217" t="s">
        <v>329</v>
      </c>
      <c r="B8" s="67"/>
      <c r="C8" s="67"/>
      <c r="D8" s="75"/>
      <c r="E8" s="67"/>
    </row>
    <row r="9" spans="1:5">
      <c r="A9" s="217" t="s">
        <v>330</v>
      </c>
      <c r="B9" s="67"/>
      <c r="C9" s="67"/>
      <c r="D9" s="75"/>
      <c r="E9" s="67"/>
    </row>
    <row r="10" spans="1:5">
      <c r="A10" s="218"/>
      <c r="B10" s="182"/>
      <c r="C10" s="78" t="s">
        <v>331</v>
      </c>
      <c r="D10" s="219"/>
      <c r="E10" s="67"/>
    </row>
    <row r="11" spans="1:5">
      <c r="A11" s="98"/>
      <c r="B11" s="177"/>
      <c r="C11" s="95" t="s">
        <v>332</v>
      </c>
      <c r="D11" s="93" t="s">
        <v>333</v>
      </c>
      <c r="E11" s="67"/>
    </row>
    <row r="12" spans="1:5">
      <c r="A12" s="92" t="s">
        <v>334</v>
      </c>
      <c r="B12" s="185" t="s">
        <v>335</v>
      </c>
      <c r="C12" s="95" t="s">
        <v>44</v>
      </c>
      <c r="D12" s="93" t="s">
        <v>336</v>
      </c>
      <c r="E12" s="67"/>
    </row>
    <row r="13" spans="1:5">
      <c r="A13" s="98"/>
      <c r="B13" s="177"/>
      <c r="C13" s="95" t="s">
        <v>337</v>
      </c>
      <c r="D13" s="93" t="s">
        <v>338</v>
      </c>
      <c r="E13" s="67"/>
    </row>
    <row r="14" spans="1:5">
      <c r="A14" s="92" t="s">
        <v>470</v>
      </c>
      <c r="B14" s="185" t="s">
        <v>471</v>
      </c>
      <c r="C14" s="95" t="s">
        <v>472</v>
      </c>
      <c r="D14" s="93" t="s">
        <v>62</v>
      </c>
      <c r="E14" s="67"/>
    </row>
    <row r="15" spans="1:5">
      <c r="A15" s="220"/>
      <c r="B15" s="186"/>
      <c r="C15" s="211"/>
      <c r="D15" s="221"/>
      <c r="E15" s="67"/>
    </row>
    <row r="16" spans="1:5">
      <c r="A16" s="222" t="s">
        <v>3149</v>
      </c>
      <c r="B16" s="223" t="s">
        <v>3150</v>
      </c>
      <c r="C16" s="224">
        <v>1</v>
      </c>
      <c r="D16" s="225"/>
      <c r="E16" s="67"/>
    </row>
    <row r="17" spans="1:5">
      <c r="A17" s="222"/>
      <c r="B17" s="223" t="s">
        <v>3151</v>
      </c>
      <c r="C17" s="224"/>
      <c r="D17" s="225"/>
      <c r="E17" s="67"/>
    </row>
    <row r="18" spans="1:5">
      <c r="A18" s="222"/>
      <c r="B18" s="223" t="s">
        <v>3152</v>
      </c>
      <c r="C18" s="224"/>
      <c r="D18" s="225"/>
      <c r="E18" s="67"/>
    </row>
    <row r="19" spans="1:5">
      <c r="A19" s="222"/>
      <c r="B19" s="223" t="s">
        <v>3153</v>
      </c>
      <c r="C19" s="224"/>
      <c r="D19" s="225"/>
      <c r="E19" s="67"/>
    </row>
    <row r="20" spans="1:5">
      <c r="A20" s="222"/>
      <c r="B20" s="223" t="s">
        <v>3154</v>
      </c>
      <c r="C20" s="224"/>
      <c r="D20" s="225"/>
      <c r="E20" s="67"/>
    </row>
    <row r="21" spans="1:5">
      <c r="A21" s="222"/>
      <c r="B21" s="223"/>
      <c r="C21" s="224"/>
      <c r="D21" s="225"/>
      <c r="E21" s="67"/>
    </row>
    <row r="22" spans="1:5">
      <c r="A22" s="222" t="s">
        <v>3155</v>
      </c>
      <c r="B22" s="223" t="s">
        <v>3156</v>
      </c>
      <c r="C22" s="224">
        <v>0.5</v>
      </c>
      <c r="D22" s="225" t="s">
        <v>3166</v>
      </c>
      <c r="E22" s="67"/>
    </row>
    <row r="23" spans="1:5">
      <c r="A23" s="222"/>
      <c r="B23" s="223" t="s">
        <v>3157</v>
      </c>
      <c r="C23" s="224"/>
      <c r="D23" s="225"/>
      <c r="E23" s="67"/>
    </row>
    <row r="24" spans="1:5">
      <c r="A24" s="222"/>
      <c r="B24" s="223" t="s">
        <v>3158</v>
      </c>
      <c r="C24" s="224"/>
      <c r="D24" s="225"/>
      <c r="E24" s="67"/>
    </row>
    <row r="25" spans="1:5">
      <c r="A25" s="222"/>
      <c r="B25" s="223" t="s">
        <v>3159</v>
      </c>
      <c r="C25" s="224"/>
      <c r="D25" s="225"/>
      <c r="E25" s="67"/>
    </row>
    <row r="26" spans="1:5">
      <c r="A26" s="222"/>
      <c r="B26" s="223" t="s">
        <v>3160</v>
      </c>
      <c r="C26" s="224"/>
      <c r="D26" s="225"/>
      <c r="E26" s="67"/>
    </row>
    <row r="27" spans="1:5">
      <c r="A27" s="222"/>
      <c r="B27" s="223"/>
      <c r="C27" s="224"/>
      <c r="D27" s="225"/>
      <c r="E27" s="67"/>
    </row>
    <row r="28" spans="1:5">
      <c r="A28" s="222" t="s">
        <v>3088</v>
      </c>
      <c r="B28" s="223" t="s">
        <v>3161</v>
      </c>
      <c r="C28" s="224">
        <v>1</v>
      </c>
      <c r="D28" s="225"/>
      <c r="E28" s="67"/>
    </row>
    <row r="29" spans="1:5">
      <c r="A29" s="222"/>
      <c r="B29" s="223"/>
      <c r="C29" s="224"/>
      <c r="D29" s="225"/>
      <c r="E29" s="67"/>
    </row>
    <row r="30" spans="1:5">
      <c r="A30" s="222" t="s">
        <v>3040</v>
      </c>
      <c r="B30" s="223" t="s">
        <v>3162</v>
      </c>
      <c r="C30" s="224">
        <v>1</v>
      </c>
      <c r="D30" s="225"/>
      <c r="E30" s="67"/>
    </row>
    <row r="31" spans="1:5">
      <c r="A31" s="222"/>
      <c r="B31" s="223"/>
      <c r="C31" s="224"/>
      <c r="D31" s="225"/>
      <c r="E31" s="67"/>
    </row>
    <row r="32" spans="1:5">
      <c r="A32" s="222"/>
      <c r="B32" s="223"/>
      <c r="C32" s="224"/>
      <c r="D32" s="225"/>
      <c r="E32" s="67"/>
    </row>
    <row r="33" spans="1:5">
      <c r="A33" s="222"/>
      <c r="B33" s="223"/>
      <c r="C33" s="224"/>
      <c r="D33" s="225"/>
      <c r="E33" s="67"/>
    </row>
    <row r="34" spans="1:5">
      <c r="A34" s="222"/>
      <c r="B34" s="223"/>
      <c r="C34" s="224"/>
      <c r="D34" s="225"/>
      <c r="E34" s="67"/>
    </row>
    <row r="35" spans="1:5">
      <c r="A35" s="222" t="s">
        <v>3163</v>
      </c>
      <c r="B35" s="223"/>
      <c r="C35" s="224"/>
      <c r="D35" s="225"/>
      <c r="E35" s="67"/>
    </row>
    <row r="36" spans="1:5">
      <c r="A36" s="1316" t="s">
        <v>3164</v>
      </c>
      <c r="B36" s="223"/>
      <c r="C36" s="224"/>
      <c r="D36" s="225"/>
      <c r="E36" s="67"/>
    </row>
    <row r="37" spans="1:5">
      <c r="A37" s="1316" t="s">
        <v>3165</v>
      </c>
      <c r="B37" s="223"/>
      <c r="C37" s="224"/>
      <c r="D37" s="225"/>
      <c r="E37" s="67"/>
    </row>
    <row r="38" spans="1:5">
      <c r="A38" s="226"/>
      <c r="B38" s="227"/>
      <c r="C38" s="228"/>
      <c r="D38" s="229"/>
      <c r="E38" s="67"/>
    </row>
    <row r="39" spans="1:5">
      <c r="A39" s="74"/>
      <c r="B39" s="67"/>
      <c r="C39" s="67"/>
      <c r="D39" s="75"/>
      <c r="E39" s="67"/>
    </row>
    <row r="40" spans="1:5">
      <c r="A40" s="230" t="s">
        <v>339</v>
      </c>
      <c r="B40" s="107"/>
      <c r="C40" s="107"/>
      <c r="D40" s="154"/>
      <c r="E40" s="67"/>
    </row>
    <row r="41" spans="1:5">
      <c r="A41" s="74"/>
      <c r="B41" s="67"/>
      <c r="C41" s="67"/>
      <c r="D41" s="75"/>
      <c r="E41" s="67"/>
    </row>
    <row r="42" spans="1:5">
      <c r="A42" s="217" t="s">
        <v>1040</v>
      </c>
      <c r="B42" s="67"/>
      <c r="C42" s="67"/>
      <c r="D42" s="75"/>
      <c r="E42" s="67"/>
    </row>
    <row r="43" spans="1:5">
      <c r="A43" s="217" t="s">
        <v>1002</v>
      </c>
      <c r="B43" s="67"/>
      <c r="C43" s="67"/>
      <c r="D43" s="75"/>
      <c r="E43" s="67"/>
    </row>
    <row r="44" spans="1:5">
      <c r="A44" s="217" t="s">
        <v>1003</v>
      </c>
      <c r="B44" s="67"/>
      <c r="C44" s="67"/>
      <c r="D44" s="75"/>
      <c r="E44" s="67"/>
    </row>
    <row r="45" spans="1:5">
      <c r="A45" s="217" t="s">
        <v>1004</v>
      </c>
      <c r="B45" s="67"/>
      <c r="C45" s="67"/>
      <c r="D45" s="75"/>
      <c r="E45" s="67"/>
    </row>
    <row r="46" spans="1:5">
      <c r="A46" s="217" t="s">
        <v>1005</v>
      </c>
      <c r="B46" s="67"/>
      <c r="C46" s="67"/>
      <c r="D46" s="75"/>
      <c r="E46" s="67"/>
    </row>
    <row r="47" spans="1:5">
      <c r="A47" s="217" t="s">
        <v>2581</v>
      </c>
      <c r="B47" s="67"/>
      <c r="C47" s="67"/>
      <c r="D47" s="75"/>
      <c r="E47" s="67"/>
    </row>
    <row r="48" spans="1:5">
      <c r="A48" s="217" t="s">
        <v>2582</v>
      </c>
      <c r="B48" s="67"/>
      <c r="C48" s="67"/>
      <c r="D48" s="75"/>
      <c r="E48" s="67"/>
    </row>
    <row r="49" spans="1:5">
      <c r="A49" s="74"/>
      <c r="B49" s="67"/>
      <c r="C49" s="67"/>
      <c r="D49" s="75"/>
      <c r="E49" s="67"/>
    </row>
    <row r="50" spans="1:5" ht="15.75" thickBot="1">
      <c r="A50" s="161"/>
      <c r="B50" s="103"/>
      <c r="C50" s="103"/>
      <c r="D50" s="144"/>
      <c r="E50" s="67"/>
    </row>
    <row r="51" spans="1:5">
      <c r="A51" s="67"/>
      <c r="B51" s="67"/>
      <c r="C51" s="67"/>
      <c r="D51" s="164" t="s">
        <v>2583</v>
      </c>
      <c r="E51" s="67"/>
    </row>
    <row r="52" spans="1:5">
      <c r="A52" s="67"/>
      <c r="B52" s="67" t="s">
        <v>487</v>
      </c>
      <c r="C52" s="67"/>
      <c r="D52" s="67"/>
      <c r="E52" s="67"/>
    </row>
    <row r="53" spans="1:5">
      <c r="A53" s="67"/>
      <c r="B53" s="67"/>
      <c r="C53" s="67"/>
      <c r="D53" s="67"/>
      <c r="E53" s="67"/>
    </row>
    <row r="54" spans="1:5">
      <c r="A54" s="1057"/>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sheetData>
  <printOptions horizontalCentered="1"/>
  <pageMargins left="0.5" right="0.5" top="0.5" bottom="0.5" header="0.5" footer="0.5"/>
  <pageSetup scale="87"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0" r:id="rId4" name="Button 10">
              <controlPr locked="0" defaultSize="0" autoFill="0" autoLine="0" autoPict="0">
                <anchor moveWithCells="1" sizeWithCells="1">
                  <from>
                    <xdr:col>0</xdr:col>
                    <xdr:colOff>0</xdr:colOff>
                    <xdr:row>53</xdr:row>
                    <xdr:rowOff>66675</xdr:rowOff>
                  </from>
                  <to>
                    <xdr:col>0</xdr:col>
                    <xdr:colOff>0</xdr:colOff>
                    <xdr:row>57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84"/>
  <sheetViews>
    <sheetView defaultGridColor="0" colorId="22" zoomScaleNormal="75" workbookViewId="0">
      <selection activeCell="B22" sqref="B22"/>
    </sheetView>
  </sheetViews>
  <sheetFormatPr defaultColWidth="9.77734375" defaultRowHeight="15"/>
  <cols>
    <col min="1" max="1" width="3.77734375" customWidth="1"/>
    <col min="2" max="2" width="42.77734375" customWidth="1"/>
  </cols>
  <sheetData>
    <row r="1" spans="1:256" ht="15.75" thickBot="1">
      <c r="A1" s="152" t="str">
        <f>'Data Sheet'!A46</f>
        <v>Annual Report of VERIZON NEW YORK INC.                                          For the period ending DECEMBER 31, 2014</v>
      </c>
      <c r="B1" s="231"/>
      <c r="C1" s="103"/>
      <c r="D1" s="103"/>
      <c r="E1" s="103"/>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9.9499999999999993" customHeight="1">
      <c r="A2" s="68"/>
      <c r="B2" s="69"/>
      <c r="C2" s="69"/>
      <c r="D2" s="69"/>
      <c r="E2" s="70"/>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153" t="s">
        <v>2584</v>
      </c>
      <c r="B3" s="134"/>
      <c r="C3" s="134"/>
      <c r="D3" s="134"/>
      <c r="E3" s="135"/>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9.9499999999999993" customHeight="1">
      <c r="A4" s="74"/>
      <c r="B4" s="67"/>
      <c r="C4" s="67"/>
      <c r="D4" s="67"/>
      <c r="E4" s="75"/>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32" t="s">
        <v>1680</v>
      </c>
      <c r="B5" s="233"/>
      <c r="C5" s="233"/>
      <c r="D5" s="233"/>
      <c r="E5" s="234"/>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c r="A6" s="232" t="s">
        <v>2585</v>
      </c>
      <c r="B6" s="233"/>
      <c r="C6" s="233"/>
      <c r="D6" s="233"/>
      <c r="E6" s="234"/>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c r="A7" s="232" t="s">
        <v>1349</v>
      </c>
      <c r="B7" s="233"/>
      <c r="C7" s="233"/>
      <c r="D7" s="233"/>
      <c r="E7" s="2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c r="A8" s="232" t="s">
        <v>1350</v>
      </c>
      <c r="B8" s="233"/>
      <c r="C8" s="233"/>
      <c r="D8" s="233"/>
      <c r="E8" s="234"/>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c r="CL8" s="233"/>
      <c r="CM8" s="233"/>
      <c r="CN8" s="233"/>
      <c r="CO8" s="233"/>
      <c r="CP8" s="233"/>
      <c r="CQ8" s="233"/>
      <c r="CR8" s="233"/>
      <c r="CS8" s="233"/>
      <c r="CT8" s="233"/>
      <c r="CU8" s="233"/>
      <c r="CV8" s="233"/>
      <c r="CW8" s="233"/>
      <c r="CX8" s="233"/>
      <c r="CY8" s="233"/>
      <c r="CZ8" s="233"/>
      <c r="DA8" s="233"/>
      <c r="DB8" s="233"/>
      <c r="DC8" s="233"/>
      <c r="DD8" s="233"/>
      <c r="DE8" s="233"/>
      <c r="DF8" s="233"/>
      <c r="DG8" s="233"/>
      <c r="DH8" s="233"/>
      <c r="DI8" s="233"/>
      <c r="DJ8" s="233"/>
      <c r="DK8" s="233"/>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c r="HQ8" s="233"/>
      <c r="HR8" s="233"/>
      <c r="HS8" s="233"/>
      <c r="HT8" s="233"/>
      <c r="HU8" s="233"/>
      <c r="HV8" s="233"/>
      <c r="HW8" s="233"/>
      <c r="HX8" s="233"/>
      <c r="HY8" s="233"/>
      <c r="HZ8" s="233"/>
      <c r="IA8" s="233"/>
      <c r="IB8" s="233"/>
      <c r="IC8" s="233"/>
      <c r="ID8" s="233"/>
      <c r="IE8" s="233"/>
      <c r="IF8" s="233"/>
      <c r="IG8" s="233"/>
      <c r="IH8" s="233"/>
      <c r="II8" s="233"/>
      <c r="IJ8" s="233"/>
      <c r="IK8" s="233"/>
      <c r="IL8" s="233"/>
      <c r="IM8" s="233"/>
      <c r="IN8" s="233"/>
      <c r="IO8" s="233"/>
      <c r="IP8" s="233"/>
      <c r="IQ8" s="233"/>
      <c r="IR8" s="233"/>
      <c r="IS8" s="233"/>
      <c r="IT8" s="233"/>
      <c r="IU8" s="233"/>
      <c r="IV8" s="233"/>
    </row>
    <row r="9" spans="1:256">
      <c r="A9" s="232" t="s">
        <v>1351</v>
      </c>
      <c r="B9" s="233"/>
      <c r="C9" s="233"/>
      <c r="D9" s="233"/>
      <c r="E9" s="234"/>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33"/>
      <c r="CI9" s="233"/>
      <c r="CJ9" s="233"/>
      <c r="CK9" s="233"/>
      <c r="CL9" s="233"/>
      <c r="CM9" s="233"/>
      <c r="CN9" s="233"/>
      <c r="CO9" s="233"/>
      <c r="CP9" s="233"/>
      <c r="CQ9" s="233"/>
      <c r="CR9" s="233"/>
      <c r="CS9" s="233"/>
      <c r="CT9" s="233"/>
      <c r="CU9" s="233"/>
      <c r="CV9" s="233"/>
      <c r="CW9" s="233"/>
      <c r="CX9" s="233"/>
      <c r="CY9" s="233"/>
      <c r="CZ9" s="233"/>
      <c r="DA9" s="233"/>
      <c r="DB9" s="233"/>
      <c r="DC9" s="233"/>
      <c r="DD9" s="233"/>
      <c r="DE9" s="233"/>
      <c r="DF9" s="233"/>
      <c r="DG9" s="233"/>
      <c r="DH9" s="233"/>
      <c r="DI9" s="233"/>
      <c r="DJ9" s="233"/>
      <c r="DK9" s="233"/>
      <c r="DL9" s="233"/>
      <c r="DM9" s="233"/>
      <c r="DN9" s="233"/>
      <c r="DO9" s="233"/>
      <c r="DP9" s="233"/>
      <c r="DQ9" s="233"/>
      <c r="DR9" s="233"/>
      <c r="DS9" s="233"/>
      <c r="DT9" s="233"/>
      <c r="DU9" s="233"/>
      <c r="DV9" s="233"/>
      <c r="DW9" s="233"/>
      <c r="DX9" s="233"/>
      <c r="DY9" s="233"/>
      <c r="DZ9" s="233"/>
      <c r="EA9" s="233"/>
      <c r="EB9" s="233"/>
      <c r="EC9" s="233"/>
      <c r="ED9" s="233"/>
      <c r="EE9" s="233"/>
      <c r="EF9" s="233"/>
      <c r="EG9" s="233"/>
      <c r="EH9" s="233"/>
      <c r="EI9" s="233"/>
      <c r="EJ9" s="233"/>
      <c r="EK9" s="233"/>
      <c r="EL9" s="233"/>
      <c r="EM9" s="233"/>
      <c r="EN9" s="233"/>
      <c r="EO9" s="233"/>
      <c r="EP9" s="233"/>
      <c r="EQ9" s="233"/>
      <c r="ER9" s="233"/>
      <c r="ES9" s="233"/>
      <c r="ET9" s="233"/>
      <c r="EU9" s="233"/>
      <c r="EV9" s="233"/>
      <c r="EW9" s="233"/>
      <c r="EX9" s="233"/>
      <c r="EY9" s="233"/>
      <c r="EZ9" s="233"/>
      <c r="FA9" s="233"/>
      <c r="FB9" s="233"/>
      <c r="FC9" s="233"/>
      <c r="FD9" s="233"/>
      <c r="FE9" s="233"/>
      <c r="FF9" s="233"/>
      <c r="FG9" s="233"/>
      <c r="FH9" s="233"/>
      <c r="FI9" s="233"/>
      <c r="FJ9" s="233"/>
      <c r="FK9" s="233"/>
      <c r="FL9" s="233"/>
      <c r="FM9" s="233"/>
      <c r="FN9" s="233"/>
      <c r="FO9" s="233"/>
      <c r="FP9" s="233"/>
      <c r="FQ9" s="233"/>
      <c r="FR9" s="233"/>
      <c r="FS9" s="233"/>
      <c r="FT9" s="233"/>
      <c r="FU9" s="233"/>
      <c r="FV9" s="233"/>
      <c r="FW9" s="233"/>
      <c r="FX9" s="233"/>
      <c r="FY9" s="233"/>
      <c r="FZ9" s="233"/>
      <c r="GA9" s="233"/>
      <c r="GB9" s="233"/>
      <c r="GC9" s="233"/>
      <c r="GD9" s="233"/>
      <c r="GE9" s="233"/>
      <c r="GF9" s="233"/>
      <c r="GG9" s="233"/>
      <c r="GH9" s="233"/>
      <c r="GI9" s="233"/>
      <c r="GJ9" s="233"/>
      <c r="GK9" s="233"/>
      <c r="GL9" s="233"/>
      <c r="GM9" s="233"/>
      <c r="GN9" s="233"/>
      <c r="GO9" s="233"/>
      <c r="GP9" s="233"/>
      <c r="GQ9" s="233"/>
      <c r="GR9" s="233"/>
      <c r="GS9" s="233"/>
      <c r="GT9" s="233"/>
      <c r="GU9" s="233"/>
      <c r="GV9" s="233"/>
      <c r="GW9" s="233"/>
      <c r="GX9" s="233"/>
      <c r="GY9" s="233"/>
      <c r="GZ9" s="233"/>
      <c r="HA9" s="233"/>
      <c r="HB9" s="233"/>
      <c r="HC9" s="233"/>
      <c r="HD9" s="233"/>
      <c r="HE9" s="233"/>
      <c r="HF9" s="233"/>
      <c r="HG9" s="233"/>
      <c r="HH9" s="233"/>
      <c r="HI9" s="233"/>
      <c r="HJ9" s="233"/>
      <c r="HK9" s="233"/>
      <c r="HL9" s="233"/>
      <c r="HM9" s="233"/>
      <c r="HN9" s="233"/>
      <c r="HO9" s="233"/>
      <c r="HP9" s="233"/>
      <c r="HQ9" s="233"/>
      <c r="HR9" s="233"/>
      <c r="HS9" s="233"/>
      <c r="HT9" s="233"/>
      <c r="HU9" s="233"/>
      <c r="HV9" s="233"/>
      <c r="HW9" s="233"/>
      <c r="HX9" s="233"/>
      <c r="HY9" s="233"/>
      <c r="HZ9" s="233"/>
      <c r="IA9" s="233"/>
      <c r="IB9" s="233"/>
      <c r="IC9" s="233"/>
      <c r="ID9" s="233"/>
      <c r="IE9" s="233"/>
      <c r="IF9" s="233"/>
      <c r="IG9" s="233"/>
      <c r="IH9" s="233"/>
      <c r="II9" s="233"/>
      <c r="IJ9" s="233"/>
      <c r="IK9" s="233"/>
      <c r="IL9" s="233"/>
      <c r="IM9" s="233"/>
      <c r="IN9" s="233"/>
      <c r="IO9" s="233"/>
      <c r="IP9" s="233"/>
      <c r="IQ9" s="233"/>
      <c r="IR9" s="233"/>
      <c r="IS9" s="233"/>
      <c r="IT9" s="233"/>
      <c r="IU9" s="233"/>
      <c r="IV9" s="233"/>
    </row>
    <row r="10" spans="1:256">
      <c r="A10" s="232" t="s">
        <v>1352</v>
      </c>
      <c r="B10" s="233"/>
      <c r="C10" s="233"/>
      <c r="D10" s="233"/>
      <c r="E10" s="234"/>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33"/>
      <c r="DW10" s="233"/>
      <c r="DX10" s="233"/>
      <c r="DY10" s="233"/>
      <c r="DZ10" s="233"/>
      <c r="EA10" s="233"/>
      <c r="EB10" s="233"/>
      <c r="EC10" s="233"/>
      <c r="ED10" s="233"/>
      <c r="EE10" s="233"/>
      <c r="EF10" s="233"/>
      <c r="EG10" s="233"/>
      <c r="EH10" s="233"/>
      <c r="EI10" s="233"/>
      <c r="EJ10" s="233"/>
      <c r="EK10" s="233"/>
      <c r="EL10" s="233"/>
      <c r="EM10" s="233"/>
      <c r="EN10" s="233"/>
      <c r="EO10" s="233"/>
      <c r="EP10" s="233"/>
      <c r="EQ10" s="233"/>
      <c r="ER10" s="233"/>
      <c r="ES10" s="233"/>
      <c r="ET10" s="233"/>
      <c r="EU10" s="233"/>
      <c r="EV10" s="233"/>
      <c r="EW10" s="233"/>
      <c r="EX10" s="233"/>
      <c r="EY10" s="233"/>
      <c r="EZ10" s="233"/>
      <c r="FA10" s="233"/>
      <c r="FB10" s="233"/>
      <c r="FC10" s="233"/>
      <c r="FD10" s="233"/>
      <c r="FE10" s="233"/>
      <c r="FF10" s="233"/>
      <c r="FG10" s="233"/>
      <c r="FH10" s="233"/>
      <c r="FI10" s="233"/>
      <c r="FJ10" s="233"/>
      <c r="FK10" s="233"/>
      <c r="FL10" s="233"/>
      <c r="FM10" s="233"/>
      <c r="FN10" s="233"/>
      <c r="FO10" s="233"/>
      <c r="FP10" s="233"/>
      <c r="FQ10" s="233"/>
      <c r="FR10" s="233"/>
      <c r="FS10" s="233"/>
      <c r="FT10" s="233"/>
      <c r="FU10" s="233"/>
      <c r="FV10" s="233"/>
      <c r="FW10" s="233"/>
      <c r="FX10" s="233"/>
      <c r="FY10" s="233"/>
      <c r="FZ10" s="233"/>
      <c r="GA10" s="233"/>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row>
    <row r="11" spans="1:256">
      <c r="A11" s="232"/>
      <c r="B11" s="233"/>
      <c r="C11" s="233"/>
      <c r="D11" s="233"/>
      <c r="E11" s="234"/>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c r="A12" s="232" t="s">
        <v>1353</v>
      </c>
      <c r="B12" s="233"/>
      <c r="C12" s="233"/>
      <c r="D12" s="233"/>
      <c r="E12" s="234"/>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c r="A13" s="232" t="s">
        <v>1659</v>
      </c>
      <c r="B13" s="233"/>
      <c r="C13" s="233"/>
      <c r="D13" s="233"/>
      <c r="E13" s="234"/>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c r="A14" s="232" t="s">
        <v>1660</v>
      </c>
      <c r="B14" s="233"/>
      <c r="C14" s="233"/>
      <c r="D14" s="233"/>
      <c r="E14" s="234"/>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c r="A15" s="232" t="s">
        <v>1661</v>
      </c>
      <c r="B15" s="233"/>
      <c r="C15" s="233"/>
      <c r="D15" s="233"/>
      <c r="E15" s="234"/>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c r="EQ15" s="233"/>
      <c r="ER15" s="233"/>
      <c r="ES15" s="233"/>
      <c r="ET15" s="233"/>
      <c r="EU15" s="233"/>
      <c r="EV15" s="233"/>
      <c r="EW15" s="233"/>
      <c r="EX15" s="233"/>
      <c r="EY15" s="233"/>
      <c r="EZ15" s="233"/>
      <c r="FA15" s="233"/>
      <c r="FB15" s="233"/>
      <c r="FC15" s="233"/>
      <c r="FD15" s="233"/>
      <c r="FE15" s="233"/>
      <c r="FF15" s="233"/>
      <c r="FG15" s="233"/>
      <c r="FH15" s="233"/>
      <c r="FI15" s="233"/>
      <c r="FJ15" s="233"/>
      <c r="FK15" s="233"/>
      <c r="FL15" s="233"/>
      <c r="FM15" s="233"/>
      <c r="FN15" s="233"/>
      <c r="FO15" s="233"/>
      <c r="FP15" s="233"/>
      <c r="FQ15" s="233"/>
      <c r="FR15" s="233"/>
      <c r="FS15" s="233"/>
      <c r="FT15" s="233"/>
      <c r="FU15" s="233"/>
      <c r="FV15" s="233"/>
      <c r="FW15" s="233"/>
      <c r="FX15" s="233"/>
      <c r="FY15" s="233"/>
      <c r="FZ15" s="233"/>
      <c r="GA15" s="233"/>
      <c r="GB15" s="233"/>
      <c r="GC15" s="233"/>
      <c r="GD15" s="233"/>
      <c r="GE15" s="233"/>
      <c r="GF15" s="233"/>
      <c r="GG15" s="233"/>
      <c r="GH15" s="233"/>
      <c r="GI15" s="233"/>
      <c r="GJ15" s="233"/>
      <c r="GK15" s="233"/>
      <c r="GL15" s="233"/>
      <c r="GM15" s="233"/>
      <c r="GN15" s="233"/>
      <c r="GO15" s="233"/>
      <c r="GP15" s="233"/>
      <c r="GQ15" s="233"/>
      <c r="GR15" s="233"/>
      <c r="GS15" s="233"/>
      <c r="GT15" s="233"/>
      <c r="GU15" s="233"/>
      <c r="GV15" s="233"/>
      <c r="GW15" s="233"/>
      <c r="GX15" s="233"/>
      <c r="GY15" s="233"/>
      <c r="GZ15" s="233"/>
      <c r="HA15" s="233"/>
      <c r="HB15" s="233"/>
      <c r="HC15" s="233"/>
      <c r="HD15" s="233"/>
      <c r="HE15" s="233"/>
      <c r="HF15" s="233"/>
      <c r="HG15" s="233"/>
      <c r="HH15" s="233"/>
      <c r="HI15" s="233"/>
      <c r="HJ15" s="233"/>
      <c r="HK15" s="233"/>
      <c r="HL15" s="233"/>
      <c r="HM15" s="233"/>
      <c r="HN15" s="233"/>
      <c r="HO15" s="233"/>
      <c r="HP15" s="233"/>
      <c r="HQ15" s="233"/>
      <c r="HR15" s="233"/>
      <c r="HS15" s="233"/>
      <c r="HT15" s="233"/>
      <c r="HU15" s="233"/>
      <c r="HV15" s="233"/>
      <c r="HW15" s="233"/>
      <c r="HX15" s="233"/>
      <c r="HY15" s="233"/>
      <c r="HZ15" s="233"/>
      <c r="IA15" s="233"/>
      <c r="IB15" s="233"/>
      <c r="IC15" s="233"/>
      <c r="ID15" s="233"/>
      <c r="IE15" s="233"/>
      <c r="IF15" s="233"/>
      <c r="IG15" s="233"/>
      <c r="IH15" s="233"/>
      <c r="II15" s="233"/>
      <c r="IJ15" s="233"/>
      <c r="IK15" s="233"/>
      <c r="IL15" s="233"/>
      <c r="IM15" s="233"/>
      <c r="IN15" s="233"/>
      <c r="IO15" s="233"/>
      <c r="IP15" s="233"/>
      <c r="IQ15" s="233"/>
      <c r="IR15" s="233"/>
      <c r="IS15" s="233"/>
      <c r="IT15" s="233"/>
      <c r="IU15" s="233"/>
      <c r="IV15" s="233"/>
    </row>
    <row r="16" spans="1:256">
      <c r="A16" s="74"/>
      <c r="B16" s="67"/>
      <c r="C16" s="67"/>
      <c r="D16" s="67"/>
      <c r="E16" s="75"/>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c r="A17" s="235"/>
      <c r="B17" s="180"/>
      <c r="C17" s="236" t="s">
        <v>1662</v>
      </c>
      <c r="D17" s="237"/>
      <c r="E17" s="238"/>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c r="A18" s="239" t="s">
        <v>36</v>
      </c>
      <c r="B18" s="95" t="s">
        <v>1663</v>
      </c>
      <c r="C18" s="240" t="s">
        <v>1664</v>
      </c>
      <c r="D18" s="241" t="s">
        <v>1665</v>
      </c>
      <c r="E18" s="242"/>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A19" s="239" t="s">
        <v>48</v>
      </c>
      <c r="B19" s="67"/>
      <c r="C19" s="240" t="s">
        <v>44</v>
      </c>
      <c r="D19" s="176"/>
      <c r="E19" s="96"/>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c r="A20" s="243"/>
      <c r="B20" s="83" t="s">
        <v>470</v>
      </c>
      <c r="C20" s="244" t="s">
        <v>471</v>
      </c>
      <c r="D20" s="244" t="s">
        <v>472</v>
      </c>
      <c r="E20" s="85" t="s">
        <v>62</v>
      </c>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45">
        <v>1</v>
      </c>
      <c r="B21" s="246" t="s">
        <v>3824</v>
      </c>
      <c r="C21" s="247"/>
      <c r="D21" s="247"/>
      <c r="E21" s="248"/>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45">
        <v>2</v>
      </c>
      <c r="B22" s="246" t="s">
        <v>3167</v>
      </c>
      <c r="C22" s="247"/>
      <c r="D22" s="247"/>
      <c r="E22" s="248"/>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45">
        <v>3</v>
      </c>
      <c r="B23" s="246" t="s">
        <v>3168</v>
      </c>
      <c r="C23" s="247"/>
      <c r="D23" s="247"/>
      <c r="E23" s="248"/>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45">
        <v>4</v>
      </c>
      <c r="B24" s="246" t="s">
        <v>3169</v>
      </c>
      <c r="C24" s="247">
        <v>1</v>
      </c>
      <c r="D24" s="247" t="s">
        <v>3170</v>
      </c>
      <c r="E24" s="248" t="s">
        <v>3170</v>
      </c>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45">
        <v>5</v>
      </c>
      <c r="B25" s="246"/>
      <c r="C25" s="247"/>
      <c r="D25" s="247"/>
      <c r="E25" s="248"/>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45">
        <v>6</v>
      </c>
      <c r="B26" s="246"/>
      <c r="C26" s="247"/>
      <c r="D26" s="247"/>
      <c r="E26" s="248"/>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45">
        <v>7</v>
      </c>
      <c r="B27" s="246"/>
      <c r="C27" s="247"/>
      <c r="D27" s="247"/>
      <c r="E27" s="248"/>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45">
        <v>8</v>
      </c>
      <c r="B28" s="246"/>
      <c r="C28" s="247"/>
      <c r="D28" s="247"/>
      <c r="E28" s="248"/>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45">
        <v>9</v>
      </c>
      <c r="B29" s="246"/>
      <c r="C29" s="247"/>
      <c r="D29" s="247"/>
      <c r="E29" s="248"/>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45">
        <v>10</v>
      </c>
      <c r="B30" s="246"/>
      <c r="C30" s="247"/>
      <c r="D30" s="247"/>
      <c r="E30" s="248"/>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39">
        <v>11</v>
      </c>
      <c r="B31" s="246"/>
      <c r="C31" s="247"/>
      <c r="D31" s="247"/>
      <c r="E31" s="248"/>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45">
        <v>12</v>
      </c>
      <c r="B32" s="246"/>
      <c r="C32" s="247"/>
      <c r="D32" s="247"/>
      <c r="E32" s="248"/>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45">
        <v>13</v>
      </c>
      <c r="B33" s="246"/>
      <c r="C33" s="247"/>
      <c r="D33" s="247"/>
      <c r="E33" s="248"/>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45">
        <v>14</v>
      </c>
      <c r="B34" s="246"/>
      <c r="C34" s="247"/>
      <c r="D34" s="247"/>
      <c r="E34" s="248"/>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45">
        <v>15</v>
      </c>
      <c r="B35" s="246"/>
      <c r="C35" s="247"/>
      <c r="D35" s="247"/>
      <c r="E35" s="248"/>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2" customHeight="1">
      <c r="A36" s="245">
        <v>16</v>
      </c>
      <c r="B36" s="246"/>
      <c r="C36" s="247"/>
      <c r="D36" s="247"/>
      <c r="E36" s="248"/>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2" customHeight="1">
      <c r="A37" s="245">
        <v>17</v>
      </c>
      <c r="B37" s="246"/>
      <c r="C37" s="247"/>
      <c r="D37" s="247"/>
      <c r="E37" s="248"/>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row>
    <row r="38" spans="1:256" ht="12" customHeight="1">
      <c r="A38" s="245">
        <v>18</v>
      </c>
      <c r="B38" s="246"/>
      <c r="C38" s="247"/>
      <c r="D38" s="247"/>
      <c r="E38" s="248"/>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row>
    <row r="39" spans="1:256" ht="12" customHeight="1">
      <c r="A39" s="245">
        <v>19</v>
      </c>
      <c r="B39" s="246"/>
      <c r="C39" s="247"/>
      <c r="D39" s="247"/>
      <c r="E39" s="248"/>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row>
    <row r="40" spans="1:256" ht="12" customHeight="1">
      <c r="A40" s="245">
        <v>20</v>
      </c>
      <c r="B40" s="246"/>
      <c r="C40" s="247"/>
      <c r="D40" s="247"/>
      <c r="E40" s="248"/>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row>
    <row r="41" spans="1:256" ht="12" customHeight="1">
      <c r="A41" s="245">
        <v>21</v>
      </c>
      <c r="B41" s="246"/>
      <c r="C41" s="247"/>
      <c r="D41" s="247"/>
      <c r="E41" s="248"/>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row>
    <row r="42" spans="1:256" ht="12" customHeight="1">
      <c r="A42" s="245">
        <v>22</v>
      </c>
      <c r="B42" s="246"/>
      <c r="C42" s="247"/>
      <c r="D42" s="247"/>
      <c r="E42" s="248"/>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row>
    <row r="43" spans="1:256" ht="12" customHeight="1">
      <c r="A43" s="245">
        <v>23</v>
      </c>
      <c r="B43" s="246"/>
      <c r="C43" s="247"/>
      <c r="D43" s="247"/>
      <c r="E43" s="248"/>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c r="EW43" s="67"/>
      <c r="EX43" s="67"/>
      <c r="EY43" s="67"/>
      <c r="EZ43" s="67"/>
      <c r="FA43" s="67"/>
      <c r="FB43" s="67"/>
      <c r="FC43" s="67"/>
      <c r="FD43" s="67"/>
      <c r="FE43" s="67"/>
      <c r="FF43" s="67"/>
      <c r="FG43" s="67"/>
      <c r="FH43" s="67"/>
      <c r="FI43" s="67"/>
      <c r="FJ43" s="67"/>
      <c r="FK43" s="67"/>
      <c r="FL43" s="67"/>
      <c r="FM43" s="67"/>
      <c r="FN43" s="67"/>
      <c r="FO43" s="67"/>
      <c r="FP43" s="67"/>
      <c r="FQ43" s="67"/>
      <c r="FR43" s="67"/>
      <c r="FS43" s="67"/>
      <c r="FT43" s="67"/>
      <c r="FU43" s="67"/>
      <c r="FV43" s="67"/>
      <c r="FW43" s="67"/>
      <c r="FX43" s="67"/>
      <c r="FY43" s="67"/>
      <c r="FZ43" s="67"/>
      <c r="GA43" s="67"/>
      <c r="GB43" s="67"/>
      <c r="GC43" s="67"/>
      <c r="GD43" s="67"/>
      <c r="GE43" s="67"/>
      <c r="GF43" s="67"/>
      <c r="GG43" s="67"/>
      <c r="GH43" s="67"/>
      <c r="GI43" s="67"/>
      <c r="GJ43" s="67"/>
      <c r="GK43" s="67"/>
      <c r="GL43" s="67"/>
      <c r="GM43" s="67"/>
      <c r="GN43" s="67"/>
      <c r="GO43" s="67"/>
      <c r="GP43" s="67"/>
      <c r="GQ43" s="67"/>
      <c r="GR43" s="67"/>
      <c r="GS43" s="67"/>
      <c r="GT43" s="67"/>
      <c r="GU43" s="67"/>
      <c r="GV43" s="67"/>
      <c r="GW43" s="67"/>
      <c r="GX43" s="67"/>
      <c r="GY43" s="67"/>
      <c r="GZ43" s="67"/>
      <c r="HA43" s="67"/>
      <c r="HB43" s="67"/>
      <c r="HC43" s="67"/>
      <c r="HD43" s="67"/>
      <c r="HE43" s="67"/>
      <c r="HF43" s="67"/>
      <c r="HG43" s="67"/>
      <c r="HH43" s="67"/>
      <c r="HI43" s="67"/>
      <c r="HJ43" s="67"/>
      <c r="HK43" s="67"/>
      <c r="HL43" s="67"/>
      <c r="HM43" s="67"/>
      <c r="HN43" s="67"/>
      <c r="HO43" s="67"/>
      <c r="HP43" s="67"/>
      <c r="HQ43" s="67"/>
      <c r="HR43" s="67"/>
      <c r="HS43" s="67"/>
      <c r="HT43" s="67"/>
      <c r="HU43" s="67"/>
      <c r="HV43" s="67"/>
      <c r="HW43" s="67"/>
      <c r="HX43" s="67"/>
      <c r="HY43" s="67"/>
      <c r="HZ43" s="67"/>
      <c r="IA43" s="67"/>
      <c r="IB43" s="67"/>
      <c r="IC43" s="67"/>
      <c r="ID43" s="67"/>
      <c r="IE43" s="67"/>
      <c r="IF43" s="67"/>
      <c r="IG43" s="67"/>
      <c r="IH43" s="67"/>
      <c r="II43" s="67"/>
      <c r="IJ43" s="67"/>
      <c r="IK43" s="67"/>
      <c r="IL43" s="67"/>
      <c r="IM43" s="67"/>
      <c r="IN43" s="67"/>
      <c r="IO43" s="67"/>
      <c r="IP43" s="67"/>
      <c r="IQ43" s="67"/>
      <c r="IR43" s="67"/>
      <c r="IS43" s="67"/>
      <c r="IT43" s="67"/>
      <c r="IU43" s="67"/>
      <c r="IV43" s="67"/>
    </row>
    <row r="44" spans="1:256" ht="12" customHeight="1">
      <c r="A44" s="245">
        <v>24</v>
      </c>
      <c r="B44" s="246"/>
      <c r="C44" s="247"/>
      <c r="D44" s="247"/>
      <c r="E44" s="248"/>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c r="EW44" s="67"/>
      <c r="EX44" s="67"/>
      <c r="EY44" s="67"/>
      <c r="EZ44" s="67"/>
      <c r="FA44" s="67"/>
      <c r="FB44" s="67"/>
      <c r="FC44" s="67"/>
      <c r="FD44" s="67"/>
      <c r="FE44" s="67"/>
      <c r="FF44" s="67"/>
      <c r="FG44" s="67"/>
      <c r="FH44" s="67"/>
      <c r="FI44" s="67"/>
      <c r="FJ44" s="67"/>
      <c r="FK44" s="67"/>
      <c r="FL44" s="67"/>
      <c r="FM44" s="67"/>
      <c r="FN44" s="67"/>
      <c r="FO44" s="67"/>
      <c r="FP44" s="67"/>
      <c r="FQ44" s="67"/>
      <c r="FR44" s="67"/>
      <c r="FS44" s="67"/>
      <c r="FT44" s="67"/>
      <c r="FU44" s="67"/>
      <c r="FV44" s="67"/>
      <c r="FW44" s="67"/>
      <c r="FX44" s="67"/>
      <c r="FY44" s="67"/>
      <c r="FZ44" s="67"/>
      <c r="GA44" s="67"/>
      <c r="GB44" s="67"/>
      <c r="GC44" s="67"/>
      <c r="GD44" s="67"/>
      <c r="GE44" s="67"/>
      <c r="GF44" s="67"/>
      <c r="GG44" s="67"/>
      <c r="GH44" s="67"/>
      <c r="GI44" s="67"/>
      <c r="GJ44" s="67"/>
      <c r="GK44" s="67"/>
      <c r="GL44" s="67"/>
      <c r="GM44" s="67"/>
      <c r="GN44" s="67"/>
      <c r="GO44" s="67"/>
      <c r="GP44" s="67"/>
      <c r="GQ44" s="67"/>
      <c r="GR44" s="67"/>
      <c r="GS44" s="67"/>
      <c r="GT44" s="67"/>
      <c r="GU44" s="67"/>
      <c r="GV44" s="67"/>
      <c r="GW44" s="67"/>
      <c r="GX44" s="67"/>
      <c r="GY44" s="67"/>
      <c r="GZ44" s="67"/>
      <c r="HA44" s="67"/>
      <c r="HB44" s="67"/>
      <c r="HC44" s="67"/>
      <c r="HD44" s="67"/>
      <c r="HE44" s="67"/>
      <c r="HF44" s="67"/>
      <c r="HG44" s="67"/>
      <c r="HH44" s="67"/>
      <c r="HI44" s="67"/>
      <c r="HJ44" s="67"/>
      <c r="HK44" s="67"/>
      <c r="HL44" s="67"/>
      <c r="HM44" s="67"/>
      <c r="HN44" s="67"/>
      <c r="HO44" s="67"/>
      <c r="HP44" s="67"/>
      <c r="HQ44" s="67"/>
      <c r="HR44" s="67"/>
      <c r="HS44" s="67"/>
      <c r="HT44" s="67"/>
      <c r="HU44" s="67"/>
      <c r="HV44" s="67"/>
      <c r="HW44" s="67"/>
      <c r="HX44" s="67"/>
      <c r="HY44" s="67"/>
      <c r="HZ44" s="67"/>
      <c r="IA44" s="67"/>
      <c r="IB44" s="67"/>
      <c r="IC44" s="67"/>
      <c r="ID44" s="67"/>
      <c r="IE44" s="67"/>
      <c r="IF44" s="67"/>
      <c r="IG44" s="67"/>
      <c r="IH44" s="67"/>
      <c r="II44" s="67"/>
      <c r="IJ44" s="67"/>
      <c r="IK44" s="67"/>
      <c r="IL44" s="67"/>
      <c r="IM44" s="67"/>
      <c r="IN44" s="67"/>
      <c r="IO44" s="67"/>
      <c r="IP44" s="67"/>
      <c r="IQ44" s="67"/>
      <c r="IR44" s="67"/>
      <c r="IS44" s="67"/>
      <c r="IT44" s="67"/>
      <c r="IU44" s="67"/>
      <c r="IV44" s="67"/>
    </row>
    <row r="45" spans="1:256" ht="12" customHeight="1">
      <c r="A45" s="245">
        <v>25</v>
      </c>
      <c r="B45" s="246"/>
      <c r="C45" s="247"/>
      <c r="D45" s="247"/>
      <c r="E45" s="248"/>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c r="FL45" s="67"/>
      <c r="FM45" s="67"/>
      <c r="FN45" s="67"/>
      <c r="FO45" s="67"/>
      <c r="FP45" s="67"/>
      <c r="FQ45" s="67"/>
      <c r="FR45" s="67"/>
      <c r="FS45" s="67"/>
      <c r="FT45" s="67"/>
      <c r="FU45" s="67"/>
      <c r="FV45" s="67"/>
      <c r="FW45" s="67"/>
      <c r="FX45" s="67"/>
      <c r="FY45" s="67"/>
      <c r="FZ45" s="67"/>
      <c r="GA45" s="67"/>
      <c r="GB45" s="67"/>
      <c r="GC45" s="67"/>
      <c r="GD45" s="67"/>
      <c r="GE45" s="67"/>
      <c r="GF45" s="67"/>
      <c r="GG45" s="67"/>
      <c r="GH45" s="67"/>
      <c r="GI45" s="67"/>
      <c r="GJ45" s="67"/>
      <c r="GK45" s="67"/>
      <c r="GL45" s="67"/>
      <c r="GM45" s="67"/>
      <c r="GN45" s="67"/>
      <c r="GO45" s="67"/>
      <c r="GP45" s="67"/>
      <c r="GQ45" s="67"/>
      <c r="GR45" s="67"/>
      <c r="GS45" s="67"/>
      <c r="GT45" s="67"/>
      <c r="GU45" s="67"/>
      <c r="GV45" s="67"/>
      <c r="GW45" s="67"/>
      <c r="GX45" s="67"/>
      <c r="GY45" s="67"/>
      <c r="GZ45" s="67"/>
      <c r="HA45" s="67"/>
      <c r="HB45" s="67"/>
      <c r="HC45" s="67"/>
      <c r="HD45" s="67"/>
      <c r="HE45" s="67"/>
      <c r="HF45" s="67"/>
      <c r="HG45" s="67"/>
      <c r="HH45" s="67"/>
      <c r="HI45" s="67"/>
      <c r="HJ45" s="67"/>
      <c r="HK45" s="67"/>
      <c r="HL45" s="67"/>
      <c r="HM45" s="67"/>
      <c r="HN45" s="67"/>
      <c r="HO45" s="67"/>
      <c r="HP45" s="67"/>
      <c r="HQ45" s="67"/>
      <c r="HR45" s="67"/>
      <c r="HS45" s="67"/>
      <c r="HT45" s="67"/>
      <c r="HU45" s="67"/>
      <c r="HV45" s="67"/>
      <c r="HW45" s="67"/>
      <c r="HX45" s="67"/>
      <c r="HY45" s="67"/>
      <c r="HZ45" s="67"/>
      <c r="IA45" s="67"/>
      <c r="IB45" s="67"/>
      <c r="IC45" s="67"/>
      <c r="ID45" s="67"/>
      <c r="IE45" s="67"/>
      <c r="IF45" s="67"/>
      <c r="IG45" s="67"/>
      <c r="IH45" s="67"/>
      <c r="II45" s="67"/>
      <c r="IJ45" s="67"/>
      <c r="IK45" s="67"/>
      <c r="IL45" s="67"/>
      <c r="IM45" s="67"/>
      <c r="IN45" s="67"/>
      <c r="IO45" s="67"/>
      <c r="IP45" s="67"/>
      <c r="IQ45" s="67"/>
      <c r="IR45" s="67"/>
      <c r="IS45" s="67"/>
      <c r="IT45" s="67"/>
      <c r="IU45" s="67"/>
      <c r="IV45" s="67"/>
    </row>
    <row r="46" spans="1:256" ht="12" customHeight="1">
      <c r="A46" s="245">
        <v>26</v>
      </c>
      <c r="B46" s="246"/>
      <c r="C46" s="247"/>
      <c r="D46" s="247"/>
      <c r="E46" s="248"/>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c r="FL46" s="67"/>
      <c r="FM46" s="67"/>
      <c r="FN46" s="67"/>
      <c r="FO46" s="67"/>
      <c r="FP46" s="67"/>
      <c r="FQ46" s="67"/>
      <c r="FR46" s="67"/>
      <c r="FS46" s="67"/>
      <c r="FT46" s="67"/>
      <c r="FU46" s="67"/>
      <c r="FV46" s="67"/>
      <c r="FW46" s="67"/>
      <c r="FX46" s="67"/>
      <c r="FY46" s="67"/>
      <c r="FZ46" s="67"/>
      <c r="GA46" s="67"/>
      <c r="GB46" s="67"/>
      <c r="GC46" s="67"/>
      <c r="GD46" s="67"/>
      <c r="GE46" s="67"/>
      <c r="GF46" s="67"/>
      <c r="GG46" s="67"/>
      <c r="GH46" s="67"/>
      <c r="GI46" s="67"/>
      <c r="GJ46" s="67"/>
      <c r="GK46" s="67"/>
      <c r="GL46" s="67"/>
      <c r="GM46" s="67"/>
      <c r="GN46" s="67"/>
      <c r="GO46" s="67"/>
      <c r="GP46" s="67"/>
      <c r="GQ46" s="67"/>
      <c r="GR46" s="67"/>
      <c r="GS46" s="67"/>
      <c r="GT46" s="67"/>
      <c r="GU46" s="67"/>
      <c r="GV46" s="67"/>
      <c r="GW46" s="67"/>
      <c r="GX46" s="67"/>
      <c r="GY46" s="67"/>
      <c r="GZ46" s="67"/>
      <c r="HA46" s="67"/>
      <c r="HB46" s="67"/>
      <c r="HC46" s="67"/>
      <c r="HD46" s="67"/>
      <c r="HE46" s="67"/>
      <c r="HF46" s="67"/>
      <c r="HG46" s="67"/>
      <c r="HH46" s="67"/>
      <c r="HI46" s="67"/>
      <c r="HJ46" s="67"/>
      <c r="HK46" s="67"/>
      <c r="HL46" s="67"/>
      <c r="HM46" s="67"/>
      <c r="HN46" s="67"/>
      <c r="HO46" s="67"/>
      <c r="HP46" s="67"/>
      <c r="HQ46" s="67"/>
      <c r="HR46" s="67"/>
      <c r="HS46" s="67"/>
      <c r="HT46" s="67"/>
      <c r="HU46" s="67"/>
      <c r="HV46" s="67"/>
      <c r="HW46" s="67"/>
      <c r="HX46" s="67"/>
      <c r="HY46" s="67"/>
      <c r="HZ46" s="67"/>
      <c r="IA46" s="67"/>
      <c r="IB46" s="67"/>
      <c r="IC46" s="67"/>
      <c r="ID46" s="67"/>
      <c r="IE46" s="67"/>
      <c r="IF46" s="67"/>
      <c r="IG46" s="67"/>
      <c r="IH46" s="67"/>
      <c r="II46" s="67"/>
      <c r="IJ46" s="67"/>
      <c r="IK46" s="67"/>
      <c r="IL46" s="67"/>
      <c r="IM46" s="67"/>
      <c r="IN46" s="67"/>
      <c r="IO46" s="67"/>
      <c r="IP46" s="67"/>
      <c r="IQ46" s="67"/>
      <c r="IR46" s="67"/>
      <c r="IS46" s="67"/>
      <c r="IT46" s="67"/>
      <c r="IU46" s="67"/>
      <c r="IV46" s="67"/>
    </row>
    <row r="47" spans="1:256" ht="12" customHeight="1">
      <c r="A47" s="245">
        <v>27</v>
      </c>
      <c r="B47" s="246"/>
      <c r="C47" s="247"/>
      <c r="D47" s="247"/>
      <c r="E47" s="248"/>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c r="GU47" s="67"/>
      <c r="GV47" s="67"/>
      <c r="GW47" s="67"/>
      <c r="GX47" s="67"/>
      <c r="GY47" s="67"/>
      <c r="GZ47" s="67"/>
      <c r="HA47" s="67"/>
      <c r="HB47" s="67"/>
      <c r="HC47" s="67"/>
      <c r="HD47" s="67"/>
      <c r="HE47" s="67"/>
      <c r="HF47" s="67"/>
      <c r="HG47" s="67"/>
      <c r="HH47" s="67"/>
      <c r="HI47" s="67"/>
      <c r="HJ47" s="67"/>
      <c r="HK47" s="67"/>
      <c r="HL47" s="67"/>
      <c r="HM47" s="67"/>
      <c r="HN47" s="67"/>
      <c r="HO47" s="67"/>
      <c r="HP47" s="67"/>
      <c r="HQ47" s="67"/>
      <c r="HR47" s="67"/>
      <c r="HS47" s="67"/>
      <c r="HT47" s="67"/>
      <c r="HU47" s="67"/>
      <c r="HV47" s="67"/>
      <c r="HW47" s="67"/>
      <c r="HX47" s="67"/>
      <c r="HY47" s="67"/>
      <c r="HZ47" s="67"/>
      <c r="IA47" s="67"/>
      <c r="IB47" s="67"/>
      <c r="IC47" s="67"/>
      <c r="ID47" s="67"/>
      <c r="IE47" s="67"/>
      <c r="IF47" s="67"/>
      <c r="IG47" s="67"/>
      <c r="IH47" s="67"/>
      <c r="II47" s="67"/>
      <c r="IJ47" s="67"/>
      <c r="IK47" s="67"/>
      <c r="IL47" s="67"/>
      <c r="IM47" s="67"/>
      <c r="IN47" s="67"/>
      <c r="IO47" s="67"/>
      <c r="IP47" s="67"/>
      <c r="IQ47" s="67"/>
      <c r="IR47" s="67"/>
      <c r="IS47" s="67"/>
      <c r="IT47" s="67"/>
      <c r="IU47" s="67"/>
      <c r="IV47" s="67"/>
    </row>
    <row r="48" spans="1:256" ht="12" customHeight="1">
      <c r="A48" s="245">
        <v>28</v>
      </c>
      <c r="B48" s="246"/>
      <c r="C48" s="247"/>
      <c r="D48" s="247"/>
      <c r="E48" s="248"/>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c r="FN48" s="67"/>
      <c r="FO48" s="67"/>
      <c r="FP48" s="67"/>
      <c r="FQ48" s="67"/>
      <c r="FR48" s="67"/>
      <c r="FS48" s="67"/>
      <c r="FT48" s="67"/>
      <c r="FU48" s="67"/>
      <c r="FV48" s="67"/>
      <c r="FW48" s="67"/>
      <c r="FX48" s="67"/>
      <c r="FY48" s="67"/>
      <c r="FZ48" s="67"/>
      <c r="GA48" s="67"/>
      <c r="GB48" s="67"/>
      <c r="GC48" s="67"/>
      <c r="GD48" s="67"/>
      <c r="GE48" s="67"/>
      <c r="GF48" s="67"/>
      <c r="GG48" s="67"/>
      <c r="GH48" s="67"/>
      <c r="GI48" s="67"/>
      <c r="GJ48" s="67"/>
      <c r="GK48" s="67"/>
      <c r="GL48" s="67"/>
      <c r="GM48" s="67"/>
      <c r="GN48" s="67"/>
      <c r="GO48" s="67"/>
      <c r="GP48" s="67"/>
      <c r="GQ48" s="67"/>
      <c r="GR48" s="67"/>
      <c r="GS48" s="67"/>
      <c r="GT48" s="67"/>
      <c r="GU48" s="67"/>
      <c r="GV48" s="67"/>
      <c r="GW48" s="67"/>
      <c r="GX48" s="67"/>
      <c r="GY48" s="67"/>
      <c r="GZ48" s="67"/>
      <c r="HA48" s="67"/>
      <c r="HB48" s="67"/>
      <c r="HC48" s="67"/>
      <c r="HD48" s="67"/>
      <c r="HE48" s="67"/>
      <c r="HF48" s="67"/>
      <c r="HG48" s="67"/>
      <c r="HH48" s="67"/>
      <c r="HI48" s="67"/>
      <c r="HJ48" s="67"/>
      <c r="HK48" s="67"/>
      <c r="HL48" s="67"/>
      <c r="HM48" s="67"/>
      <c r="HN48" s="67"/>
      <c r="HO48" s="67"/>
      <c r="HP48" s="67"/>
      <c r="HQ48" s="67"/>
      <c r="HR48" s="67"/>
      <c r="HS48" s="67"/>
      <c r="HT48" s="67"/>
      <c r="HU48" s="67"/>
      <c r="HV48" s="67"/>
      <c r="HW48" s="67"/>
      <c r="HX48" s="67"/>
      <c r="HY48" s="67"/>
      <c r="HZ48" s="67"/>
      <c r="IA48" s="67"/>
      <c r="IB48" s="67"/>
      <c r="IC48" s="67"/>
      <c r="ID48" s="67"/>
      <c r="IE48" s="67"/>
      <c r="IF48" s="67"/>
      <c r="IG48" s="67"/>
      <c r="IH48" s="67"/>
      <c r="II48" s="67"/>
      <c r="IJ48" s="67"/>
      <c r="IK48" s="67"/>
      <c r="IL48" s="67"/>
      <c r="IM48" s="67"/>
      <c r="IN48" s="67"/>
      <c r="IO48" s="67"/>
      <c r="IP48" s="67"/>
      <c r="IQ48" s="67"/>
      <c r="IR48" s="67"/>
      <c r="IS48" s="67"/>
      <c r="IT48" s="67"/>
      <c r="IU48" s="67"/>
      <c r="IV48" s="67"/>
    </row>
    <row r="49" spans="1:256" ht="12" customHeight="1">
      <c r="A49" s="245">
        <v>29</v>
      </c>
      <c r="B49" s="246"/>
      <c r="C49" s="247"/>
      <c r="D49" s="247"/>
      <c r="E49" s="248"/>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c r="GN49" s="67"/>
      <c r="GO49" s="67"/>
      <c r="GP49" s="67"/>
      <c r="GQ49" s="67"/>
      <c r="GR49" s="67"/>
      <c r="GS49" s="67"/>
      <c r="GT49" s="67"/>
      <c r="GU49" s="67"/>
      <c r="GV49" s="67"/>
      <c r="GW49" s="67"/>
      <c r="GX49" s="67"/>
      <c r="GY49" s="67"/>
      <c r="GZ49" s="67"/>
      <c r="HA49" s="67"/>
      <c r="HB49" s="67"/>
      <c r="HC49" s="67"/>
      <c r="HD49" s="67"/>
      <c r="HE49" s="67"/>
      <c r="HF49" s="67"/>
      <c r="HG49" s="67"/>
      <c r="HH49" s="67"/>
      <c r="HI49" s="67"/>
      <c r="HJ49" s="67"/>
      <c r="HK49" s="67"/>
      <c r="HL49" s="67"/>
      <c r="HM49" s="67"/>
      <c r="HN49" s="67"/>
      <c r="HO49" s="67"/>
      <c r="HP49" s="67"/>
      <c r="HQ49" s="67"/>
      <c r="HR49" s="67"/>
      <c r="HS49" s="67"/>
      <c r="HT49" s="67"/>
      <c r="HU49" s="67"/>
      <c r="HV49" s="67"/>
      <c r="HW49" s="67"/>
      <c r="HX49" s="67"/>
      <c r="HY49" s="67"/>
      <c r="HZ49" s="67"/>
      <c r="IA49" s="67"/>
      <c r="IB49" s="67"/>
      <c r="IC49" s="67"/>
      <c r="ID49" s="67"/>
      <c r="IE49" s="67"/>
      <c r="IF49" s="67"/>
      <c r="IG49" s="67"/>
      <c r="IH49" s="67"/>
      <c r="II49" s="67"/>
      <c r="IJ49" s="67"/>
      <c r="IK49" s="67"/>
      <c r="IL49" s="67"/>
      <c r="IM49" s="67"/>
      <c r="IN49" s="67"/>
      <c r="IO49" s="67"/>
      <c r="IP49" s="67"/>
      <c r="IQ49" s="67"/>
      <c r="IR49" s="67"/>
      <c r="IS49" s="67"/>
      <c r="IT49" s="67"/>
      <c r="IU49" s="67"/>
      <c r="IV49" s="67"/>
    </row>
    <row r="50" spans="1:256" ht="14.25" customHeight="1">
      <c r="A50" s="245">
        <v>30</v>
      </c>
      <c r="B50" s="246"/>
      <c r="C50" s="247"/>
      <c r="D50" s="247"/>
      <c r="E50" s="248"/>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c r="FN50" s="67"/>
      <c r="FO50" s="67"/>
      <c r="FP50" s="67"/>
      <c r="FQ50" s="67"/>
      <c r="FR50" s="67"/>
      <c r="FS50" s="67"/>
      <c r="FT50" s="67"/>
      <c r="FU50" s="67"/>
      <c r="FV50" s="67"/>
      <c r="FW50" s="67"/>
      <c r="FX50" s="67"/>
      <c r="FY50" s="67"/>
      <c r="FZ50" s="67"/>
      <c r="GA50" s="67"/>
      <c r="GB50" s="67"/>
      <c r="GC50" s="67"/>
      <c r="GD50" s="67"/>
      <c r="GE50" s="67"/>
      <c r="GF50" s="67"/>
      <c r="GG50" s="67"/>
      <c r="GH50" s="67"/>
      <c r="GI50" s="67"/>
      <c r="GJ50" s="67"/>
      <c r="GK50" s="67"/>
      <c r="GL50" s="67"/>
      <c r="GM50" s="67"/>
      <c r="GN50" s="67"/>
      <c r="GO50" s="67"/>
      <c r="GP50" s="67"/>
      <c r="GQ50" s="67"/>
      <c r="GR50" s="67"/>
      <c r="GS50" s="67"/>
      <c r="GT50" s="67"/>
      <c r="GU50" s="67"/>
      <c r="GV50" s="67"/>
      <c r="GW50" s="67"/>
      <c r="GX50" s="67"/>
      <c r="GY50" s="67"/>
      <c r="GZ50" s="67"/>
      <c r="HA50" s="67"/>
      <c r="HB50" s="67"/>
      <c r="HC50" s="67"/>
      <c r="HD50" s="67"/>
      <c r="HE50" s="67"/>
      <c r="HF50" s="67"/>
      <c r="HG50" s="67"/>
      <c r="HH50" s="67"/>
      <c r="HI50" s="67"/>
      <c r="HJ50" s="67"/>
      <c r="HK50" s="67"/>
      <c r="HL50" s="67"/>
      <c r="HM50" s="67"/>
      <c r="HN50" s="67"/>
      <c r="HO50" s="67"/>
      <c r="HP50" s="67"/>
      <c r="HQ50" s="67"/>
      <c r="HR50" s="67"/>
      <c r="HS50" s="67"/>
      <c r="HT50" s="67"/>
      <c r="HU50" s="67"/>
      <c r="HV50" s="67"/>
      <c r="HW50" s="67"/>
      <c r="HX50" s="67"/>
      <c r="HY50" s="67"/>
      <c r="HZ50" s="67"/>
      <c r="IA50" s="67"/>
      <c r="IB50" s="67"/>
      <c r="IC50" s="67"/>
      <c r="ID50" s="67"/>
      <c r="IE50" s="67"/>
      <c r="IF50" s="67"/>
      <c r="IG50" s="67"/>
      <c r="IH50" s="67"/>
      <c r="II50" s="67"/>
      <c r="IJ50" s="67"/>
      <c r="IK50" s="67"/>
      <c r="IL50" s="67"/>
      <c r="IM50" s="67"/>
      <c r="IN50" s="67"/>
      <c r="IO50" s="67"/>
      <c r="IP50" s="67"/>
      <c r="IQ50" s="67"/>
      <c r="IR50" s="67"/>
      <c r="IS50" s="67"/>
      <c r="IT50" s="67"/>
      <c r="IU50" s="67"/>
      <c r="IV50" s="67"/>
    </row>
    <row r="51" spans="1:256" ht="14.25" customHeight="1">
      <c r="A51" s="245">
        <v>31</v>
      </c>
      <c r="B51" s="246"/>
      <c r="C51" s="247"/>
      <c r="D51" s="247"/>
      <c r="E51" s="248"/>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c r="FN51" s="67"/>
      <c r="FO51" s="67"/>
      <c r="FP51" s="67"/>
      <c r="FQ51" s="67"/>
      <c r="FR51" s="67"/>
      <c r="FS51" s="67"/>
      <c r="FT51" s="67"/>
      <c r="FU51" s="67"/>
      <c r="FV51" s="67"/>
      <c r="FW51" s="67"/>
      <c r="FX51" s="67"/>
      <c r="FY51" s="67"/>
      <c r="FZ51" s="67"/>
      <c r="GA51" s="67"/>
      <c r="GB51" s="67"/>
      <c r="GC51" s="67"/>
      <c r="GD51" s="67"/>
      <c r="GE51" s="67"/>
      <c r="GF51" s="67"/>
      <c r="GG51" s="67"/>
      <c r="GH51" s="67"/>
      <c r="GI51" s="67"/>
      <c r="GJ51" s="67"/>
      <c r="GK51" s="67"/>
      <c r="GL51" s="67"/>
      <c r="GM51" s="67"/>
      <c r="GN51" s="67"/>
      <c r="GO51" s="67"/>
      <c r="GP51" s="67"/>
      <c r="GQ51" s="67"/>
      <c r="GR51" s="67"/>
      <c r="GS51" s="67"/>
      <c r="GT51" s="67"/>
      <c r="GU51" s="67"/>
      <c r="GV51" s="67"/>
      <c r="GW51" s="67"/>
      <c r="GX51" s="67"/>
      <c r="GY51" s="67"/>
      <c r="GZ51" s="67"/>
      <c r="HA51" s="67"/>
      <c r="HB51" s="67"/>
      <c r="HC51" s="67"/>
      <c r="HD51" s="67"/>
      <c r="HE51" s="67"/>
      <c r="HF51" s="67"/>
      <c r="HG51" s="67"/>
      <c r="HH51" s="67"/>
      <c r="HI51" s="67"/>
      <c r="HJ51" s="67"/>
      <c r="HK51" s="67"/>
      <c r="HL51" s="67"/>
      <c r="HM51" s="67"/>
      <c r="HN51" s="67"/>
      <c r="HO51" s="67"/>
      <c r="HP51" s="67"/>
      <c r="HQ51" s="67"/>
      <c r="HR51" s="67"/>
      <c r="HS51" s="67"/>
      <c r="HT51" s="67"/>
      <c r="HU51" s="67"/>
      <c r="HV51" s="67"/>
      <c r="HW51" s="67"/>
      <c r="HX51" s="67"/>
      <c r="HY51" s="67"/>
      <c r="HZ51" s="67"/>
      <c r="IA51" s="67"/>
      <c r="IB51" s="67"/>
      <c r="IC51" s="67"/>
      <c r="ID51" s="67"/>
      <c r="IE51" s="67"/>
      <c r="IF51" s="67"/>
      <c r="IG51" s="67"/>
      <c r="IH51" s="67"/>
      <c r="II51" s="67"/>
      <c r="IJ51" s="67"/>
      <c r="IK51" s="67"/>
      <c r="IL51" s="67"/>
      <c r="IM51" s="67"/>
      <c r="IN51" s="67"/>
      <c r="IO51" s="67"/>
      <c r="IP51" s="67"/>
      <c r="IQ51" s="67"/>
      <c r="IR51" s="67"/>
      <c r="IS51" s="67"/>
      <c r="IT51" s="67"/>
      <c r="IU51" s="67"/>
      <c r="IV51" s="67"/>
    </row>
    <row r="52" spans="1:256" ht="12.75" customHeight="1">
      <c r="A52" s="245">
        <v>32</v>
      </c>
      <c r="B52" s="246"/>
      <c r="C52" s="247"/>
      <c r="D52" s="247"/>
      <c r="E52" s="248"/>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c r="FN52" s="67"/>
      <c r="FO52" s="67"/>
      <c r="FP52" s="67"/>
      <c r="FQ52" s="67"/>
      <c r="FR52" s="67"/>
      <c r="FS52" s="67"/>
      <c r="FT52" s="67"/>
      <c r="FU52" s="67"/>
      <c r="FV52" s="67"/>
      <c r="FW52" s="67"/>
      <c r="FX52" s="67"/>
      <c r="FY52" s="67"/>
      <c r="FZ52" s="67"/>
      <c r="GA52" s="67"/>
      <c r="GB52" s="67"/>
      <c r="GC52" s="67"/>
      <c r="GD52" s="67"/>
      <c r="GE52" s="67"/>
      <c r="GF52" s="67"/>
      <c r="GG52" s="67"/>
      <c r="GH52" s="67"/>
      <c r="GI52" s="67"/>
      <c r="GJ52" s="67"/>
      <c r="GK52" s="67"/>
      <c r="GL52" s="67"/>
      <c r="GM52" s="67"/>
      <c r="GN52" s="67"/>
      <c r="GO52" s="67"/>
      <c r="GP52" s="67"/>
      <c r="GQ52" s="67"/>
      <c r="GR52" s="67"/>
      <c r="GS52" s="67"/>
      <c r="GT52" s="67"/>
      <c r="GU52" s="67"/>
      <c r="GV52" s="67"/>
      <c r="GW52" s="67"/>
      <c r="GX52" s="67"/>
      <c r="GY52" s="67"/>
      <c r="GZ52" s="67"/>
      <c r="HA52" s="67"/>
      <c r="HB52" s="67"/>
      <c r="HC52" s="67"/>
      <c r="HD52" s="67"/>
      <c r="HE52" s="67"/>
      <c r="HF52" s="67"/>
      <c r="HG52" s="67"/>
      <c r="HH52" s="67"/>
      <c r="HI52" s="67"/>
      <c r="HJ52" s="67"/>
      <c r="HK52" s="67"/>
      <c r="HL52" s="67"/>
      <c r="HM52" s="67"/>
      <c r="HN52" s="67"/>
      <c r="HO52" s="67"/>
      <c r="HP52" s="67"/>
      <c r="HQ52" s="67"/>
      <c r="HR52" s="67"/>
      <c r="HS52" s="67"/>
      <c r="HT52" s="67"/>
      <c r="HU52" s="67"/>
      <c r="HV52" s="67"/>
      <c r="HW52" s="67"/>
      <c r="HX52" s="67"/>
      <c r="HY52" s="67"/>
      <c r="HZ52" s="67"/>
      <c r="IA52" s="67"/>
      <c r="IB52" s="67"/>
      <c r="IC52" s="67"/>
      <c r="ID52" s="67"/>
      <c r="IE52" s="67"/>
      <c r="IF52" s="67"/>
      <c r="IG52" s="67"/>
      <c r="IH52" s="67"/>
      <c r="II52" s="67"/>
      <c r="IJ52" s="67"/>
      <c r="IK52" s="67"/>
      <c r="IL52" s="67"/>
      <c r="IM52" s="67"/>
      <c r="IN52" s="67"/>
      <c r="IO52" s="67"/>
      <c r="IP52" s="67"/>
      <c r="IQ52" s="67"/>
      <c r="IR52" s="67"/>
      <c r="IS52" s="67"/>
      <c r="IT52" s="67"/>
      <c r="IU52" s="67"/>
      <c r="IV52" s="67"/>
    </row>
    <row r="53" spans="1:256" ht="12.75" customHeight="1">
      <c r="A53" s="245">
        <v>33</v>
      </c>
      <c r="B53" s="246"/>
      <c r="C53" s="247"/>
      <c r="D53" s="247"/>
      <c r="E53" s="248"/>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c r="FN53" s="67"/>
      <c r="FO53" s="67"/>
      <c r="FP53" s="67"/>
      <c r="FQ53" s="67"/>
      <c r="FR53" s="67"/>
      <c r="FS53" s="67"/>
      <c r="FT53" s="67"/>
      <c r="FU53" s="67"/>
      <c r="FV53" s="67"/>
      <c r="FW53" s="67"/>
      <c r="FX53" s="67"/>
      <c r="FY53" s="67"/>
      <c r="FZ53" s="67"/>
      <c r="GA53" s="67"/>
      <c r="GB53" s="67"/>
      <c r="GC53" s="67"/>
      <c r="GD53" s="67"/>
      <c r="GE53" s="67"/>
      <c r="GF53" s="67"/>
      <c r="GG53" s="67"/>
      <c r="GH53" s="67"/>
      <c r="GI53" s="67"/>
      <c r="GJ53" s="67"/>
      <c r="GK53" s="67"/>
      <c r="GL53" s="67"/>
      <c r="GM53" s="67"/>
      <c r="GN53" s="67"/>
      <c r="GO53" s="67"/>
      <c r="GP53" s="67"/>
      <c r="GQ53" s="67"/>
      <c r="GR53" s="67"/>
      <c r="GS53" s="67"/>
      <c r="GT53" s="67"/>
      <c r="GU53" s="67"/>
      <c r="GV53" s="67"/>
      <c r="GW53" s="67"/>
      <c r="GX53" s="67"/>
      <c r="GY53" s="67"/>
      <c r="GZ53" s="67"/>
      <c r="HA53" s="67"/>
      <c r="HB53" s="67"/>
      <c r="HC53" s="67"/>
      <c r="HD53" s="67"/>
      <c r="HE53" s="67"/>
      <c r="HF53" s="67"/>
      <c r="HG53" s="67"/>
      <c r="HH53" s="67"/>
      <c r="HI53" s="67"/>
      <c r="HJ53" s="67"/>
      <c r="HK53" s="67"/>
      <c r="HL53" s="67"/>
      <c r="HM53" s="67"/>
      <c r="HN53" s="67"/>
      <c r="HO53" s="67"/>
      <c r="HP53" s="67"/>
      <c r="HQ53" s="67"/>
      <c r="HR53" s="67"/>
      <c r="HS53" s="67"/>
      <c r="HT53" s="67"/>
      <c r="HU53" s="67"/>
      <c r="HV53" s="67"/>
      <c r="HW53" s="67"/>
      <c r="HX53" s="67"/>
      <c r="HY53" s="67"/>
      <c r="HZ53" s="67"/>
      <c r="IA53" s="67"/>
      <c r="IB53" s="67"/>
      <c r="IC53" s="67"/>
      <c r="ID53" s="67"/>
      <c r="IE53" s="67"/>
      <c r="IF53" s="67"/>
      <c r="IG53" s="67"/>
      <c r="IH53" s="67"/>
      <c r="II53" s="67"/>
      <c r="IJ53" s="67"/>
      <c r="IK53" s="67"/>
      <c r="IL53" s="67"/>
      <c r="IM53" s="67"/>
      <c r="IN53" s="67"/>
      <c r="IO53" s="67"/>
      <c r="IP53" s="67"/>
      <c r="IQ53" s="67"/>
      <c r="IR53" s="67"/>
      <c r="IS53" s="67"/>
      <c r="IT53" s="67"/>
      <c r="IU53" s="67"/>
      <c r="IV53" s="67"/>
    </row>
    <row r="54" spans="1:256" ht="12.75" customHeight="1">
      <c r="A54" s="245">
        <v>34</v>
      </c>
      <c r="B54" s="246"/>
      <c r="C54" s="247"/>
      <c r="D54" s="247"/>
      <c r="E54" s="248"/>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ht="12.75" customHeight="1">
      <c r="A55" s="245">
        <v>35</v>
      </c>
      <c r="B55" s="246"/>
      <c r="C55" s="247"/>
      <c r="D55" s="247"/>
      <c r="E55" s="248"/>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ht="13.5" customHeight="1">
      <c r="A56" s="245">
        <v>36</v>
      </c>
      <c r="B56" s="246"/>
      <c r="C56" s="247"/>
      <c r="D56" s="247"/>
      <c r="E56" s="248"/>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ht="12.75" customHeight="1">
      <c r="A57" s="245">
        <v>37</v>
      </c>
      <c r="B57" s="246"/>
      <c r="C57" s="247"/>
      <c r="D57" s="247"/>
      <c r="E57" s="248"/>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ht="12.75" customHeight="1">
      <c r="A58" s="245">
        <v>38</v>
      </c>
      <c r="B58" s="246"/>
      <c r="C58" s="247"/>
      <c r="D58" s="247"/>
      <c r="E58" s="248"/>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c r="IS58" s="67"/>
      <c r="IT58" s="67"/>
      <c r="IU58" s="67"/>
      <c r="IV58" s="67"/>
    </row>
    <row r="59" spans="1:256" ht="12" customHeight="1">
      <c r="A59" s="245">
        <v>39</v>
      </c>
      <c r="B59" s="246"/>
      <c r="C59" s="247"/>
      <c r="D59" s="247"/>
      <c r="E59" s="248"/>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c r="IS59" s="67"/>
      <c r="IT59" s="67"/>
      <c r="IU59" s="67"/>
      <c r="IV59" s="67"/>
    </row>
    <row r="60" spans="1:256" ht="12" customHeight="1">
      <c r="A60" s="249">
        <v>40</v>
      </c>
      <c r="B60" s="250"/>
      <c r="C60" s="251"/>
      <c r="D60" s="251"/>
      <c r="E60" s="252"/>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c r="IS60" s="67"/>
      <c r="IT60" s="67"/>
      <c r="IU60" s="67"/>
      <c r="IV60" s="67"/>
    </row>
    <row r="61" spans="1:256" ht="9.9499999999999993" customHeight="1">
      <c r="A61" s="253"/>
      <c r="B61" s="67"/>
      <c r="C61" s="254"/>
      <c r="D61" s="254"/>
      <c r="E61" s="255"/>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c r="IS61" s="67"/>
      <c r="IT61" s="67"/>
      <c r="IU61" s="67"/>
      <c r="IV61" s="67"/>
    </row>
    <row r="62" spans="1:256" ht="9.9499999999999993" customHeight="1">
      <c r="A62" s="253"/>
      <c r="B62" s="67"/>
      <c r="C62" s="254"/>
      <c r="D62" s="254"/>
      <c r="E62" s="255"/>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c r="IS62" s="67"/>
      <c r="IT62" s="67"/>
      <c r="IU62" s="67"/>
      <c r="IV62" s="67"/>
    </row>
    <row r="63" spans="1:256" ht="9.9499999999999993" customHeight="1">
      <c r="A63" s="74"/>
      <c r="B63" s="67"/>
      <c r="C63" s="254"/>
      <c r="D63" s="254"/>
      <c r="E63" s="255"/>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c r="IS63" s="67"/>
      <c r="IT63" s="67"/>
      <c r="IU63" s="67"/>
      <c r="IV63" s="67"/>
    </row>
    <row r="64" spans="1:256" ht="9.9499999999999993" customHeight="1" thickBot="1">
      <c r="A64" s="161"/>
      <c r="B64" s="103"/>
      <c r="C64" s="256"/>
      <c r="D64" s="256"/>
      <c r="E64" s="25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c r="IS64" s="67"/>
      <c r="IT64" s="67"/>
      <c r="IU64" s="67"/>
      <c r="IV64" s="67"/>
    </row>
    <row r="65" spans="1:256">
      <c r="A65" s="258" t="s">
        <v>1666</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c r="IS65" s="67"/>
      <c r="IT65" s="67"/>
      <c r="IU65" s="67"/>
      <c r="IV65" s="67"/>
    </row>
    <row r="66" spans="1:256">
      <c r="A66" s="134" t="s">
        <v>2227</v>
      </c>
      <c r="B66" s="134"/>
      <c r="C66" s="134"/>
      <c r="D66" s="134"/>
      <c r="E66" s="134"/>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c r="IS66" s="67"/>
      <c r="IT66" s="67"/>
      <c r="IU66" s="67"/>
      <c r="IV66" s="67"/>
    </row>
    <row r="67" spans="1:256">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row>
    <row r="68" spans="1:256">
      <c r="A68" s="67"/>
      <c r="B68" s="105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row>
    <row r="69" spans="1:256">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row>
    <row r="70" spans="1:256">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row>
    <row r="71" spans="1:256">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row>
    <row r="72" spans="1:256">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row>
    <row r="73" spans="1:256">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row>
    <row r="74" spans="1:256">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row>
    <row r="75" spans="1:256">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row>
    <row r="76" spans="1:256">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row>
    <row r="77" spans="1:256">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row>
    <row r="78" spans="1:256">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7"/>
      <c r="IN78" s="67"/>
      <c r="IO78" s="67"/>
      <c r="IP78" s="67"/>
      <c r="IQ78" s="67"/>
    </row>
    <row r="79" spans="1:256">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7"/>
      <c r="IN79" s="67"/>
      <c r="IO79" s="67"/>
      <c r="IP79" s="67"/>
      <c r="IQ79" s="67"/>
    </row>
    <row r="80" spans="1:256">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7"/>
      <c r="IN80" s="67"/>
      <c r="IO80" s="67"/>
      <c r="IP80" s="67"/>
      <c r="IQ80" s="67"/>
    </row>
    <row r="81" spans="1:25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7"/>
      <c r="IN81" s="67"/>
      <c r="IO81" s="67"/>
      <c r="IP81" s="67"/>
      <c r="IQ81" s="67"/>
    </row>
    <row r="82" spans="1:25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c r="FN82" s="67"/>
      <c r="FO82" s="67"/>
      <c r="FP82" s="67"/>
      <c r="FQ82" s="67"/>
      <c r="FR82" s="67"/>
      <c r="FS82" s="67"/>
      <c r="FT82" s="67"/>
      <c r="FU82" s="67"/>
      <c r="FV82" s="67"/>
      <c r="FW82" s="67"/>
      <c r="FX82" s="67"/>
      <c r="FY82" s="67"/>
      <c r="FZ82" s="67"/>
      <c r="GA82" s="67"/>
      <c r="GB82" s="67"/>
      <c r="GC82" s="67"/>
      <c r="GD82" s="67"/>
      <c r="GE82" s="67"/>
      <c r="GF82" s="67"/>
      <c r="GG82" s="67"/>
      <c r="GH82" s="67"/>
      <c r="GI82" s="67"/>
      <c r="GJ82" s="67"/>
      <c r="GK82" s="67"/>
      <c r="GL82" s="67"/>
      <c r="GM82" s="67"/>
      <c r="GN82" s="67"/>
      <c r="GO82" s="67"/>
      <c r="GP82" s="67"/>
      <c r="GQ82" s="67"/>
      <c r="GR82" s="67"/>
      <c r="GS82" s="67"/>
      <c r="GT82" s="67"/>
      <c r="GU82" s="67"/>
      <c r="GV82" s="67"/>
      <c r="GW82" s="67"/>
      <c r="GX82" s="67"/>
      <c r="GY82" s="67"/>
      <c r="GZ82" s="67"/>
      <c r="HA82" s="67"/>
      <c r="HB82" s="67"/>
      <c r="HC82" s="67"/>
      <c r="HD82" s="67"/>
      <c r="HE82" s="67"/>
      <c r="HF82" s="67"/>
      <c r="HG82" s="67"/>
      <c r="HH82" s="67"/>
      <c r="HI82" s="67"/>
      <c r="HJ82" s="67"/>
      <c r="HK82" s="67"/>
      <c r="HL82" s="67"/>
      <c r="HM82" s="67"/>
      <c r="HN82" s="67"/>
      <c r="HO82" s="67"/>
      <c r="HP82" s="67"/>
      <c r="HQ82" s="67"/>
      <c r="HR82" s="67"/>
      <c r="HS82" s="67"/>
      <c r="HT82" s="67"/>
      <c r="HU82" s="67"/>
      <c r="HV82" s="67"/>
      <c r="HW82" s="67"/>
      <c r="HX82" s="67"/>
      <c r="HY82" s="67"/>
      <c r="HZ82" s="67"/>
      <c r="IA82" s="67"/>
      <c r="IB82" s="67"/>
      <c r="IC82" s="67"/>
      <c r="ID82" s="67"/>
      <c r="IE82" s="67"/>
      <c r="IF82" s="67"/>
      <c r="IG82" s="67"/>
      <c r="IH82" s="67"/>
      <c r="II82" s="67"/>
      <c r="IJ82" s="67"/>
      <c r="IK82" s="67"/>
      <c r="IL82" s="67"/>
      <c r="IM82" s="67"/>
      <c r="IN82" s="67"/>
      <c r="IO82" s="67"/>
      <c r="IP82" s="67"/>
      <c r="IQ82" s="67"/>
    </row>
    <row r="83" spans="1:25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c r="FN83" s="67"/>
      <c r="FO83" s="67"/>
      <c r="FP83" s="67"/>
      <c r="FQ83" s="67"/>
      <c r="FR83" s="67"/>
      <c r="FS83" s="67"/>
      <c r="FT83" s="67"/>
      <c r="FU83" s="67"/>
      <c r="FV83" s="67"/>
      <c r="FW83" s="67"/>
      <c r="FX83" s="67"/>
      <c r="FY83" s="67"/>
      <c r="FZ83" s="67"/>
      <c r="GA83" s="67"/>
      <c r="GB83" s="67"/>
      <c r="GC83" s="67"/>
      <c r="GD83" s="67"/>
      <c r="GE83" s="67"/>
      <c r="GF83" s="67"/>
      <c r="GG83" s="67"/>
      <c r="GH83" s="67"/>
      <c r="GI83" s="67"/>
      <c r="GJ83" s="67"/>
      <c r="GK83" s="67"/>
      <c r="GL83" s="67"/>
      <c r="GM83" s="67"/>
      <c r="GN83" s="67"/>
      <c r="GO83" s="67"/>
      <c r="GP83" s="67"/>
      <c r="GQ83" s="67"/>
      <c r="GR83" s="67"/>
      <c r="GS83" s="67"/>
      <c r="GT83" s="67"/>
      <c r="GU83" s="67"/>
      <c r="GV83" s="67"/>
      <c r="GW83" s="67"/>
      <c r="GX83" s="67"/>
      <c r="GY83" s="67"/>
      <c r="GZ83" s="67"/>
      <c r="HA83" s="67"/>
      <c r="HB83" s="67"/>
      <c r="HC83" s="67"/>
      <c r="HD83" s="67"/>
      <c r="HE83" s="67"/>
      <c r="HF83" s="67"/>
      <c r="HG83" s="67"/>
      <c r="HH83" s="67"/>
      <c r="HI83" s="67"/>
      <c r="HJ83" s="67"/>
      <c r="HK83" s="67"/>
      <c r="HL83" s="67"/>
      <c r="HM83" s="67"/>
      <c r="HN83" s="67"/>
      <c r="HO83" s="67"/>
      <c r="HP83" s="67"/>
      <c r="HQ83" s="67"/>
      <c r="HR83" s="67"/>
      <c r="HS83" s="67"/>
      <c r="HT83" s="67"/>
      <c r="HU83" s="67"/>
      <c r="HV83" s="67"/>
      <c r="HW83" s="67"/>
      <c r="HX83" s="67"/>
      <c r="HY83" s="67"/>
      <c r="HZ83" s="67"/>
      <c r="IA83" s="67"/>
      <c r="IB83" s="67"/>
      <c r="IC83" s="67"/>
      <c r="ID83" s="67"/>
      <c r="IE83" s="67"/>
      <c r="IF83" s="67"/>
      <c r="IG83" s="67"/>
      <c r="IH83" s="67"/>
      <c r="II83" s="67"/>
      <c r="IJ83" s="67"/>
      <c r="IK83" s="67"/>
      <c r="IL83" s="67"/>
      <c r="IM83" s="67"/>
      <c r="IN83" s="67"/>
      <c r="IO83" s="67"/>
      <c r="IP83" s="67"/>
      <c r="IQ83" s="67"/>
    </row>
    <row r="84" spans="1:25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c r="FN84" s="67"/>
      <c r="FO84" s="67"/>
      <c r="FP84" s="67"/>
      <c r="FQ84" s="67"/>
      <c r="FR84" s="67"/>
      <c r="FS84" s="67"/>
      <c r="FT84" s="67"/>
      <c r="FU84" s="67"/>
      <c r="FV84" s="67"/>
      <c r="FW84" s="67"/>
      <c r="FX84" s="67"/>
      <c r="FY84" s="67"/>
      <c r="FZ84" s="67"/>
      <c r="GA84" s="67"/>
      <c r="GB84" s="67"/>
      <c r="GC84" s="67"/>
      <c r="GD84" s="67"/>
      <c r="GE84" s="67"/>
      <c r="GF84" s="67"/>
      <c r="GG84" s="67"/>
      <c r="GH84" s="67"/>
      <c r="GI84" s="67"/>
      <c r="GJ84" s="67"/>
      <c r="GK84" s="67"/>
      <c r="GL84" s="67"/>
      <c r="GM84" s="67"/>
      <c r="GN84" s="67"/>
      <c r="GO84" s="67"/>
      <c r="GP84" s="67"/>
      <c r="GQ84" s="67"/>
      <c r="GR84" s="67"/>
      <c r="GS84" s="67"/>
      <c r="GT84" s="67"/>
      <c r="GU84" s="67"/>
      <c r="GV84" s="67"/>
      <c r="GW84" s="67"/>
      <c r="GX84" s="67"/>
      <c r="GY84" s="67"/>
      <c r="GZ84" s="67"/>
      <c r="HA84" s="67"/>
      <c r="HB84" s="67"/>
      <c r="HC84" s="67"/>
      <c r="HD84" s="67"/>
      <c r="HE84" s="67"/>
      <c r="HF84" s="67"/>
      <c r="HG84" s="67"/>
      <c r="HH84" s="67"/>
      <c r="HI84" s="67"/>
      <c r="HJ84" s="67"/>
      <c r="HK84" s="67"/>
      <c r="HL84" s="67"/>
      <c r="HM84" s="67"/>
      <c r="HN84" s="67"/>
      <c r="HO84" s="67"/>
      <c r="HP84" s="67"/>
      <c r="HQ84" s="67"/>
      <c r="HR84" s="67"/>
      <c r="HS84" s="67"/>
      <c r="HT84" s="67"/>
      <c r="HU84" s="67"/>
      <c r="HV84" s="67"/>
      <c r="HW84" s="67"/>
      <c r="HX84" s="67"/>
      <c r="HY84" s="67"/>
      <c r="HZ84" s="67"/>
      <c r="IA84" s="67"/>
      <c r="IB84" s="67"/>
      <c r="IC84" s="67"/>
      <c r="ID84" s="67"/>
      <c r="IE84" s="67"/>
      <c r="IF84" s="67"/>
      <c r="IG84" s="67"/>
      <c r="IH84" s="67"/>
      <c r="II84" s="67"/>
      <c r="IJ84" s="67"/>
      <c r="IK84" s="67"/>
      <c r="IL84" s="67"/>
      <c r="IM84" s="67"/>
      <c r="IN84" s="67"/>
      <c r="IO84" s="67"/>
      <c r="IP84" s="67"/>
      <c r="IQ84" s="67"/>
    </row>
  </sheetData>
  <printOptions horizontalCentered="1"/>
  <pageMargins left="0.5" right="0.5" top="0.5" bottom="0.5" header="0.5" footer="0.5"/>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5" r:id="rId4" name="Button 11">
              <controlPr locked="0" defaultSize="0" autoFill="0" autoLine="0" autoPict="0">
                <anchor moveWithCells="1" sizeWithCells="1">
                  <from>
                    <xdr:col>0</xdr:col>
                    <xdr:colOff>0</xdr:colOff>
                    <xdr:row>67</xdr:row>
                    <xdr:rowOff>66675</xdr:rowOff>
                  </from>
                  <to>
                    <xdr:col>0</xdr:col>
                    <xdr:colOff>0</xdr:colOff>
                    <xdr:row>70</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election activeCell="B12" sqref="B12"/>
    </sheetView>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52" t="str">
        <f>'Data Sheet'!A46</f>
        <v>Annual Report of VERIZON NEW YORK INC.                                          For the period ending DECEMBER 31, 2014</v>
      </c>
      <c r="B1" s="67"/>
      <c r="C1" s="164"/>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row>
    <row r="2" spans="1:256" ht="6.95" customHeight="1">
      <c r="A2" s="68"/>
      <c r="B2" s="69"/>
      <c r="C2" s="69"/>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spans="1:256" ht="15.75">
      <c r="A3" s="259" t="s">
        <v>1667</v>
      </c>
      <c r="B3" s="260"/>
      <c r="C3" s="260"/>
      <c r="D3" s="261"/>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row>
    <row r="4" spans="1:256" ht="6.95" customHeight="1">
      <c r="A4" s="207"/>
      <c r="B4" s="30"/>
      <c r="C4" s="30"/>
      <c r="D4" s="14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7"/>
      <c r="IR4" s="67"/>
      <c r="IS4" s="67"/>
      <c r="IT4" s="67"/>
      <c r="IU4" s="67"/>
      <c r="IV4" s="67"/>
    </row>
    <row r="5" spans="1:256">
      <c r="A5" s="262" t="s">
        <v>3171</v>
      </c>
      <c r="B5" s="30"/>
      <c r="C5" s="263"/>
      <c r="D5" s="264"/>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c r="A6" s="262"/>
      <c r="B6" s="263"/>
      <c r="C6" s="263"/>
      <c r="D6" s="264"/>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c r="A7" s="262" t="s">
        <v>3172</v>
      </c>
      <c r="B7" s="263"/>
      <c r="C7" s="263"/>
      <c r="D7" s="264"/>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c r="A8" s="262" t="s">
        <v>1668</v>
      </c>
      <c r="B8" s="263"/>
      <c r="C8" s="263"/>
      <c r="D8" s="264"/>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c r="CL8" s="233"/>
      <c r="CM8" s="233"/>
      <c r="CN8" s="233"/>
      <c r="CO8" s="233"/>
      <c r="CP8" s="233"/>
      <c r="CQ8" s="233"/>
      <c r="CR8" s="233"/>
      <c r="CS8" s="233"/>
      <c r="CT8" s="233"/>
      <c r="CU8" s="233"/>
      <c r="CV8" s="233"/>
      <c r="CW8" s="233"/>
      <c r="CX8" s="233"/>
      <c r="CY8" s="233"/>
      <c r="CZ8" s="233"/>
      <c r="DA8" s="233"/>
      <c r="DB8" s="233"/>
      <c r="DC8" s="233"/>
      <c r="DD8" s="233"/>
      <c r="DE8" s="233"/>
      <c r="DF8" s="233"/>
      <c r="DG8" s="233"/>
      <c r="DH8" s="233"/>
      <c r="DI8" s="233"/>
      <c r="DJ8" s="233"/>
      <c r="DK8" s="233"/>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c r="HQ8" s="233"/>
      <c r="HR8" s="233"/>
      <c r="HS8" s="233"/>
      <c r="HT8" s="233"/>
      <c r="HU8" s="233"/>
      <c r="HV8" s="233"/>
      <c r="HW8" s="233"/>
      <c r="HX8" s="233"/>
      <c r="HY8" s="233"/>
      <c r="HZ8" s="233"/>
      <c r="IA8" s="233"/>
      <c r="IB8" s="233"/>
      <c r="IC8" s="233"/>
      <c r="ID8" s="233"/>
      <c r="IE8" s="233"/>
      <c r="IF8" s="233"/>
      <c r="IG8" s="233"/>
      <c r="IH8" s="233"/>
      <c r="II8" s="233"/>
      <c r="IJ8" s="233"/>
      <c r="IK8" s="233"/>
      <c r="IL8" s="233"/>
      <c r="IM8" s="233"/>
      <c r="IN8" s="233"/>
      <c r="IO8" s="233"/>
      <c r="IP8" s="233"/>
      <c r="IQ8" s="233"/>
      <c r="IR8" s="233"/>
      <c r="IS8" s="233"/>
      <c r="IT8" s="233"/>
      <c r="IU8" s="233"/>
      <c r="IV8" s="233"/>
    </row>
    <row r="9" spans="1:256">
      <c r="A9" s="207"/>
      <c r="B9" s="263"/>
      <c r="C9" s="263"/>
      <c r="D9" s="264"/>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row>
    <row r="10" spans="1:256">
      <c r="A10" s="262" t="s">
        <v>3173</v>
      </c>
      <c r="B10" s="263"/>
      <c r="C10" s="263"/>
      <c r="D10" s="264"/>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262"/>
      <c r="B11" s="263"/>
      <c r="C11" s="263"/>
      <c r="D11" s="264"/>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262" t="s">
        <v>1669</v>
      </c>
      <c r="B12" s="263"/>
      <c r="C12" s="263"/>
      <c r="D12" s="264"/>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6" ht="33.75">
      <c r="A13" s="207"/>
      <c r="B13" s="1317" t="s">
        <v>3174</v>
      </c>
      <c r="C13" s="30"/>
      <c r="D13" s="264"/>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row>
    <row r="14" spans="1:256">
      <c r="A14" s="262" t="s">
        <v>3175</v>
      </c>
      <c r="B14" s="30"/>
      <c r="C14" s="263"/>
      <c r="D14" s="264"/>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row>
    <row r="15" spans="1:256" ht="12" customHeight="1">
      <c r="A15" s="262"/>
      <c r="B15" s="30"/>
      <c r="C15" s="263"/>
      <c r="D15" s="264"/>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row>
    <row r="16" spans="1:256" ht="12" customHeight="1">
      <c r="A16" s="262" t="s">
        <v>3176</v>
      </c>
      <c r="B16" s="263"/>
      <c r="C16" s="263"/>
      <c r="D16" s="264"/>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row>
    <row r="17" spans="1:256" ht="12" customHeight="1">
      <c r="A17" s="262" t="s">
        <v>1670</v>
      </c>
      <c r="B17" s="263"/>
      <c r="C17" s="263"/>
      <c r="D17" s="264"/>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row>
    <row r="18" spans="1:256" ht="12" customHeight="1">
      <c r="A18" s="207"/>
      <c r="B18" s="263"/>
      <c r="C18" s="263"/>
      <c r="D18" s="264"/>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ht="12" customHeight="1">
      <c r="A19" s="262" t="s">
        <v>1671</v>
      </c>
      <c r="B19" s="263"/>
      <c r="C19" s="263"/>
      <c r="D19" s="264"/>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2" customHeight="1">
      <c r="A20" s="262" t="s">
        <v>1672</v>
      </c>
      <c r="B20" s="263"/>
      <c r="C20" s="263"/>
      <c r="D20" s="264"/>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row>
    <row r="21" spans="1:256" ht="12" customHeight="1">
      <c r="A21" s="262"/>
      <c r="B21" s="263"/>
      <c r="C21" s="263"/>
      <c r="D21" s="264"/>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2" customHeight="1">
      <c r="A22" s="265"/>
      <c r="B22" s="199"/>
      <c r="C22" s="199"/>
      <c r="D22" s="266"/>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row>
    <row r="23" spans="1:256" ht="12" customHeight="1">
      <c r="A23" s="207"/>
      <c r="B23" s="30"/>
      <c r="C23" s="195"/>
      <c r="D23" s="193"/>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2" customHeight="1">
      <c r="A24" s="207"/>
      <c r="B24" s="30"/>
      <c r="C24" s="195"/>
      <c r="D24" s="193"/>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row>
    <row r="25" spans="1:256" ht="12" customHeight="1">
      <c r="A25" s="207"/>
      <c r="B25" s="30"/>
      <c r="C25" s="195"/>
      <c r="D25" s="193"/>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row>
    <row r="26" spans="1:256" ht="12" customHeight="1">
      <c r="A26" s="207"/>
      <c r="B26" s="30"/>
      <c r="C26" s="195"/>
      <c r="D26" s="193"/>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row>
    <row r="27" spans="1:256" ht="12" customHeight="1">
      <c r="A27" s="207"/>
      <c r="B27" s="30"/>
      <c r="C27" s="195"/>
      <c r="D27" s="193"/>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row>
    <row r="28" spans="1:256" ht="12" customHeight="1">
      <c r="A28" s="207"/>
      <c r="B28" s="30"/>
      <c r="C28" s="195"/>
      <c r="D28" s="193"/>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7"/>
      <c r="IN28" s="67"/>
      <c r="IO28" s="67"/>
      <c r="IP28" s="67"/>
      <c r="IQ28" s="67"/>
      <c r="IR28" s="67"/>
      <c r="IS28" s="67"/>
      <c r="IT28" s="67"/>
      <c r="IU28" s="67"/>
      <c r="IV28" s="67"/>
    </row>
    <row r="29" spans="1:256" ht="12" customHeight="1">
      <c r="A29" s="207"/>
      <c r="B29" s="30"/>
      <c r="C29" s="195"/>
      <c r="D29" s="193"/>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7"/>
      <c r="IN29" s="67"/>
      <c r="IO29" s="67"/>
      <c r="IP29" s="67"/>
      <c r="IQ29" s="67"/>
      <c r="IR29" s="67"/>
      <c r="IS29" s="67"/>
      <c r="IT29" s="67"/>
      <c r="IU29" s="67"/>
      <c r="IV29" s="67"/>
    </row>
    <row r="30" spans="1:256" ht="12" customHeight="1">
      <c r="A30" s="207"/>
      <c r="B30" s="30"/>
      <c r="C30" s="195"/>
      <c r="D30" s="193"/>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7"/>
      <c r="IN30" s="67"/>
      <c r="IO30" s="67"/>
      <c r="IP30" s="67"/>
      <c r="IQ30" s="67"/>
      <c r="IR30" s="67"/>
      <c r="IS30" s="67"/>
      <c r="IT30" s="67"/>
      <c r="IU30" s="67"/>
      <c r="IV30" s="67"/>
    </row>
    <row r="31" spans="1:256" ht="12" customHeight="1">
      <c r="A31" s="207"/>
      <c r="B31" s="30"/>
      <c r="C31" s="195"/>
      <c r="D31" s="193"/>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row>
    <row r="32" spans="1:256" ht="12" customHeight="1">
      <c r="A32" s="207"/>
      <c r="B32" s="30"/>
      <c r="C32" s="195"/>
      <c r="D32" s="193"/>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row>
    <row r="33" spans="1:256" ht="12" customHeight="1">
      <c r="A33" s="207"/>
      <c r="B33" s="30"/>
      <c r="C33" s="195"/>
      <c r="D33" s="193"/>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row>
    <row r="34" spans="1:256" ht="12" customHeight="1">
      <c r="A34" s="207"/>
      <c r="B34" s="30"/>
      <c r="C34" s="195"/>
      <c r="D34" s="193"/>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row>
    <row r="35" spans="1:256" ht="12" customHeight="1">
      <c r="A35" s="267"/>
      <c r="B35" s="268"/>
      <c r="C35" s="269"/>
      <c r="D35" s="270"/>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row>
    <row r="36" spans="1:256" ht="15.75">
      <c r="A36" s="259"/>
      <c r="B36" s="260"/>
      <c r="C36" s="260"/>
      <c r="D36" s="261"/>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row>
    <row r="37" spans="1:256" ht="13.9" customHeight="1">
      <c r="A37" s="262"/>
      <c r="B37" s="30"/>
      <c r="C37" s="263"/>
      <c r="D37" s="264"/>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233"/>
      <c r="FM37" s="233"/>
      <c r="FN37" s="233"/>
      <c r="FO37" s="233"/>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233"/>
      <c r="GT37" s="233"/>
      <c r="GU37" s="233"/>
      <c r="GV37" s="233"/>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233"/>
      <c r="IA37" s="233"/>
      <c r="IB37" s="233"/>
      <c r="IC37" s="233"/>
      <c r="ID37" s="233"/>
      <c r="IE37" s="233"/>
      <c r="IF37" s="233"/>
      <c r="IG37" s="233"/>
      <c r="IH37" s="233"/>
      <c r="II37" s="233"/>
      <c r="IJ37" s="233"/>
      <c r="IK37" s="233"/>
      <c r="IL37" s="233"/>
      <c r="IM37" s="233"/>
      <c r="IN37" s="233"/>
      <c r="IO37" s="233"/>
      <c r="IP37" s="233"/>
      <c r="IQ37" s="233"/>
      <c r="IR37" s="233"/>
      <c r="IS37" s="233"/>
      <c r="IT37" s="233"/>
      <c r="IU37" s="233"/>
      <c r="IV37" s="233"/>
    </row>
    <row r="38" spans="1:256" ht="9.9499999999999993" customHeight="1">
      <c r="A38" s="262"/>
      <c r="B38" s="263"/>
      <c r="C38" s="263"/>
      <c r="D38" s="264"/>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233"/>
      <c r="FJ38" s="233"/>
      <c r="FK38" s="233"/>
      <c r="FL38" s="233"/>
      <c r="FM38" s="233"/>
      <c r="FN38" s="233"/>
      <c r="FO38" s="233"/>
      <c r="FP38" s="233"/>
      <c r="FQ38" s="233"/>
      <c r="FR38" s="233"/>
      <c r="FS38" s="233"/>
      <c r="FT38" s="233"/>
      <c r="FU38" s="233"/>
      <c r="FV38" s="233"/>
      <c r="FW38" s="233"/>
      <c r="FX38" s="233"/>
      <c r="FY38" s="233"/>
      <c r="FZ38" s="233"/>
      <c r="GA38" s="233"/>
      <c r="GB38" s="233"/>
      <c r="GC38" s="233"/>
      <c r="GD38" s="233"/>
      <c r="GE38" s="233"/>
      <c r="GF38" s="233"/>
      <c r="GG38" s="233"/>
      <c r="GH38" s="233"/>
      <c r="GI38" s="233"/>
      <c r="GJ38" s="233"/>
      <c r="GK38" s="233"/>
      <c r="GL38" s="233"/>
      <c r="GM38" s="233"/>
      <c r="GN38" s="233"/>
      <c r="GO38" s="233"/>
      <c r="GP38" s="233"/>
      <c r="GQ38" s="233"/>
      <c r="GR38" s="233"/>
      <c r="GS38" s="233"/>
      <c r="GT38" s="233"/>
      <c r="GU38" s="233"/>
      <c r="GV38" s="233"/>
      <c r="GW38" s="233"/>
      <c r="GX38" s="233"/>
      <c r="GY38" s="233"/>
      <c r="GZ38" s="233"/>
      <c r="HA38" s="233"/>
      <c r="HB38" s="233"/>
      <c r="HC38" s="233"/>
      <c r="HD38" s="233"/>
      <c r="HE38" s="233"/>
      <c r="HF38" s="233"/>
      <c r="HG38" s="233"/>
      <c r="HH38" s="233"/>
      <c r="HI38" s="233"/>
      <c r="HJ38" s="233"/>
      <c r="HK38" s="233"/>
      <c r="HL38" s="233"/>
      <c r="HM38" s="233"/>
      <c r="HN38" s="233"/>
      <c r="HO38" s="233"/>
      <c r="HP38" s="233"/>
      <c r="HQ38" s="233"/>
      <c r="HR38" s="233"/>
      <c r="HS38" s="233"/>
      <c r="HT38" s="233"/>
      <c r="HU38" s="233"/>
      <c r="HV38" s="233"/>
      <c r="HW38" s="233"/>
      <c r="HX38" s="233"/>
      <c r="HY38" s="233"/>
      <c r="HZ38" s="233"/>
      <c r="IA38" s="233"/>
      <c r="IB38" s="233"/>
      <c r="IC38" s="233"/>
      <c r="ID38" s="233"/>
      <c r="IE38" s="233"/>
      <c r="IF38" s="233"/>
      <c r="IG38" s="233"/>
      <c r="IH38" s="233"/>
      <c r="II38" s="233"/>
      <c r="IJ38" s="233"/>
      <c r="IK38" s="233"/>
      <c r="IL38" s="233"/>
      <c r="IM38" s="233"/>
      <c r="IN38" s="233"/>
      <c r="IO38" s="233"/>
      <c r="IP38" s="233"/>
      <c r="IQ38" s="233"/>
      <c r="IR38" s="233"/>
      <c r="IS38" s="233"/>
      <c r="IT38" s="233"/>
      <c r="IU38" s="233"/>
      <c r="IV38" s="233"/>
    </row>
    <row r="39" spans="1:256" ht="13.9" customHeight="1">
      <c r="A39" s="262"/>
      <c r="B39" s="263"/>
      <c r="C39" s="263"/>
      <c r="D39" s="264"/>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233"/>
      <c r="FJ39" s="233"/>
      <c r="FK39" s="233"/>
      <c r="FL39" s="233"/>
      <c r="FM39" s="233"/>
      <c r="FN39" s="233"/>
      <c r="FO39" s="233"/>
      <c r="FP39" s="233"/>
      <c r="FQ39" s="233"/>
      <c r="FR39" s="233"/>
      <c r="FS39" s="233"/>
      <c r="FT39" s="233"/>
      <c r="FU39" s="233"/>
      <c r="FV39" s="233"/>
      <c r="FW39" s="233"/>
      <c r="FX39" s="233"/>
      <c r="FY39" s="233"/>
      <c r="FZ39" s="233"/>
      <c r="GA39" s="233"/>
      <c r="GB39" s="233"/>
      <c r="GC39" s="233"/>
      <c r="GD39" s="233"/>
      <c r="GE39" s="233"/>
      <c r="GF39" s="233"/>
      <c r="GG39" s="233"/>
      <c r="GH39" s="233"/>
      <c r="GI39" s="233"/>
      <c r="GJ39" s="233"/>
      <c r="GK39" s="233"/>
      <c r="GL39" s="233"/>
      <c r="GM39" s="233"/>
      <c r="GN39" s="233"/>
      <c r="GO39" s="233"/>
      <c r="GP39" s="233"/>
      <c r="GQ39" s="233"/>
      <c r="GR39" s="233"/>
      <c r="GS39" s="233"/>
      <c r="GT39" s="233"/>
      <c r="GU39" s="233"/>
      <c r="GV39" s="233"/>
      <c r="GW39" s="233"/>
      <c r="GX39" s="233"/>
      <c r="GY39" s="233"/>
      <c r="GZ39" s="233"/>
      <c r="HA39" s="233"/>
      <c r="HB39" s="233"/>
      <c r="HC39" s="233"/>
      <c r="HD39" s="233"/>
      <c r="HE39" s="233"/>
      <c r="HF39" s="233"/>
      <c r="HG39" s="233"/>
      <c r="HH39" s="233"/>
      <c r="HI39" s="233"/>
      <c r="HJ39" s="233"/>
      <c r="HK39" s="233"/>
      <c r="HL39" s="233"/>
      <c r="HM39" s="233"/>
      <c r="HN39" s="233"/>
      <c r="HO39" s="233"/>
      <c r="HP39" s="233"/>
      <c r="HQ39" s="233"/>
      <c r="HR39" s="233"/>
      <c r="HS39" s="233"/>
      <c r="HT39" s="233"/>
      <c r="HU39" s="233"/>
      <c r="HV39" s="233"/>
      <c r="HW39" s="233"/>
      <c r="HX39" s="233"/>
      <c r="HY39" s="233"/>
      <c r="HZ39" s="233"/>
      <c r="IA39" s="233"/>
      <c r="IB39" s="233"/>
      <c r="IC39" s="233"/>
      <c r="ID39" s="233"/>
      <c r="IE39" s="233"/>
      <c r="IF39" s="233"/>
      <c r="IG39" s="233"/>
      <c r="IH39" s="233"/>
      <c r="II39" s="233"/>
      <c r="IJ39" s="233"/>
      <c r="IK39" s="233"/>
      <c r="IL39" s="233"/>
      <c r="IM39" s="233"/>
      <c r="IN39" s="233"/>
      <c r="IO39" s="233"/>
      <c r="IP39" s="233"/>
      <c r="IQ39" s="233"/>
      <c r="IR39" s="233"/>
      <c r="IS39" s="233"/>
      <c r="IT39" s="233"/>
      <c r="IU39" s="233"/>
      <c r="IV39" s="233"/>
    </row>
    <row r="40" spans="1:256" ht="13.9" customHeight="1">
      <c r="A40" s="262"/>
      <c r="B40" s="263"/>
      <c r="C40" s="263"/>
      <c r="D40" s="264"/>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233"/>
      <c r="FJ40" s="233"/>
      <c r="FK40" s="233"/>
      <c r="FL40" s="233"/>
      <c r="FM40" s="233"/>
      <c r="FN40" s="233"/>
      <c r="FO40" s="233"/>
      <c r="FP40" s="233"/>
      <c r="FQ40" s="233"/>
      <c r="FR40" s="233"/>
      <c r="FS40" s="233"/>
      <c r="FT40" s="233"/>
      <c r="FU40" s="233"/>
      <c r="FV40" s="233"/>
      <c r="FW40" s="233"/>
      <c r="FX40" s="233"/>
      <c r="FY40" s="233"/>
      <c r="FZ40" s="233"/>
      <c r="GA40" s="233"/>
      <c r="GB40" s="233"/>
      <c r="GC40" s="233"/>
      <c r="GD40" s="233"/>
      <c r="GE40" s="233"/>
      <c r="GF40" s="233"/>
      <c r="GG40" s="233"/>
      <c r="GH40" s="233"/>
      <c r="GI40" s="233"/>
      <c r="GJ40" s="233"/>
      <c r="GK40" s="233"/>
      <c r="GL40" s="233"/>
      <c r="GM40" s="233"/>
      <c r="GN40" s="233"/>
      <c r="GO40" s="233"/>
      <c r="GP40" s="233"/>
      <c r="GQ40" s="233"/>
      <c r="GR40" s="233"/>
      <c r="GS40" s="233"/>
      <c r="GT40" s="233"/>
      <c r="GU40" s="233"/>
      <c r="GV40" s="233"/>
      <c r="GW40" s="233"/>
      <c r="GX40" s="233"/>
      <c r="GY40" s="233"/>
      <c r="GZ40" s="233"/>
      <c r="HA40" s="233"/>
      <c r="HB40" s="233"/>
      <c r="HC40" s="233"/>
      <c r="HD40" s="233"/>
      <c r="HE40" s="233"/>
      <c r="HF40" s="233"/>
      <c r="HG40" s="233"/>
      <c r="HH40" s="233"/>
      <c r="HI40" s="233"/>
      <c r="HJ40" s="233"/>
      <c r="HK40" s="233"/>
      <c r="HL40" s="233"/>
      <c r="HM40" s="233"/>
      <c r="HN40" s="233"/>
      <c r="HO40" s="233"/>
      <c r="HP40" s="233"/>
      <c r="HQ40" s="233"/>
      <c r="HR40" s="233"/>
      <c r="HS40" s="233"/>
      <c r="HT40" s="233"/>
      <c r="HU40" s="233"/>
      <c r="HV40" s="233"/>
      <c r="HW40" s="233"/>
      <c r="HX40" s="233"/>
      <c r="HY40" s="233"/>
      <c r="HZ40" s="233"/>
      <c r="IA40" s="233"/>
      <c r="IB40" s="233"/>
      <c r="IC40" s="233"/>
      <c r="ID40" s="233"/>
      <c r="IE40" s="233"/>
      <c r="IF40" s="233"/>
      <c r="IG40" s="233"/>
      <c r="IH40" s="233"/>
      <c r="II40" s="233"/>
      <c r="IJ40" s="233"/>
      <c r="IK40" s="233"/>
      <c r="IL40" s="233"/>
      <c r="IM40" s="233"/>
      <c r="IN40" s="233"/>
      <c r="IO40" s="233"/>
      <c r="IP40" s="233"/>
      <c r="IQ40" s="233"/>
      <c r="IR40" s="233"/>
      <c r="IS40" s="233"/>
      <c r="IT40" s="233"/>
      <c r="IU40" s="233"/>
      <c r="IV40" s="233"/>
    </row>
    <row r="41" spans="1:256" ht="13.9" customHeight="1">
      <c r="A41" s="207"/>
      <c r="B41" s="263"/>
      <c r="C41" s="263"/>
      <c r="D41" s="264"/>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233"/>
      <c r="FJ41" s="233"/>
      <c r="FK41" s="233"/>
      <c r="FL41" s="233"/>
      <c r="FM41" s="233"/>
      <c r="FN41" s="233"/>
      <c r="FO41" s="233"/>
      <c r="FP41" s="233"/>
      <c r="FQ41" s="233"/>
      <c r="FR41" s="233"/>
      <c r="FS41" s="233"/>
      <c r="FT41" s="233"/>
      <c r="FU41" s="233"/>
      <c r="FV41" s="233"/>
      <c r="FW41" s="233"/>
      <c r="FX41" s="233"/>
      <c r="FY41" s="233"/>
      <c r="FZ41" s="233"/>
      <c r="GA41" s="233"/>
      <c r="GB41" s="233"/>
      <c r="GC41" s="233"/>
      <c r="GD41" s="233"/>
      <c r="GE41" s="233"/>
      <c r="GF41" s="233"/>
      <c r="GG41" s="233"/>
      <c r="GH41" s="233"/>
      <c r="GI41" s="233"/>
      <c r="GJ41" s="233"/>
      <c r="GK41" s="233"/>
      <c r="GL41" s="233"/>
      <c r="GM41" s="233"/>
      <c r="GN41" s="233"/>
      <c r="GO41" s="233"/>
      <c r="GP41" s="233"/>
      <c r="GQ41" s="233"/>
      <c r="GR41" s="233"/>
      <c r="GS41" s="233"/>
      <c r="GT41" s="233"/>
      <c r="GU41" s="233"/>
      <c r="GV41" s="233"/>
      <c r="GW41" s="233"/>
      <c r="GX41" s="233"/>
      <c r="GY41" s="233"/>
      <c r="GZ41" s="233"/>
      <c r="HA41" s="233"/>
      <c r="HB41" s="233"/>
      <c r="HC41" s="233"/>
      <c r="HD41" s="233"/>
      <c r="HE41" s="233"/>
      <c r="HF41" s="233"/>
      <c r="HG41" s="233"/>
      <c r="HH41" s="233"/>
      <c r="HI41" s="233"/>
      <c r="HJ41" s="233"/>
      <c r="HK41" s="233"/>
      <c r="HL41" s="233"/>
      <c r="HM41" s="233"/>
      <c r="HN41" s="233"/>
      <c r="HO41" s="233"/>
      <c r="HP41" s="233"/>
      <c r="HQ41" s="233"/>
      <c r="HR41" s="233"/>
      <c r="HS41" s="233"/>
      <c r="HT41" s="233"/>
      <c r="HU41" s="233"/>
      <c r="HV41" s="233"/>
      <c r="HW41" s="233"/>
      <c r="HX41" s="233"/>
      <c r="HY41" s="233"/>
      <c r="HZ41" s="233"/>
      <c r="IA41" s="233"/>
      <c r="IB41" s="233"/>
      <c r="IC41" s="233"/>
      <c r="ID41" s="233"/>
      <c r="IE41" s="233"/>
      <c r="IF41" s="233"/>
      <c r="IG41" s="233"/>
      <c r="IH41" s="233"/>
      <c r="II41" s="233"/>
      <c r="IJ41" s="233"/>
      <c r="IK41" s="233"/>
      <c r="IL41" s="233"/>
      <c r="IM41" s="233"/>
      <c r="IN41" s="233"/>
      <c r="IO41" s="233"/>
      <c r="IP41" s="233"/>
      <c r="IQ41" s="233"/>
      <c r="IR41" s="233"/>
      <c r="IS41" s="233"/>
      <c r="IT41" s="233"/>
      <c r="IU41" s="233"/>
      <c r="IV41" s="233"/>
    </row>
    <row r="42" spans="1:256" ht="13.9" customHeight="1">
      <c r="A42" s="262"/>
      <c r="B42" s="263"/>
      <c r="C42" s="263"/>
      <c r="D42" s="264"/>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233"/>
      <c r="FJ42" s="233"/>
      <c r="FK42" s="233"/>
      <c r="FL42" s="233"/>
      <c r="FM42" s="233"/>
      <c r="FN42" s="233"/>
      <c r="FO42" s="233"/>
      <c r="FP42" s="233"/>
      <c r="FQ42" s="233"/>
      <c r="FR42" s="233"/>
      <c r="FS42" s="233"/>
      <c r="FT42" s="233"/>
      <c r="FU42" s="233"/>
      <c r="FV42" s="233"/>
      <c r="FW42" s="233"/>
      <c r="FX42" s="233"/>
      <c r="FY42" s="233"/>
      <c r="FZ42" s="233"/>
      <c r="GA42" s="233"/>
      <c r="GB42" s="233"/>
      <c r="GC42" s="233"/>
      <c r="GD42" s="233"/>
      <c r="GE42" s="233"/>
      <c r="GF42" s="233"/>
      <c r="GG42" s="233"/>
      <c r="GH42" s="233"/>
      <c r="GI42" s="233"/>
      <c r="GJ42" s="233"/>
      <c r="GK42" s="233"/>
      <c r="GL42" s="233"/>
      <c r="GM42" s="233"/>
      <c r="GN42" s="233"/>
      <c r="GO42" s="233"/>
      <c r="GP42" s="233"/>
      <c r="GQ42" s="233"/>
      <c r="GR42" s="233"/>
      <c r="GS42" s="233"/>
      <c r="GT42" s="233"/>
      <c r="GU42" s="233"/>
      <c r="GV42" s="233"/>
      <c r="GW42" s="233"/>
      <c r="GX42" s="233"/>
      <c r="GY42" s="233"/>
      <c r="GZ42" s="233"/>
      <c r="HA42" s="233"/>
      <c r="HB42" s="233"/>
      <c r="HC42" s="233"/>
      <c r="HD42" s="233"/>
      <c r="HE42" s="233"/>
      <c r="HF42" s="233"/>
      <c r="HG42" s="233"/>
      <c r="HH42" s="233"/>
      <c r="HI42" s="233"/>
      <c r="HJ42" s="233"/>
      <c r="HK42" s="233"/>
      <c r="HL42" s="233"/>
      <c r="HM42" s="233"/>
      <c r="HN42" s="233"/>
      <c r="HO42" s="233"/>
      <c r="HP42" s="233"/>
      <c r="HQ42" s="233"/>
      <c r="HR42" s="233"/>
      <c r="HS42" s="233"/>
      <c r="HT42" s="233"/>
      <c r="HU42" s="233"/>
      <c r="HV42" s="233"/>
      <c r="HW42" s="233"/>
      <c r="HX42" s="233"/>
      <c r="HY42" s="233"/>
      <c r="HZ42" s="233"/>
      <c r="IA42" s="233"/>
      <c r="IB42" s="233"/>
      <c r="IC42" s="233"/>
      <c r="ID42" s="233"/>
      <c r="IE42" s="233"/>
      <c r="IF42" s="233"/>
      <c r="IG42" s="233"/>
      <c r="IH42" s="233"/>
      <c r="II42" s="233"/>
      <c r="IJ42" s="233"/>
      <c r="IK42" s="233"/>
      <c r="IL42" s="233"/>
      <c r="IM42" s="233"/>
      <c r="IN42" s="233"/>
      <c r="IO42" s="233"/>
      <c r="IP42" s="233"/>
      <c r="IQ42" s="233"/>
      <c r="IR42" s="233"/>
      <c r="IS42" s="233"/>
      <c r="IT42" s="233"/>
      <c r="IU42" s="233"/>
      <c r="IV42" s="233"/>
    </row>
    <row r="43" spans="1:256" ht="13.9" customHeight="1">
      <c r="A43" s="262"/>
      <c r="B43" s="263"/>
      <c r="C43" s="263"/>
      <c r="D43" s="264"/>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row>
    <row r="44" spans="1:256" ht="13.9" customHeight="1">
      <c r="A44" s="262"/>
      <c r="B44" s="263"/>
      <c r="C44" s="263"/>
      <c r="D44" s="264"/>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row>
    <row r="45" spans="1:256" ht="13.9" customHeight="1">
      <c r="A45" s="207"/>
      <c r="B45" s="263"/>
      <c r="C45" s="30"/>
      <c r="D45" s="264"/>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row>
    <row r="46" spans="1:256" ht="13.9" customHeight="1">
      <c r="A46" s="262"/>
      <c r="B46" s="30"/>
      <c r="C46" s="263"/>
      <c r="D46" s="264"/>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233"/>
      <c r="FJ46" s="233"/>
      <c r="FK46" s="233"/>
      <c r="FL46" s="233"/>
      <c r="FM46" s="233"/>
      <c r="FN46" s="233"/>
      <c r="FO46" s="233"/>
      <c r="FP46" s="233"/>
      <c r="FQ46" s="233"/>
      <c r="FR46" s="233"/>
      <c r="FS46" s="233"/>
      <c r="FT46" s="233"/>
      <c r="FU46" s="233"/>
      <c r="FV46" s="233"/>
      <c r="FW46" s="233"/>
      <c r="FX46" s="233"/>
      <c r="FY46" s="233"/>
      <c r="FZ46" s="233"/>
      <c r="GA46" s="233"/>
      <c r="GB46" s="233"/>
      <c r="GC46" s="233"/>
      <c r="GD46" s="233"/>
      <c r="GE46" s="233"/>
      <c r="GF46" s="233"/>
      <c r="GG46" s="233"/>
      <c r="GH46" s="233"/>
      <c r="GI46" s="233"/>
      <c r="GJ46" s="233"/>
      <c r="GK46" s="233"/>
      <c r="GL46" s="233"/>
      <c r="GM46" s="233"/>
      <c r="GN46" s="233"/>
      <c r="GO46" s="233"/>
      <c r="GP46" s="233"/>
      <c r="GQ46" s="233"/>
      <c r="GR46" s="233"/>
      <c r="GS46" s="233"/>
      <c r="GT46" s="233"/>
      <c r="GU46" s="233"/>
      <c r="GV46" s="233"/>
      <c r="GW46" s="233"/>
      <c r="GX46" s="233"/>
      <c r="GY46" s="233"/>
      <c r="GZ46" s="233"/>
      <c r="HA46" s="233"/>
      <c r="HB46" s="233"/>
      <c r="HC46" s="233"/>
      <c r="HD46" s="233"/>
      <c r="HE46" s="233"/>
      <c r="HF46" s="233"/>
      <c r="HG46" s="233"/>
      <c r="HH46" s="233"/>
      <c r="HI46" s="233"/>
      <c r="HJ46" s="233"/>
      <c r="HK46" s="233"/>
      <c r="HL46" s="233"/>
      <c r="HM46" s="233"/>
      <c r="HN46" s="233"/>
      <c r="HO46" s="233"/>
      <c r="HP46" s="233"/>
      <c r="HQ46" s="233"/>
      <c r="HR46" s="233"/>
      <c r="HS46" s="233"/>
      <c r="HT46" s="233"/>
      <c r="HU46" s="233"/>
      <c r="HV46" s="233"/>
      <c r="HW46" s="233"/>
      <c r="HX46" s="233"/>
      <c r="HY46" s="233"/>
      <c r="HZ46" s="233"/>
      <c r="IA46" s="233"/>
      <c r="IB46" s="233"/>
      <c r="IC46" s="233"/>
      <c r="ID46" s="233"/>
      <c r="IE46" s="233"/>
      <c r="IF46" s="233"/>
      <c r="IG46" s="233"/>
      <c r="IH46" s="233"/>
      <c r="II46" s="233"/>
      <c r="IJ46" s="233"/>
      <c r="IK46" s="233"/>
      <c r="IL46" s="233"/>
      <c r="IM46" s="233"/>
      <c r="IN46" s="233"/>
      <c r="IO46" s="233"/>
      <c r="IP46" s="233"/>
      <c r="IQ46" s="233"/>
      <c r="IR46" s="233"/>
      <c r="IS46" s="233"/>
      <c r="IT46" s="233"/>
      <c r="IU46" s="233"/>
      <c r="IV46" s="233"/>
    </row>
    <row r="47" spans="1:256" ht="13.9" customHeight="1">
      <c r="A47" s="262"/>
      <c r="B47" s="30"/>
      <c r="C47" s="263"/>
      <c r="D47" s="264"/>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233"/>
      <c r="FJ47" s="233"/>
      <c r="FK47" s="233"/>
      <c r="FL47" s="233"/>
      <c r="FM47" s="233"/>
      <c r="FN47" s="233"/>
      <c r="FO47" s="233"/>
      <c r="FP47" s="233"/>
      <c r="FQ47" s="233"/>
      <c r="FR47" s="233"/>
      <c r="FS47" s="233"/>
      <c r="FT47" s="233"/>
      <c r="FU47" s="233"/>
      <c r="FV47" s="233"/>
      <c r="FW47" s="233"/>
      <c r="FX47" s="233"/>
      <c r="FY47" s="233"/>
      <c r="FZ47" s="233"/>
      <c r="GA47" s="233"/>
      <c r="GB47" s="233"/>
      <c r="GC47" s="233"/>
      <c r="GD47" s="233"/>
      <c r="GE47" s="233"/>
      <c r="GF47" s="233"/>
      <c r="GG47" s="233"/>
      <c r="GH47" s="233"/>
      <c r="GI47" s="233"/>
      <c r="GJ47" s="233"/>
      <c r="GK47" s="233"/>
      <c r="GL47" s="233"/>
      <c r="GM47" s="233"/>
      <c r="GN47" s="233"/>
      <c r="GO47" s="233"/>
      <c r="GP47" s="233"/>
      <c r="GQ47" s="233"/>
      <c r="GR47" s="233"/>
      <c r="GS47" s="233"/>
      <c r="GT47" s="233"/>
      <c r="GU47" s="233"/>
      <c r="GV47" s="233"/>
      <c r="GW47" s="233"/>
      <c r="GX47" s="233"/>
      <c r="GY47" s="233"/>
      <c r="GZ47" s="233"/>
      <c r="HA47" s="233"/>
      <c r="HB47" s="233"/>
      <c r="HC47" s="233"/>
      <c r="HD47" s="233"/>
      <c r="HE47" s="233"/>
      <c r="HF47" s="233"/>
      <c r="HG47" s="233"/>
      <c r="HH47" s="233"/>
      <c r="HI47" s="233"/>
      <c r="HJ47" s="233"/>
      <c r="HK47" s="233"/>
      <c r="HL47" s="233"/>
      <c r="HM47" s="233"/>
      <c r="HN47" s="233"/>
      <c r="HO47" s="233"/>
      <c r="HP47" s="233"/>
      <c r="HQ47" s="233"/>
      <c r="HR47" s="233"/>
      <c r="HS47" s="233"/>
      <c r="HT47" s="233"/>
      <c r="HU47" s="233"/>
      <c r="HV47" s="233"/>
      <c r="HW47" s="233"/>
      <c r="HX47" s="233"/>
      <c r="HY47" s="233"/>
      <c r="HZ47" s="233"/>
      <c r="IA47" s="233"/>
      <c r="IB47" s="233"/>
      <c r="IC47" s="233"/>
      <c r="ID47" s="233"/>
      <c r="IE47" s="233"/>
      <c r="IF47" s="233"/>
      <c r="IG47" s="233"/>
      <c r="IH47" s="233"/>
      <c r="II47" s="233"/>
      <c r="IJ47" s="233"/>
      <c r="IK47" s="233"/>
      <c r="IL47" s="233"/>
      <c r="IM47" s="233"/>
      <c r="IN47" s="233"/>
      <c r="IO47" s="233"/>
      <c r="IP47" s="233"/>
      <c r="IQ47" s="233"/>
      <c r="IR47" s="233"/>
      <c r="IS47" s="233"/>
      <c r="IT47" s="233"/>
      <c r="IU47" s="233"/>
      <c r="IV47" s="233"/>
    </row>
    <row r="48" spans="1:256" ht="13.9" customHeight="1">
      <c r="A48" s="262"/>
      <c r="B48" s="263"/>
      <c r="C48" s="263"/>
      <c r="D48" s="264"/>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row>
    <row r="49" spans="1:256" ht="13.9" customHeight="1">
      <c r="A49" s="262"/>
      <c r="B49" s="263"/>
      <c r="C49" s="263"/>
      <c r="D49" s="264"/>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row>
    <row r="50" spans="1:256" ht="13.9" customHeight="1">
      <c r="A50" s="207"/>
      <c r="B50" s="263"/>
      <c r="C50" s="263"/>
      <c r="D50" s="264"/>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row>
    <row r="51" spans="1:256" ht="13.9" customHeight="1">
      <c r="A51" s="262"/>
      <c r="B51" s="263"/>
      <c r="C51" s="263"/>
      <c r="D51" s="264"/>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row>
    <row r="52" spans="1:256" ht="13.9" customHeight="1">
      <c r="A52" s="262"/>
      <c r="B52" s="263"/>
      <c r="C52" s="263"/>
      <c r="D52" s="264"/>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row>
    <row r="53" spans="1:256" ht="13.9" customHeight="1">
      <c r="A53" s="262"/>
      <c r="B53" s="263"/>
      <c r="C53" s="263"/>
      <c r="D53" s="264"/>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row>
    <row r="54" spans="1:256" ht="13.9" customHeight="1" thickBot="1">
      <c r="A54" s="209"/>
      <c r="B54" s="149"/>
      <c r="C54" s="149"/>
      <c r="D54" s="151"/>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c r="FN54" s="67"/>
      <c r="FO54" s="67"/>
      <c r="FP54" s="67"/>
      <c r="FQ54" s="67"/>
      <c r="FR54" s="67"/>
      <c r="FS54" s="67"/>
      <c r="FT54" s="67"/>
      <c r="FU54" s="67"/>
      <c r="FV54" s="67"/>
      <c r="FW54" s="67"/>
      <c r="FX54" s="67"/>
      <c r="FY54" s="67"/>
      <c r="FZ54" s="67"/>
      <c r="GA54" s="67"/>
      <c r="GB54" s="67"/>
      <c r="GC54" s="67"/>
      <c r="GD54" s="67"/>
      <c r="GE54" s="67"/>
      <c r="GF54" s="67"/>
      <c r="GG54" s="67"/>
      <c r="GH54" s="67"/>
      <c r="GI54" s="67"/>
      <c r="GJ54" s="67"/>
      <c r="GK54" s="67"/>
      <c r="GL54" s="67"/>
      <c r="GM54" s="67"/>
      <c r="GN54" s="67"/>
      <c r="GO54" s="67"/>
      <c r="GP54" s="67"/>
      <c r="GQ54" s="67"/>
      <c r="GR54" s="67"/>
      <c r="GS54" s="67"/>
      <c r="GT54" s="67"/>
      <c r="GU54" s="67"/>
      <c r="GV54" s="67"/>
      <c r="GW54" s="67"/>
      <c r="GX54" s="67"/>
      <c r="GY54" s="67"/>
      <c r="GZ54" s="67"/>
      <c r="HA54" s="67"/>
      <c r="HB54" s="67"/>
      <c r="HC54" s="67"/>
      <c r="HD54" s="67"/>
      <c r="HE54" s="67"/>
      <c r="HF54" s="67"/>
      <c r="HG54" s="67"/>
      <c r="HH54" s="67"/>
      <c r="HI54" s="67"/>
      <c r="HJ54" s="67"/>
      <c r="HK54" s="67"/>
      <c r="HL54" s="67"/>
      <c r="HM54" s="67"/>
      <c r="HN54" s="67"/>
      <c r="HO54" s="67"/>
      <c r="HP54" s="67"/>
      <c r="HQ54" s="67"/>
      <c r="HR54" s="67"/>
      <c r="HS54" s="67"/>
      <c r="HT54" s="67"/>
      <c r="HU54" s="67"/>
      <c r="HV54" s="67"/>
      <c r="HW54" s="67"/>
      <c r="HX54" s="67"/>
      <c r="HY54" s="67"/>
      <c r="HZ54" s="67"/>
      <c r="IA54" s="67"/>
      <c r="IB54" s="67"/>
      <c r="IC54" s="67"/>
      <c r="ID54" s="67"/>
      <c r="IE54" s="67"/>
      <c r="IF54" s="67"/>
      <c r="IG54" s="67"/>
      <c r="IH54" s="67"/>
      <c r="II54" s="67"/>
      <c r="IJ54" s="67"/>
      <c r="IK54" s="67"/>
      <c r="IL54" s="67"/>
      <c r="IM54" s="67"/>
      <c r="IN54" s="67"/>
      <c r="IO54" s="67"/>
      <c r="IP54" s="67"/>
      <c r="IQ54" s="67"/>
      <c r="IR54" s="67"/>
      <c r="IS54" s="67"/>
      <c r="IT54" s="67"/>
      <c r="IU54" s="67"/>
      <c r="IV54" s="67"/>
    </row>
    <row r="55" spans="1:256">
      <c r="A55" s="67"/>
      <c r="B55" s="67"/>
      <c r="C55" s="67"/>
      <c r="D55" s="164" t="s">
        <v>1673</v>
      </c>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c r="FN55" s="67"/>
      <c r="FO55" s="67"/>
      <c r="FP55" s="67"/>
      <c r="FQ55" s="67"/>
      <c r="FR55" s="67"/>
      <c r="FS55" s="67"/>
      <c r="FT55" s="67"/>
      <c r="FU55" s="67"/>
      <c r="FV55" s="67"/>
      <c r="FW55" s="67"/>
      <c r="FX55" s="67"/>
      <c r="FY55" s="67"/>
      <c r="FZ55" s="67"/>
      <c r="GA55" s="67"/>
      <c r="GB55" s="67"/>
      <c r="GC55" s="67"/>
      <c r="GD55" s="67"/>
      <c r="GE55" s="67"/>
      <c r="GF55" s="67"/>
      <c r="GG55" s="67"/>
      <c r="GH55" s="67"/>
      <c r="GI55" s="67"/>
      <c r="GJ55" s="67"/>
      <c r="GK55" s="67"/>
      <c r="GL55" s="67"/>
      <c r="GM55" s="67"/>
      <c r="GN55" s="67"/>
      <c r="GO55" s="67"/>
      <c r="GP55" s="67"/>
      <c r="GQ55" s="67"/>
      <c r="GR55" s="67"/>
      <c r="GS55" s="67"/>
      <c r="GT55" s="67"/>
      <c r="GU55" s="67"/>
      <c r="GV55" s="67"/>
      <c r="GW55" s="67"/>
      <c r="GX55" s="67"/>
      <c r="GY55" s="67"/>
      <c r="GZ55" s="67"/>
      <c r="HA55" s="67"/>
      <c r="HB55" s="67"/>
      <c r="HC55" s="67"/>
      <c r="HD55" s="67"/>
      <c r="HE55" s="67"/>
      <c r="HF55" s="67"/>
      <c r="HG55" s="67"/>
      <c r="HH55" s="67"/>
      <c r="HI55" s="67"/>
      <c r="HJ55" s="67"/>
      <c r="HK55" s="67"/>
      <c r="HL55" s="67"/>
      <c r="HM55" s="67"/>
      <c r="HN55" s="67"/>
      <c r="HO55" s="67"/>
      <c r="HP55" s="67"/>
      <c r="HQ55" s="67"/>
      <c r="HR55" s="67"/>
      <c r="HS55" s="67"/>
      <c r="HT55" s="67"/>
      <c r="HU55" s="67"/>
      <c r="HV55" s="67"/>
      <c r="HW55" s="67"/>
      <c r="HX55" s="67"/>
      <c r="HY55" s="67"/>
      <c r="HZ55" s="67"/>
      <c r="IA55" s="67"/>
      <c r="IB55" s="67"/>
      <c r="IC55" s="67"/>
      <c r="ID55" s="67"/>
      <c r="IE55" s="67"/>
      <c r="IF55" s="67"/>
      <c r="IG55" s="67"/>
      <c r="IH55" s="67"/>
      <c r="II55" s="67"/>
      <c r="IJ55" s="67"/>
      <c r="IK55" s="67"/>
      <c r="IL55" s="67"/>
      <c r="IM55" s="67"/>
      <c r="IN55" s="67"/>
      <c r="IO55" s="67"/>
      <c r="IP55" s="67"/>
      <c r="IQ55" s="67"/>
      <c r="IR55" s="67"/>
      <c r="IS55" s="67"/>
      <c r="IT55" s="67"/>
      <c r="IU55" s="67"/>
      <c r="IV55" s="67"/>
    </row>
    <row r="56" spans="1:256">
      <c r="A56" s="134" t="s">
        <v>341</v>
      </c>
      <c r="B56" s="107"/>
      <c r="C56" s="107"/>
      <c r="D56" s="10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c r="FN56" s="67"/>
      <c r="FO56" s="67"/>
      <c r="FP56" s="67"/>
      <c r="FQ56" s="67"/>
      <c r="FR56" s="67"/>
      <c r="FS56" s="67"/>
      <c r="FT56" s="67"/>
      <c r="FU56" s="67"/>
      <c r="FV56" s="67"/>
      <c r="FW56" s="67"/>
      <c r="FX56" s="67"/>
      <c r="FY56" s="67"/>
      <c r="FZ56" s="67"/>
      <c r="GA56" s="67"/>
      <c r="GB56" s="67"/>
      <c r="GC56" s="67"/>
      <c r="GD56" s="67"/>
      <c r="GE56" s="67"/>
      <c r="GF56" s="67"/>
      <c r="GG56" s="67"/>
      <c r="GH56" s="67"/>
      <c r="GI56" s="67"/>
      <c r="GJ56" s="67"/>
      <c r="GK56" s="67"/>
      <c r="GL56" s="67"/>
      <c r="GM56" s="67"/>
      <c r="GN56" s="67"/>
      <c r="GO56" s="67"/>
      <c r="GP56" s="67"/>
      <c r="GQ56" s="67"/>
      <c r="GR56" s="67"/>
      <c r="GS56" s="67"/>
      <c r="GT56" s="67"/>
      <c r="GU56" s="67"/>
      <c r="GV56" s="67"/>
      <c r="GW56" s="67"/>
      <c r="GX56" s="67"/>
      <c r="GY56" s="67"/>
      <c r="GZ56" s="67"/>
      <c r="HA56" s="67"/>
      <c r="HB56" s="67"/>
      <c r="HC56" s="67"/>
      <c r="HD56" s="67"/>
      <c r="HE56" s="67"/>
      <c r="HF56" s="67"/>
      <c r="HG56" s="67"/>
      <c r="HH56" s="67"/>
      <c r="HI56" s="67"/>
      <c r="HJ56" s="67"/>
      <c r="HK56" s="67"/>
      <c r="HL56" s="67"/>
      <c r="HM56" s="67"/>
      <c r="HN56" s="67"/>
      <c r="HO56" s="67"/>
      <c r="HP56" s="67"/>
      <c r="HQ56" s="67"/>
      <c r="HR56" s="67"/>
      <c r="HS56" s="67"/>
      <c r="HT56" s="67"/>
      <c r="HU56" s="67"/>
      <c r="HV56" s="67"/>
      <c r="HW56" s="67"/>
      <c r="HX56" s="67"/>
      <c r="HY56" s="67"/>
      <c r="HZ56" s="67"/>
      <c r="IA56" s="67"/>
      <c r="IB56" s="67"/>
      <c r="IC56" s="67"/>
      <c r="ID56" s="67"/>
      <c r="IE56" s="67"/>
      <c r="IF56" s="67"/>
      <c r="IG56" s="67"/>
      <c r="IH56" s="67"/>
      <c r="II56" s="67"/>
      <c r="IJ56" s="67"/>
      <c r="IK56" s="67"/>
      <c r="IL56" s="67"/>
      <c r="IM56" s="67"/>
      <c r="IN56" s="67"/>
      <c r="IO56" s="67"/>
      <c r="IP56" s="67"/>
      <c r="IQ56" s="67"/>
      <c r="IR56" s="67"/>
      <c r="IS56" s="67"/>
      <c r="IT56" s="67"/>
      <c r="IU56" s="67"/>
      <c r="IV56" s="67"/>
    </row>
    <row r="57" spans="1:256">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c r="DN57" s="67"/>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c r="FN57" s="67"/>
      <c r="FO57" s="67"/>
      <c r="FP57" s="67"/>
      <c r="FQ57" s="67"/>
      <c r="FR57" s="67"/>
      <c r="FS57" s="67"/>
      <c r="FT57" s="67"/>
      <c r="FU57" s="67"/>
      <c r="FV57" s="67"/>
      <c r="FW57" s="67"/>
      <c r="FX57" s="67"/>
      <c r="FY57" s="67"/>
      <c r="FZ57" s="67"/>
      <c r="GA57" s="67"/>
      <c r="GB57" s="67"/>
      <c r="GC57" s="67"/>
      <c r="GD57" s="67"/>
      <c r="GE57" s="67"/>
      <c r="GF57" s="67"/>
      <c r="GG57" s="67"/>
      <c r="GH57" s="67"/>
      <c r="GI57" s="67"/>
      <c r="GJ57" s="67"/>
      <c r="GK57" s="67"/>
      <c r="GL57" s="67"/>
      <c r="GM57" s="67"/>
      <c r="GN57" s="67"/>
      <c r="GO57" s="67"/>
      <c r="GP57" s="67"/>
      <c r="GQ57" s="67"/>
      <c r="GR57" s="67"/>
      <c r="GS57" s="67"/>
      <c r="GT57" s="67"/>
      <c r="GU57" s="67"/>
      <c r="GV57" s="67"/>
      <c r="GW57" s="67"/>
      <c r="GX57" s="67"/>
      <c r="GY57" s="67"/>
      <c r="GZ57" s="67"/>
      <c r="HA57" s="67"/>
      <c r="HB57" s="67"/>
      <c r="HC57" s="67"/>
      <c r="HD57" s="67"/>
      <c r="HE57" s="67"/>
      <c r="HF57" s="67"/>
      <c r="HG57" s="67"/>
      <c r="HH57" s="67"/>
      <c r="HI57" s="67"/>
      <c r="HJ57" s="67"/>
      <c r="HK57" s="67"/>
      <c r="HL57" s="67"/>
      <c r="HM57" s="67"/>
      <c r="HN57" s="67"/>
      <c r="HO57" s="67"/>
      <c r="HP57" s="67"/>
      <c r="HQ57" s="67"/>
      <c r="HR57" s="67"/>
      <c r="HS57" s="67"/>
      <c r="HT57" s="67"/>
      <c r="HU57" s="67"/>
      <c r="HV57" s="67"/>
      <c r="HW57" s="67"/>
      <c r="HX57" s="67"/>
      <c r="HY57" s="67"/>
      <c r="HZ57" s="67"/>
      <c r="IA57" s="67"/>
      <c r="IB57" s="67"/>
      <c r="IC57" s="67"/>
      <c r="ID57" s="67"/>
      <c r="IE57" s="67"/>
      <c r="IF57" s="67"/>
      <c r="IG57" s="67"/>
      <c r="IH57" s="67"/>
      <c r="II57" s="67"/>
      <c r="IJ57" s="67"/>
      <c r="IK57" s="67"/>
      <c r="IL57" s="67"/>
      <c r="IM57" s="67"/>
      <c r="IN57" s="67"/>
      <c r="IO57" s="67"/>
      <c r="IP57" s="67"/>
      <c r="IQ57" s="67"/>
      <c r="IR57" s="67"/>
      <c r="IS57" s="67"/>
      <c r="IT57" s="67"/>
      <c r="IU57" s="67"/>
      <c r="IV57" s="67"/>
    </row>
    <row r="58" spans="1:256">
      <c r="A58" s="67"/>
      <c r="B58" s="105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c r="GN58" s="67"/>
      <c r="GO58" s="67"/>
      <c r="GP58" s="67"/>
      <c r="GQ58" s="67"/>
      <c r="GR58" s="67"/>
      <c r="GS58" s="67"/>
      <c r="GT58" s="67"/>
      <c r="GU58" s="67"/>
      <c r="GV58" s="67"/>
      <c r="GW58" s="67"/>
      <c r="GX58" s="67"/>
      <c r="GY58" s="67"/>
      <c r="GZ58" s="67"/>
      <c r="HA58" s="67"/>
      <c r="HB58" s="67"/>
      <c r="HC58" s="67"/>
      <c r="HD58" s="67"/>
      <c r="HE58" s="67"/>
      <c r="HF58" s="67"/>
      <c r="HG58" s="67"/>
      <c r="HH58" s="67"/>
      <c r="HI58" s="67"/>
      <c r="HJ58" s="67"/>
      <c r="HK58" s="67"/>
      <c r="HL58" s="67"/>
      <c r="HM58" s="67"/>
      <c r="HN58" s="67"/>
      <c r="HO58" s="67"/>
      <c r="HP58" s="67"/>
      <c r="HQ58" s="67"/>
      <c r="HR58" s="67"/>
      <c r="HS58" s="67"/>
      <c r="HT58" s="67"/>
      <c r="HU58" s="67"/>
      <c r="HV58" s="67"/>
      <c r="HW58" s="67"/>
      <c r="HX58" s="67"/>
      <c r="HY58" s="67"/>
      <c r="HZ58" s="67"/>
      <c r="IA58" s="67"/>
      <c r="IB58" s="67"/>
      <c r="IC58" s="67"/>
      <c r="ID58" s="67"/>
      <c r="IE58" s="67"/>
      <c r="IF58" s="67"/>
      <c r="IG58" s="67"/>
      <c r="IH58" s="67"/>
      <c r="II58" s="67"/>
      <c r="IJ58" s="67"/>
      <c r="IK58" s="67"/>
      <c r="IL58" s="67"/>
      <c r="IM58" s="67"/>
      <c r="IN58" s="67"/>
      <c r="IO58" s="67"/>
      <c r="IP58" s="67"/>
      <c r="IQ58" s="67"/>
      <c r="IR58" s="67"/>
    </row>
    <row r="59" spans="1:256">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c r="GN59" s="67"/>
      <c r="GO59" s="67"/>
      <c r="GP59" s="67"/>
      <c r="GQ59" s="67"/>
      <c r="GR59" s="67"/>
      <c r="GS59" s="67"/>
      <c r="GT59" s="67"/>
      <c r="GU59" s="67"/>
      <c r="GV59" s="67"/>
      <c r="GW59" s="67"/>
      <c r="GX59" s="67"/>
      <c r="GY59" s="67"/>
      <c r="GZ59" s="67"/>
      <c r="HA59" s="67"/>
      <c r="HB59" s="67"/>
      <c r="HC59" s="67"/>
      <c r="HD59" s="67"/>
      <c r="HE59" s="67"/>
      <c r="HF59" s="67"/>
      <c r="HG59" s="67"/>
      <c r="HH59" s="67"/>
      <c r="HI59" s="67"/>
      <c r="HJ59" s="67"/>
      <c r="HK59" s="67"/>
      <c r="HL59" s="67"/>
      <c r="HM59" s="67"/>
      <c r="HN59" s="67"/>
      <c r="HO59" s="67"/>
      <c r="HP59" s="67"/>
      <c r="HQ59" s="67"/>
      <c r="HR59" s="67"/>
      <c r="HS59" s="67"/>
      <c r="HT59" s="67"/>
      <c r="HU59" s="67"/>
      <c r="HV59" s="67"/>
      <c r="HW59" s="67"/>
      <c r="HX59" s="67"/>
      <c r="HY59" s="67"/>
      <c r="HZ59" s="67"/>
      <c r="IA59" s="67"/>
      <c r="IB59" s="67"/>
      <c r="IC59" s="67"/>
      <c r="ID59" s="67"/>
      <c r="IE59" s="67"/>
      <c r="IF59" s="67"/>
      <c r="IG59" s="67"/>
      <c r="IH59" s="67"/>
      <c r="II59" s="67"/>
      <c r="IJ59" s="67"/>
      <c r="IK59" s="67"/>
      <c r="IL59" s="67"/>
      <c r="IM59" s="67"/>
      <c r="IN59" s="67"/>
      <c r="IO59" s="67"/>
      <c r="IP59" s="67"/>
      <c r="IQ59" s="67"/>
      <c r="IR59" s="67"/>
    </row>
    <row r="60" spans="1:256">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c r="GN60" s="67"/>
      <c r="GO60" s="67"/>
      <c r="GP60" s="67"/>
      <c r="GQ60" s="67"/>
      <c r="GR60" s="67"/>
      <c r="GS60" s="67"/>
      <c r="GT60" s="67"/>
      <c r="GU60" s="67"/>
      <c r="GV60" s="67"/>
      <c r="GW60" s="67"/>
      <c r="GX60" s="67"/>
      <c r="GY60" s="67"/>
      <c r="GZ60" s="67"/>
      <c r="HA60" s="67"/>
      <c r="HB60" s="67"/>
      <c r="HC60" s="67"/>
      <c r="HD60" s="67"/>
      <c r="HE60" s="67"/>
      <c r="HF60" s="67"/>
      <c r="HG60" s="67"/>
      <c r="HH60" s="67"/>
      <c r="HI60" s="67"/>
      <c r="HJ60" s="67"/>
      <c r="HK60" s="67"/>
      <c r="HL60" s="67"/>
      <c r="HM60" s="67"/>
      <c r="HN60" s="67"/>
      <c r="HO60" s="67"/>
      <c r="HP60" s="67"/>
      <c r="HQ60" s="67"/>
      <c r="HR60" s="67"/>
      <c r="HS60" s="67"/>
      <c r="HT60" s="67"/>
      <c r="HU60" s="67"/>
      <c r="HV60" s="67"/>
      <c r="HW60" s="67"/>
      <c r="HX60" s="67"/>
      <c r="HY60" s="67"/>
      <c r="HZ60" s="67"/>
      <c r="IA60" s="67"/>
      <c r="IB60" s="67"/>
      <c r="IC60" s="67"/>
      <c r="ID60" s="67"/>
      <c r="IE60" s="67"/>
      <c r="IF60" s="67"/>
      <c r="IG60" s="67"/>
      <c r="IH60" s="67"/>
      <c r="II60" s="67"/>
      <c r="IJ60" s="67"/>
      <c r="IK60" s="67"/>
      <c r="IL60" s="67"/>
      <c r="IM60" s="67"/>
      <c r="IN60" s="67"/>
      <c r="IO60" s="67"/>
      <c r="IP60" s="67"/>
      <c r="IQ60" s="67"/>
      <c r="IR60" s="67"/>
    </row>
    <row r="61" spans="1:256">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c r="GN61" s="67"/>
      <c r="GO61" s="67"/>
      <c r="GP61" s="67"/>
      <c r="GQ61" s="67"/>
      <c r="GR61" s="67"/>
      <c r="GS61" s="67"/>
      <c r="GT61" s="67"/>
      <c r="GU61" s="67"/>
      <c r="GV61" s="67"/>
      <c r="GW61" s="67"/>
      <c r="GX61" s="67"/>
      <c r="GY61" s="67"/>
      <c r="GZ61" s="67"/>
      <c r="HA61" s="67"/>
      <c r="HB61" s="67"/>
      <c r="HC61" s="67"/>
      <c r="HD61" s="67"/>
      <c r="HE61" s="67"/>
      <c r="HF61" s="67"/>
      <c r="HG61" s="67"/>
      <c r="HH61" s="67"/>
      <c r="HI61" s="67"/>
      <c r="HJ61" s="67"/>
      <c r="HK61" s="67"/>
      <c r="HL61" s="67"/>
      <c r="HM61" s="67"/>
      <c r="HN61" s="67"/>
      <c r="HO61" s="67"/>
      <c r="HP61" s="67"/>
      <c r="HQ61" s="67"/>
      <c r="HR61" s="67"/>
      <c r="HS61" s="67"/>
      <c r="HT61" s="67"/>
      <c r="HU61" s="67"/>
      <c r="HV61" s="67"/>
      <c r="HW61" s="67"/>
      <c r="HX61" s="67"/>
      <c r="HY61" s="67"/>
      <c r="HZ61" s="67"/>
      <c r="IA61" s="67"/>
      <c r="IB61" s="67"/>
      <c r="IC61" s="67"/>
      <c r="ID61" s="67"/>
      <c r="IE61" s="67"/>
      <c r="IF61" s="67"/>
      <c r="IG61" s="67"/>
      <c r="IH61" s="67"/>
      <c r="II61" s="67"/>
      <c r="IJ61" s="67"/>
      <c r="IK61" s="67"/>
      <c r="IL61" s="67"/>
      <c r="IM61" s="67"/>
      <c r="IN61" s="67"/>
      <c r="IO61" s="67"/>
      <c r="IP61" s="67"/>
      <c r="IQ61" s="67"/>
      <c r="IR61" s="67"/>
    </row>
    <row r="62" spans="1:25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7"/>
      <c r="IN62" s="67"/>
      <c r="IO62" s="67"/>
      <c r="IP62" s="67"/>
      <c r="IQ62" s="67"/>
      <c r="IR62" s="67"/>
    </row>
    <row r="63" spans="1:25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7"/>
      <c r="IN63" s="67"/>
      <c r="IO63" s="67"/>
      <c r="IP63" s="67"/>
      <c r="IQ63" s="67"/>
      <c r="IR63" s="67"/>
    </row>
    <row r="64" spans="1:256">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7"/>
      <c r="IN64" s="67"/>
      <c r="IO64" s="67"/>
      <c r="IP64" s="67"/>
      <c r="IQ64" s="67"/>
      <c r="IR64" s="67"/>
    </row>
    <row r="65" spans="1:25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7"/>
      <c r="IN65" s="67"/>
      <c r="IO65" s="67"/>
      <c r="IP65" s="67"/>
      <c r="IQ65" s="67"/>
      <c r="IR65" s="67"/>
    </row>
    <row r="66" spans="1:25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7"/>
      <c r="IN66" s="67"/>
      <c r="IO66" s="67"/>
      <c r="IP66" s="67"/>
      <c r="IQ66" s="67"/>
      <c r="IR66" s="67"/>
    </row>
    <row r="67" spans="1:25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7"/>
      <c r="IN67" s="67"/>
      <c r="IO67" s="67"/>
      <c r="IP67" s="67"/>
      <c r="IQ67" s="67"/>
      <c r="IR67" s="67"/>
    </row>
    <row r="68" spans="1:25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row>
    <row r="69" spans="1:25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7"/>
      <c r="IN69" s="67"/>
      <c r="IO69" s="67"/>
      <c r="IP69" s="67"/>
      <c r="IQ69" s="67"/>
      <c r="IR69" s="67"/>
    </row>
    <row r="70" spans="1:25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7"/>
      <c r="IN70" s="67"/>
      <c r="IO70" s="67"/>
      <c r="IP70" s="67"/>
      <c r="IQ70" s="67"/>
      <c r="IR70" s="67"/>
    </row>
    <row r="71" spans="1:25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7"/>
      <c r="IN71" s="67"/>
      <c r="IO71" s="67"/>
      <c r="IP71" s="67"/>
      <c r="IQ71" s="67"/>
      <c r="IR71" s="67"/>
    </row>
    <row r="72" spans="1:25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7"/>
      <c r="IN72" s="67"/>
      <c r="IO72" s="67"/>
      <c r="IP72" s="67"/>
      <c r="IQ72" s="67"/>
      <c r="IR72" s="67"/>
    </row>
    <row r="73" spans="1:25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7"/>
      <c r="IN73" s="67"/>
      <c r="IO73" s="67"/>
      <c r="IP73" s="67"/>
      <c r="IQ73" s="67"/>
      <c r="IR73" s="67"/>
    </row>
    <row r="74" spans="1:25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7"/>
      <c r="IN74" s="67"/>
      <c r="IO74" s="67"/>
      <c r="IP74" s="67"/>
      <c r="IQ74" s="67"/>
      <c r="IR74" s="67"/>
    </row>
    <row r="75" spans="1:25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7"/>
      <c r="IN75" s="67"/>
      <c r="IO75" s="67"/>
      <c r="IP75" s="67"/>
      <c r="IQ75" s="67"/>
      <c r="IR75" s="67"/>
    </row>
    <row r="76" spans="1:25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7"/>
      <c r="IN76" s="67"/>
      <c r="IO76" s="67"/>
      <c r="IP76" s="67"/>
      <c r="IQ76" s="67"/>
      <c r="IR76" s="67"/>
    </row>
    <row r="77" spans="1:25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7"/>
      <c r="IN77" s="67"/>
      <c r="IO77" s="67"/>
      <c r="IP77" s="67"/>
      <c r="IQ77" s="67"/>
      <c r="IR77" s="67"/>
    </row>
  </sheetData>
  <printOptions horizontalCentered="1"/>
  <pageMargins left="0.5" right="0.5" top="0.5" bottom="0.5" header="0.5" footer="0.5"/>
  <pageSetup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0" r:id="rId4" name="Button 12">
              <controlPr locked="0" defaultSize="0" autoFill="0" autoLine="0" autoPict="0">
                <anchor moveWithCells="1" sizeWithCells="1">
                  <from>
                    <xdr:col>0</xdr:col>
                    <xdr:colOff>0</xdr:colOff>
                    <xdr:row>57</xdr:row>
                    <xdr:rowOff>66675</xdr:rowOff>
                  </from>
                  <to>
                    <xdr:col>0</xdr:col>
                    <xdr:colOff>0</xdr:colOff>
                    <xdr:row>60</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95"/>
  <sheetViews>
    <sheetView defaultGridColor="0" topLeftCell="A138" colorId="22" zoomScaleNormal="100" workbookViewId="0">
      <selection activeCell="E84" sqref="E84"/>
    </sheetView>
  </sheetViews>
  <sheetFormatPr defaultColWidth="9.77734375" defaultRowHeight="15"/>
  <cols>
    <col min="1" max="1" width="5.88671875" customWidth="1"/>
    <col min="2" max="2" width="67.44140625" customWidth="1"/>
    <col min="3" max="3" width="14.21875" customWidth="1"/>
    <col min="4" max="4" width="12.77734375" customWidth="1"/>
    <col min="5" max="5" width="16.33203125" customWidth="1"/>
    <col min="6" max="6" width="8.77734375" customWidth="1"/>
  </cols>
  <sheetData>
    <row r="1" spans="1:27" ht="15.75" thickBot="1">
      <c r="A1" s="152" t="str">
        <f>'Data Sheet'!A54</f>
        <v>Annual Report of VERIZON NEW YORK INC.                                                                                           For the period ending DECEMBER 31, 2014</v>
      </c>
      <c r="B1" s="2"/>
      <c r="C1" s="2"/>
      <c r="D1" s="2"/>
      <c r="E1" s="2"/>
      <c r="F1" s="2"/>
      <c r="G1" s="67"/>
      <c r="H1" s="67"/>
      <c r="I1" s="67"/>
      <c r="J1" s="67"/>
      <c r="K1" s="67"/>
      <c r="L1" s="67"/>
      <c r="M1" s="67"/>
      <c r="N1" s="67"/>
      <c r="O1" s="67"/>
      <c r="P1" s="67"/>
      <c r="Q1" s="67"/>
      <c r="R1" s="67"/>
      <c r="S1" s="67"/>
      <c r="T1" s="67"/>
      <c r="U1" s="67"/>
      <c r="V1" s="67"/>
      <c r="W1" s="67"/>
      <c r="X1" s="67"/>
      <c r="Y1" s="67"/>
      <c r="Z1" s="67"/>
      <c r="AA1" s="67"/>
    </row>
    <row r="2" spans="1:27">
      <c r="A2" s="271"/>
      <c r="B2" s="165"/>
      <c r="C2" s="165"/>
      <c r="D2" s="165"/>
      <c r="E2" s="165"/>
      <c r="F2" s="272"/>
      <c r="G2" s="67"/>
      <c r="H2" s="67"/>
      <c r="I2" s="67"/>
      <c r="J2" s="67"/>
      <c r="K2" s="67"/>
      <c r="L2" s="67"/>
      <c r="M2" s="67"/>
      <c r="N2" s="67"/>
      <c r="O2" s="67"/>
      <c r="P2" s="67"/>
      <c r="Q2" s="67"/>
      <c r="R2" s="67"/>
      <c r="S2" s="67"/>
      <c r="T2" s="67"/>
      <c r="U2" s="67"/>
      <c r="V2" s="67"/>
      <c r="W2" s="67"/>
      <c r="X2" s="67"/>
      <c r="Y2" s="67"/>
      <c r="Z2" s="67"/>
      <c r="AA2" s="67"/>
    </row>
    <row r="3" spans="1:27" ht="15.75">
      <c r="A3" s="153" t="s">
        <v>1674</v>
      </c>
      <c r="B3" s="163"/>
      <c r="C3" s="163"/>
      <c r="D3" s="163"/>
      <c r="E3" s="163"/>
      <c r="F3" s="273"/>
      <c r="G3" s="67"/>
      <c r="H3" s="67"/>
      <c r="I3" s="67"/>
      <c r="J3" s="67"/>
      <c r="K3" s="67"/>
      <c r="L3" s="67"/>
      <c r="M3" s="67"/>
      <c r="N3" s="67"/>
      <c r="O3" s="67"/>
      <c r="P3" s="67"/>
      <c r="Q3" s="67"/>
      <c r="R3" s="67"/>
      <c r="S3" s="67"/>
      <c r="T3" s="67"/>
      <c r="U3" s="67"/>
      <c r="V3" s="67"/>
      <c r="W3" s="67"/>
      <c r="X3" s="67"/>
      <c r="Y3" s="67"/>
      <c r="Z3" s="67"/>
      <c r="AA3" s="67"/>
    </row>
    <row r="4" spans="1:27">
      <c r="A4" s="274"/>
      <c r="B4" s="163"/>
      <c r="C4" s="163"/>
      <c r="D4" s="163"/>
      <c r="E4" s="163"/>
      <c r="F4" s="273"/>
      <c r="G4" s="67"/>
      <c r="H4" s="67"/>
      <c r="I4" s="67"/>
      <c r="J4" s="67"/>
      <c r="K4" s="67"/>
      <c r="L4" s="67"/>
      <c r="M4" s="67"/>
      <c r="N4" s="67"/>
      <c r="O4" s="67"/>
      <c r="P4" s="67"/>
      <c r="Q4" s="67"/>
      <c r="R4" s="67"/>
      <c r="S4" s="67"/>
      <c r="T4" s="67"/>
      <c r="U4" s="67"/>
      <c r="V4" s="67"/>
      <c r="W4" s="67"/>
      <c r="X4" s="67"/>
      <c r="Y4" s="67"/>
      <c r="Z4" s="67"/>
      <c r="AA4" s="67"/>
    </row>
    <row r="5" spans="1:27">
      <c r="A5" s="1767" t="s">
        <v>1675</v>
      </c>
      <c r="B5" s="1768"/>
      <c r="C5" s="1768"/>
      <c r="D5" s="1768"/>
      <c r="E5" s="1768"/>
      <c r="F5" s="1769"/>
      <c r="G5" s="107"/>
      <c r="H5" s="107"/>
      <c r="I5" s="107"/>
      <c r="J5" s="107"/>
      <c r="K5" s="107"/>
      <c r="L5" s="107"/>
      <c r="M5" s="107"/>
      <c r="N5" s="107"/>
      <c r="O5" s="107"/>
      <c r="P5" s="107"/>
      <c r="Q5" s="107"/>
      <c r="R5" s="107"/>
      <c r="S5" s="107"/>
      <c r="T5" s="107"/>
      <c r="U5" s="107"/>
      <c r="V5" s="107"/>
      <c r="W5" s="107"/>
      <c r="X5" s="107"/>
      <c r="Y5" s="107"/>
      <c r="Z5" s="107"/>
      <c r="AA5" s="107"/>
    </row>
    <row r="6" spans="1:27">
      <c r="A6" s="156" t="s">
        <v>2137</v>
      </c>
      <c r="B6" s="2"/>
      <c r="C6" s="2"/>
      <c r="D6" s="2"/>
      <c r="E6" s="2"/>
      <c r="F6" s="275"/>
      <c r="G6" s="67"/>
      <c r="H6" s="67"/>
      <c r="I6" s="67"/>
      <c r="J6" s="67"/>
      <c r="K6" s="67"/>
      <c r="L6" s="67"/>
      <c r="M6" s="67"/>
      <c r="N6" s="67"/>
      <c r="O6" s="67"/>
      <c r="P6" s="67"/>
      <c r="Q6" s="67"/>
      <c r="R6" s="67"/>
      <c r="S6" s="67"/>
      <c r="T6" s="67"/>
      <c r="U6" s="67"/>
      <c r="V6" s="67"/>
      <c r="W6" s="67"/>
      <c r="X6" s="67"/>
      <c r="Y6" s="67"/>
      <c r="Z6" s="67"/>
      <c r="AA6" s="67"/>
    </row>
    <row r="7" spans="1:27">
      <c r="A7" s="156" t="s">
        <v>2138</v>
      </c>
      <c r="B7" s="2"/>
      <c r="C7" s="2"/>
      <c r="D7" s="2"/>
      <c r="E7" s="2"/>
      <c r="F7" s="275"/>
      <c r="G7" s="67"/>
      <c r="H7" s="67"/>
      <c r="I7" s="67"/>
      <c r="J7" s="67"/>
      <c r="K7" s="67"/>
      <c r="L7" s="67"/>
      <c r="M7" s="67"/>
      <c r="N7" s="67"/>
      <c r="O7" s="67"/>
      <c r="P7" s="67"/>
      <c r="Q7" s="67"/>
      <c r="R7" s="67"/>
      <c r="S7" s="67"/>
      <c r="T7" s="67"/>
      <c r="U7" s="67"/>
      <c r="V7" s="67"/>
      <c r="W7" s="67"/>
      <c r="X7" s="67"/>
      <c r="Y7" s="67"/>
      <c r="Z7" s="67"/>
      <c r="AA7" s="67"/>
    </row>
    <row r="8" spans="1:27">
      <c r="A8" s="156"/>
      <c r="B8" s="2"/>
      <c r="C8" s="2"/>
      <c r="D8" s="2"/>
      <c r="E8" s="2"/>
      <c r="F8" s="275"/>
      <c r="G8" s="67"/>
      <c r="H8" s="67"/>
      <c r="I8" s="67"/>
      <c r="J8" s="67"/>
      <c r="K8" s="67"/>
      <c r="L8" s="67"/>
      <c r="M8" s="67"/>
      <c r="N8" s="67"/>
      <c r="O8" s="67"/>
      <c r="P8" s="67"/>
      <c r="Q8" s="67"/>
      <c r="R8" s="67"/>
      <c r="S8" s="67"/>
      <c r="T8" s="67"/>
      <c r="U8" s="67"/>
      <c r="V8" s="67"/>
      <c r="W8" s="67"/>
      <c r="X8" s="67"/>
      <c r="Y8" s="67"/>
      <c r="Z8" s="67"/>
      <c r="AA8" s="67"/>
    </row>
    <row r="9" spans="1:27">
      <c r="A9" s="156" t="s">
        <v>2139</v>
      </c>
      <c r="B9" s="2"/>
      <c r="C9" s="2"/>
      <c r="D9" s="2"/>
      <c r="E9" s="2"/>
      <c r="F9" s="275"/>
      <c r="G9" s="67"/>
      <c r="H9" s="67"/>
      <c r="I9" s="67"/>
      <c r="J9" s="67"/>
      <c r="K9" s="67"/>
      <c r="L9" s="67"/>
      <c r="M9" s="67"/>
      <c r="N9" s="67"/>
      <c r="O9" s="67"/>
      <c r="P9" s="67"/>
      <c r="Q9" s="67"/>
      <c r="R9" s="67"/>
      <c r="S9" s="67"/>
      <c r="T9" s="67"/>
      <c r="U9" s="67"/>
      <c r="V9" s="67"/>
      <c r="W9" s="67"/>
      <c r="X9" s="67"/>
      <c r="Y9" s="67"/>
      <c r="Z9" s="67"/>
      <c r="AA9" s="67"/>
    </row>
    <row r="10" spans="1:27">
      <c r="A10" s="156" t="s">
        <v>2140</v>
      </c>
      <c r="B10" s="2"/>
      <c r="C10" s="2"/>
      <c r="D10" s="2"/>
      <c r="E10" s="2"/>
      <c r="F10" s="275"/>
      <c r="G10" s="67"/>
      <c r="H10" s="67"/>
      <c r="I10" s="67"/>
      <c r="J10" s="67"/>
      <c r="K10" s="67"/>
      <c r="L10" s="67"/>
      <c r="M10" s="67"/>
      <c r="N10" s="67"/>
      <c r="O10" s="67"/>
      <c r="P10" s="67"/>
      <c r="Q10" s="67"/>
      <c r="R10" s="67"/>
      <c r="S10" s="67"/>
      <c r="T10" s="67"/>
      <c r="U10" s="67"/>
      <c r="V10" s="67"/>
      <c r="W10" s="67"/>
      <c r="X10" s="67"/>
      <c r="Y10" s="67"/>
      <c r="Z10" s="67"/>
      <c r="AA10" s="67"/>
    </row>
    <row r="11" spans="1:27">
      <c r="A11" s="156" t="s">
        <v>2141</v>
      </c>
      <c r="B11" s="2"/>
      <c r="C11" s="2"/>
      <c r="D11" s="2"/>
      <c r="E11" s="2"/>
      <c r="F11" s="275"/>
      <c r="G11" s="67"/>
      <c r="H11" s="67"/>
      <c r="I11" s="67"/>
      <c r="J11" s="67"/>
      <c r="K11" s="67"/>
      <c r="L11" s="67"/>
      <c r="M11" s="67"/>
      <c r="N11" s="67"/>
      <c r="O11" s="67"/>
      <c r="P11" s="67"/>
      <c r="Q11" s="67"/>
      <c r="R11" s="67"/>
      <c r="S11" s="67"/>
      <c r="T11" s="67"/>
      <c r="U11" s="67"/>
      <c r="V11" s="67"/>
      <c r="W11" s="67"/>
      <c r="X11" s="67"/>
      <c r="Y11" s="67"/>
      <c r="Z11" s="67"/>
      <c r="AA11" s="67"/>
    </row>
    <row r="12" spans="1:27">
      <c r="A12" s="156"/>
      <c r="B12" s="2"/>
      <c r="C12" s="2"/>
      <c r="D12" s="2"/>
      <c r="E12" s="2"/>
      <c r="F12" s="275"/>
      <c r="G12" s="67"/>
      <c r="H12" s="67"/>
      <c r="I12" s="67"/>
      <c r="J12" s="67"/>
      <c r="K12" s="67"/>
      <c r="L12" s="67"/>
      <c r="M12" s="67"/>
      <c r="N12" s="67"/>
      <c r="O12" s="67"/>
      <c r="P12" s="67"/>
      <c r="Q12" s="67"/>
      <c r="R12" s="67"/>
      <c r="S12" s="67"/>
      <c r="T12" s="67"/>
      <c r="U12" s="67"/>
      <c r="V12" s="67"/>
      <c r="W12" s="67"/>
      <c r="X12" s="67"/>
      <c r="Y12" s="67"/>
      <c r="Z12" s="67"/>
      <c r="AA12" s="67"/>
    </row>
    <row r="13" spans="1:27">
      <c r="A13" s="156" t="s">
        <v>2142</v>
      </c>
      <c r="B13" s="2"/>
      <c r="C13" s="2"/>
      <c r="D13" s="2"/>
      <c r="E13" s="2"/>
      <c r="F13" s="275"/>
      <c r="G13" s="67"/>
      <c r="H13" s="67"/>
      <c r="I13" s="67"/>
      <c r="J13" s="67"/>
      <c r="K13" s="67"/>
      <c r="L13" s="67"/>
      <c r="M13" s="67"/>
      <c r="N13" s="67"/>
      <c r="O13" s="67"/>
      <c r="P13" s="67"/>
      <c r="Q13" s="67"/>
      <c r="R13" s="67"/>
      <c r="S13" s="67"/>
      <c r="T13" s="67"/>
      <c r="U13" s="67"/>
      <c r="V13" s="67"/>
      <c r="W13" s="67"/>
      <c r="X13" s="67"/>
      <c r="Y13" s="67"/>
      <c r="Z13" s="67"/>
      <c r="AA13" s="67"/>
    </row>
    <row r="14" spans="1:27">
      <c r="A14" s="156" t="s">
        <v>2143</v>
      </c>
      <c r="B14" s="2"/>
      <c r="C14" s="2"/>
      <c r="D14" s="2"/>
      <c r="E14" s="2"/>
      <c r="F14" s="275"/>
      <c r="G14" s="67"/>
      <c r="H14" s="67"/>
      <c r="I14" s="67"/>
      <c r="J14" s="67"/>
      <c r="K14" s="67"/>
      <c r="L14" s="67"/>
      <c r="M14" s="67"/>
      <c r="N14" s="67"/>
      <c r="O14" s="67"/>
      <c r="P14" s="67"/>
      <c r="Q14" s="67"/>
      <c r="R14" s="67"/>
      <c r="S14" s="67"/>
      <c r="T14" s="67"/>
      <c r="U14" s="67"/>
      <c r="V14" s="67"/>
      <c r="W14" s="67"/>
      <c r="X14" s="67"/>
      <c r="Y14" s="67"/>
      <c r="Z14" s="67"/>
      <c r="AA14" s="67"/>
    </row>
    <row r="15" spans="1:27">
      <c r="A15" s="156"/>
      <c r="B15" s="2"/>
      <c r="C15" s="2"/>
      <c r="D15" s="2"/>
      <c r="E15" s="2"/>
      <c r="F15" s="275"/>
      <c r="G15" s="67"/>
      <c r="H15" s="67"/>
      <c r="I15" s="67"/>
      <c r="J15" s="67"/>
      <c r="K15" s="67"/>
      <c r="L15" s="67"/>
      <c r="M15" s="67"/>
      <c r="N15" s="67"/>
      <c r="O15" s="67"/>
      <c r="P15" s="67"/>
      <c r="Q15" s="67"/>
      <c r="R15" s="67"/>
      <c r="S15" s="67"/>
      <c r="T15" s="67"/>
      <c r="U15" s="67"/>
      <c r="V15" s="67"/>
      <c r="W15" s="67"/>
      <c r="X15" s="67"/>
      <c r="Y15" s="67"/>
      <c r="Z15" s="67"/>
      <c r="AA15" s="67"/>
    </row>
    <row r="16" spans="1:27">
      <c r="A16" s="156" t="s">
        <v>2144</v>
      </c>
      <c r="B16" s="2"/>
      <c r="C16" s="2"/>
      <c r="D16" s="2"/>
      <c r="E16" s="2"/>
      <c r="F16" s="275"/>
      <c r="G16" s="67"/>
      <c r="H16" s="67"/>
      <c r="I16" s="67"/>
      <c r="J16" s="67"/>
      <c r="K16" s="67"/>
      <c r="L16" s="67"/>
      <c r="M16" s="67"/>
      <c r="N16" s="67"/>
      <c r="O16" s="67"/>
      <c r="P16" s="67"/>
      <c r="Q16" s="67"/>
      <c r="R16" s="67"/>
      <c r="S16" s="67"/>
      <c r="T16" s="67"/>
      <c r="U16" s="67"/>
      <c r="V16" s="67"/>
      <c r="W16" s="67"/>
      <c r="X16" s="67"/>
      <c r="Y16" s="67"/>
      <c r="Z16" s="67"/>
      <c r="AA16" s="67"/>
    </row>
    <row r="17" spans="1:27">
      <c r="A17" s="156" t="s">
        <v>2145</v>
      </c>
      <c r="B17" s="2"/>
      <c r="C17" s="2"/>
      <c r="D17" s="2"/>
      <c r="E17" s="2"/>
      <c r="F17" s="275"/>
      <c r="G17" s="67"/>
      <c r="H17" s="67"/>
      <c r="I17" s="67"/>
      <c r="J17" s="67"/>
      <c r="K17" s="67"/>
      <c r="L17" s="67"/>
      <c r="M17" s="67"/>
      <c r="N17" s="67"/>
      <c r="O17" s="67"/>
      <c r="P17" s="67"/>
      <c r="Q17" s="67"/>
      <c r="R17" s="67"/>
      <c r="S17" s="67"/>
      <c r="T17" s="67"/>
      <c r="U17" s="67"/>
      <c r="V17" s="67"/>
      <c r="W17" s="67"/>
      <c r="X17" s="67"/>
      <c r="Y17" s="67"/>
      <c r="Z17" s="67"/>
      <c r="AA17" s="67"/>
    </row>
    <row r="18" spans="1:27">
      <c r="A18" s="156"/>
      <c r="B18" s="2"/>
      <c r="C18" s="2"/>
      <c r="D18" s="2"/>
      <c r="E18" s="2"/>
      <c r="F18" s="275"/>
      <c r="G18" s="67"/>
      <c r="H18" s="67"/>
      <c r="I18" s="67"/>
      <c r="J18" s="67"/>
      <c r="K18" s="67"/>
      <c r="L18" s="67"/>
      <c r="M18" s="67"/>
      <c r="N18" s="67"/>
      <c r="O18" s="67"/>
      <c r="P18" s="67"/>
      <c r="Q18" s="67"/>
      <c r="R18" s="67"/>
      <c r="S18" s="67"/>
      <c r="T18" s="67"/>
      <c r="U18" s="67"/>
      <c r="V18" s="67"/>
      <c r="W18" s="67"/>
      <c r="X18" s="67"/>
      <c r="Y18" s="67"/>
      <c r="Z18" s="67"/>
      <c r="AA18" s="67"/>
    </row>
    <row r="19" spans="1:27">
      <c r="A19" s="156" t="s">
        <v>2146</v>
      </c>
      <c r="B19" s="2"/>
      <c r="C19" s="2"/>
      <c r="D19" s="2"/>
      <c r="E19" s="2"/>
      <c r="F19" s="275"/>
      <c r="G19" s="67"/>
      <c r="H19" s="67"/>
      <c r="I19" s="67"/>
      <c r="J19" s="67"/>
      <c r="K19" s="67"/>
      <c r="L19" s="67"/>
      <c r="M19" s="67"/>
      <c r="N19" s="67"/>
      <c r="O19" s="67"/>
      <c r="P19" s="67"/>
      <c r="Q19" s="67"/>
      <c r="R19" s="67"/>
      <c r="S19" s="67"/>
      <c r="T19" s="67"/>
      <c r="U19" s="67"/>
      <c r="V19" s="67"/>
      <c r="W19" s="67"/>
      <c r="X19" s="67"/>
      <c r="Y19" s="67"/>
      <c r="Z19" s="67"/>
      <c r="AA19" s="67"/>
    </row>
    <row r="20" spans="1:27">
      <c r="A20" s="156" t="s">
        <v>2147</v>
      </c>
      <c r="B20" s="2"/>
      <c r="C20" s="2"/>
      <c r="D20" s="2"/>
      <c r="E20" s="2"/>
      <c r="F20" s="275"/>
      <c r="G20" s="67"/>
      <c r="H20" s="67"/>
      <c r="I20" s="67"/>
      <c r="J20" s="67"/>
      <c r="K20" s="67"/>
      <c r="L20" s="67"/>
      <c r="M20" s="67"/>
      <c r="N20" s="67"/>
      <c r="O20" s="67"/>
      <c r="P20" s="67"/>
      <c r="Q20" s="67"/>
      <c r="R20" s="67"/>
      <c r="S20" s="67"/>
      <c r="T20" s="67"/>
      <c r="U20" s="67"/>
      <c r="V20" s="67"/>
      <c r="W20" s="67"/>
      <c r="X20" s="67"/>
      <c r="Y20" s="67"/>
      <c r="Z20" s="67"/>
      <c r="AA20" s="67"/>
    </row>
    <row r="21" spans="1:27">
      <c r="A21" s="156"/>
      <c r="B21" s="2"/>
      <c r="C21" s="2"/>
      <c r="D21" s="2"/>
      <c r="E21" s="2"/>
      <c r="F21" s="275"/>
      <c r="G21" s="67"/>
      <c r="H21" s="67"/>
      <c r="I21" s="67"/>
      <c r="J21" s="67"/>
      <c r="K21" s="67"/>
      <c r="L21" s="67"/>
      <c r="M21" s="67"/>
      <c r="N21" s="67"/>
      <c r="O21" s="67"/>
      <c r="P21" s="67"/>
      <c r="Q21" s="67"/>
      <c r="R21" s="67"/>
      <c r="S21" s="67"/>
      <c r="T21" s="67"/>
      <c r="U21" s="67"/>
      <c r="V21" s="67"/>
      <c r="W21" s="67"/>
      <c r="X21" s="67"/>
      <c r="Y21" s="67"/>
      <c r="Z21" s="67"/>
      <c r="AA21" s="67"/>
    </row>
    <row r="22" spans="1:27">
      <c r="A22" s="156" t="s">
        <v>2148</v>
      </c>
      <c r="B22" s="2"/>
      <c r="C22" s="2"/>
      <c r="D22" s="2"/>
      <c r="E22" s="2"/>
      <c r="F22" s="275"/>
      <c r="G22" s="67"/>
      <c r="H22" s="67"/>
      <c r="I22" s="67"/>
      <c r="J22" s="67"/>
      <c r="K22" s="67"/>
      <c r="L22" s="67"/>
      <c r="M22" s="67"/>
      <c r="N22" s="67"/>
      <c r="O22" s="67"/>
      <c r="P22" s="67"/>
      <c r="Q22" s="67"/>
      <c r="R22" s="67"/>
      <c r="S22" s="67"/>
      <c r="T22" s="67"/>
      <c r="U22" s="67"/>
      <c r="V22" s="67"/>
      <c r="W22" s="67"/>
      <c r="X22" s="67"/>
      <c r="Y22" s="67"/>
      <c r="Z22" s="67"/>
      <c r="AA22" s="67"/>
    </row>
    <row r="23" spans="1:27">
      <c r="A23" s="156" t="s">
        <v>2149</v>
      </c>
      <c r="B23" s="2"/>
      <c r="C23" s="2"/>
      <c r="D23" s="2"/>
      <c r="E23" s="2"/>
      <c r="F23" s="275"/>
      <c r="G23" s="67"/>
      <c r="H23" s="67"/>
      <c r="I23" s="67"/>
      <c r="J23" s="67"/>
      <c r="K23" s="67"/>
      <c r="L23" s="67"/>
      <c r="M23" s="67"/>
      <c r="N23" s="67"/>
      <c r="O23" s="67"/>
      <c r="P23" s="67"/>
      <c r="Q23" s="67"/>
      <c r="R23" s="67"/>
      <c r="S23" s="67"/>
      <c r="T23" s="67"/>
      <c r="U23" s="67"/>
      <c r="V23" s="67"/>
      <c r="W23" s="67"/>
      <c r="X23" s="67"/>
      <c r="Y23" s="67"/>
      <c r="Z23" s="67"/>
      <c r="AA23" s="67"/>
    </row>
    <row r="24" spans="1:27">
      <c r="A24" s="156" t="s">
        <v>2150</v>
      </c>
      <c r="B24" s="2"/>
      <c r="C24" s="2"/>
      <c r="D24" s="2"/>
      <c r="E24" s="2"/>
      <c r="F24" s="275"/>
      <c r="G24" s="67"/>
      <c r="H24" s="67"/>
      <c r="I24" s="67"/>
      <c r="J24" s="67"/>
      <c r="K24" s="67"/>
      <c r="L24" s="67"/>
      <c r="M24" s="67"/>
      <c r="N24" s="67"/>
      <c r="O24" s="67"/>
      <c r="P24" s="67"/>
      <c r="Q24" s="67"/>
      <c r="R24" s="67"/>
      <c r="S24" s="67"/>
      <c r="T24" s="67"/>
      <c r="U24" s="67"/>
      <c r="V24" s="67"/>
      <c r="W24" s="67"/>
      <c r="X24" s="67"/>
      <c r="Y24" s="67"/>
      <c r="Z24" s="67"/>
      <c r="AA24" s="67"/>
    </row>
    <row r="25" spans="1:27">
      <c r="A25" s="156"/>
      <c r="B25" s="2"/>
      <c r="C25" s="2"/>
      <c r="D25" s="2"/>
      <c r="E25" s="2"/>
      <c r="F25" s="275"/>
      <c r="G25" s="67"/>
      <c r="H25" s="67"/>
      <c r="I25" s="67"/>
      <c r="J25" s="67"/>
      <c r="K25" s="67"/>
      <c r="L25" s="67"/>
      <c r="M25" s="67"/>
      <c r="N25" s="67"/>
      <c r="O25" s="67"/>
      <c r="P25" s="67"/>
      <c r="Q25" s="67"/>
      <c r="R25" s="67"/>
      <c r="S25" s="67"/>
      <c r="T25" s="67"/>
      <c r="U25" s="67"/>
      <c r="V25" s="67"/>
      <c r="W25" s="67"/>
      <c r="X25" s="67"/>
      <c r="Y25" s="67"/>
      <c r="Z25" s="67"/>
      <c r="AA25" s="67"/>
    </row>
    <row r="26" spans="1:27">
      <c r="A26" s="156" t="s">
        <v>2151</v>
      </c>
      <c r="B26" s="2"/>
      <c r="C26" s="2"/>
      <c r="D26" s="2"/>
      <c r="E26" s="2"/>
      <c r="F26" s="275"/>
      <c r="G26" s="67"/>
      <c r="H26" s="67"/>
      <c r="I26" s="67"/>
      <c r="J26" s="67"/>
      <c r="K26" s="67"/>
      <c r="L26" s="67"/>
      <c r="M26" s="67"/>
      <c r="N26" s="67"/>
      <c r="O26" s="67"/>
      <c r="P26" s="67"/>
      <c r="Q26" s="67"/>
      <c r="R26" s="67"/>
      <c r="S26" s="67"/>
      <c r="T26" s="67"/>
      <c r="U26" s="67"/>
      <c r="V26" s="67"/>
      <c r="W26" s="67"/>
      <c r="X26" s="67"/>
      <c r="Y26" s="67"/>
      <c r="Z26" s="67"/>
      <c r="AA26" s="67"/>
    </row>
    <row r="27" spans="1:27">
      <c r="A27" s="156" t="s">
        <v>2152</v>
      </c>
      <c r="B27" s="2"/>
      <c r="C27" s="2"/>
      <c r="D27" s="2"/>
      <c r="E27" s="2"/>
      <c r="F27" s="275"/>
      <c r="G27" s="67"/>
      <c r="H27" s="67"/>
      <c r="I27" s="67"/>
      <c r="J27" s="67"/>
      <c r="K27" s="67"/>
      <c r="L27" s="67"/>
      <c r="M27" s="67"/>
      <c r="N27" s="67"/>
      <c r="O27" s="67"/>
      <c r="P27" s="67"/>
      <c r="Q27" s="67"/>
      <c r="R27" s="67"/>
      <c r="S27" s="67"/>
      <c r="T27" s="67"/>
      <c r="U27" s="67"/>
      <c r="V27" s="67"/>
      <c r="W27" s="67"/>
      <c r="X27" s="67"/>
      <c r="Y27" s="67"/>
      <c r="Z27" s="67"/>
      <c r="AA27" s="67"/>
    </row>
    <row r="28" spans="1:27">
      <c r="A28" s="156" t="s">
        <v>2153</v>
      </c>
      <c r="B28" s="2"/>
      <c r="C28" s="2"/>
      <c r="D28" s="2"/>
      <c r="E28" s="2"/>
      <c r="F28" s="275"/>
      <c r="G28" s="67"/>
      <c r="H28" s="67"/>
      <c r="I28" s="67"/>
      <c r="J28" s="67"/>
      <c r="K28" s="67"/>
      <c r="L28" s="67"/>
      <c r="M28" s="67"/>
      <c r="N28" s="67"/>
      <c r="O28" s="67"/>
      <c r="P28" s="67"/>
      <c r="Q28" s="67"/>
      <c r="R28" s="67"/>
      <c r="S28" s="67"/>
      <c r="T28" s="67"/>
      <c r="U28" s="67"/>
      <c r="V28" s="67"/>
      <c r="W28" s="67"/>
      <c r="X28" s="67"/>
      <c r="Y28" s="67"/>
      <c r="Z28" s="67"/>
      <c r="AA28" s="67"/>
    </row>
    <row r="29" spans="1:27">
      <c r="A29" s="156"/>
      <c r="B29" s="2"/>
      <c r="C29" s="2"/>
      <c r="D29" s="2"/>
      <c r="E29" s="2"/>
      <c r="F29" s="275"/>
      <c r="G29" s="67"/>
      <c r="H29" s="67"/>
      <c r="I29" s="67"/>
      <c r="J29" s="67"/>
      <c r="K29" s="67"/>
      <c r="L29" s="67"/>
      <c r="M29" s="67"/>
      <c r="N29" s="67"/>
      <c r="O29" s="67"/>
      <c r="P29" s="67"/>
      <c r="Q29" s="67"/>
      <c r="R29" s="67"/>
      <c r="S29" s="67"/>
      <c r="T29" s="67"/>
      <c r="U29" s="67"/>
      <c r="V29" s="67"/>
      <c r="W29" s="67"/>
      <c r="X29" s="67"/>
      <c r="Y29" s="67"/>
      <c r="Z29" s="67"/>
      <c r="AA29" s="67"/>
    </row>
    <row r="30" spans="1:27">
      <c r="A30" s="156" t="s">
        <v>2154</v>
      </c>
      <c r="B30" s="2"/>
      <c r="C30" s="2"/>
      <c r="D30" s="2"/>
      <c r="E30" s="2"/>
      <c r="F30" s="275"/>
      <c r="G30" s="67"/>
      <c r="H30" s="67"/>
      <c r="I30" s="67"/>
      <c r="J30" s="67"/>
      <c r="K30" s="67"/>
      <c r="L30" s="67"/>
      <c r="M30" s="67"/>
      <c r="N30" s="67"/>
      <c r="O30" s="67"/>
      <c r="P30" s="67"/>
      <c r="Q30" s="67"/>
      <c r="R30" s="67"/>
      <c r="S30" s="67"/>
      <c r="T30" s="67"/>
      <c r="U30" s="67"/>
      <c r="V30" s="67"/>
      <c r="W30" s="67"/>
      <c r="X30" s="67"/>
      <c r="Y30" s="67"/>
      <c r="Z30" s="67"/>
      <c r="AA30" s="67"/>
    </row>
    <row r="31" spans="1:27">
      <c r="A31" s="156"/>
      <c r="B31" s="2"/>
      <c r="C31" s="2"/>
      <c r="D31" s="2"/>
      <c r="E31" s="2"/>
      <c r="F31" s="275"/>
      <c r="G31" s="67"/>
      <c r="H31" s="67"/>
      <c r="I31" s="67"/>
      <c r="J31" s="67"/>
      <c r="K31" s="67"/>
      <c r="L31" s="67"/>
      <c r="M31" s="67"/>
      <c r="N31" s="67"/>
      <c r="O31" s="67"/>
      <c r="P31" s="67"/>
      <c r="Q31" s="67"/>
      <c r="R31" s="67"/>
      <c r="S31" s="67"/>
      <c r="T31" s="67"/>
      <c r="U31" s="67"/>
      <c r="V31" s="67"/>
      <c r="W31" s="67"/>
      <c r="X31" s="67"/>
      <c r="Y31" s="67"/>
      <c r="Z31" s="67"/>
      <c r="AA31" s="67"/>
    </row>
    <row r="32" spans="1:27">
      <c r="A32" s="156" t="s">
        <v>2155</v>
      </c>
      <c r="B32" s="2"/>
      <c r="C32" s="2"/>
      <c r="D32" s="2"/>
      <c r="E32" s="2"/>
      <c r="F32" s="275"/>
      <c r="G32" s="67"/>
      <c r="H32" s="67"/>
      <c r="I32" s="67"/>
      <c r="J32" s="67"/>
      <c r="K32" s="67"/>
      <c r="L32" s="67"/>
      <c r="M32" s="67"/>
      <c r="N32" s="67"/>
      <c r="O32" s="67"/>
      <c r="P32" s="67"/>
      <c r="Q32" s="67"/>
      <c r="R32" s="67"/>
      <c r="S32" s="67"/>
      <c r="T32" s="67"/>
      <c r="U32" s="67"/>
      <c r="V32" s="67"/>
      <c r="W32" s="67"/>
      <c r="X32" s="67"/>
      <c r="Y32" s="67"/>
      <c r="Z32" s="67"/>
      <c r="AA32" s="67"/>
    </row>
    <row r="33" spans="1:27">
      <c r="A33" s="156"/>
      <c r="B33" s="2"/>
      <c r="C33" s="2"/>
      <c r="D33" s="2"/>
      <c r="E33" s="2"/>
      <c r="F33" s="275"/>
      <c r="G33" s="67"/>
      <c r="H33" s="67"/>
      <c r="I33" s="67"/>
      <c r="J33" s="67"/>
      <c r="K33" s="67"/>
      <c r="L33" s="67"/>
      <c r="M33" s="67"/>
      <c r="N33" s="67"/>
      <c r="O33" s="67"/>
      <c r="P33" s="67"/>
      <c r="Q33" s="67"/>
      <c r="R33" s="67"/>
      <c r="S33" s="67"/>
      <c r="T33" s="67"/>
      <c r="U33" s="67"/>
      <c r="V33" s="67"/>
      <c r="W33" s="67"/>
      <c r="X33" s="67"/>
      <c r="Y33" s="67"/>
      <c r="Z33" s="67"/>
      <c r="AA33" s="67"/>
    </row>
    <row r="34" spans="1:27">
      <c r="A34" s="156" t="s">
        <v>2156</v>
      </c>
      <c r="B34" s="2"/>
      <c r="C34" s="2"/>
      <c r="D34" s="2"/>
      <c r="E34" s="2"/>
      <c r="F34" s="275"/>
      <c r="G34" s="67"/>
      <c r="H34" s="67"/>
      <c r="I34" s="67"/>
      <c r="J34" s="67"/>
      <c r="K34" s="67"/>
      <c r="L34" s="67"/>
      <c r="M34" s="67"/>
      <c r="N34" s="67"/>
      <c r="O34" s="67"/>
      <c r="P34" s="67"/>
      <c r="Q34" s="67"/>
      <c r="R34" s="67"/>
      <c r="S34" s="67"/>
      <c r="T34" s="67"/>
      <c r="U34" s="67"/>
      <c r="V34" s="67"/>
      <c r="W34" s="67"/>
      <c r="X34" s="67"/>
      <c r="Y34" s="67"/>
      <c r="Z34" s="67"/>
      <c r="AA34" s="67"/>
    </row>
    <row r="35" spans="1:27">
      <c r="A35" s="156"/>
      <c r="B35" s="2"/>
      <c r="C35" s="2"/>
      <c r="D35" s="2"/>
      <c r="E35" s="2"/>
      <c r="F35" s="275"/>
      <c r="G35" s="67"/>
      <c r="H35" s="67"/>
      <c r="I35" s="67"/>
      <c r="J35" s="67"/>
      <c r="K35" s="67"/>
      <c r="L35" s="67"/>
      <c r="M35" s="67"/>
      <c r="N35" s="67"/>
      <c r="O35" s="67"/>
      <c r="P35" s="67"/>
      <c r="Q35" s="67"/>
      <c r="R35" s="67"/>
      <c r="S35" s="67"/>
      <c r="T35" s="67"/>
      <c r="U35" s="67"/>
      <c r="V35" s="67"/>
      <c r="W35" s="67"/>
      <c r="X35" s="67"/>
      <c r="Y35" s="67"/>
      <c r="Z35" s="67"/>
      <c r="AA35" s="67"/>
    </row>
    <row r="36" spans="1:27">
      <c r="A36" s="156" t="s">
        <v>2157</v>
      </c>
      <c r="B36" s="2"/>
      <c r="C36" s="2"/>
      <c r="D36" s="2"/>
      <c r="E36" s="2"/>
      <c r="F36" s="275"/>
      <c r="G36" s="67"/>
      <c r="H36" s="67"/>
      <c r="I36" s="67"/>
      <c r="J36" s="67"/>
      <c r="K36" s="67"/>
      <c r="L36" s="67"/>
      <c r="M36" s="67"/>
      <c r="N36" s="67"/>
      <c r="O36" s="67"/>
      <c r="P36" s="67"/>
      <c r="Q36" s="67"/>
      <c r="R36" s="67"/>
      <c r="S36" s="67"/>
      <c r="T36" s="67"/>
      <c r="U36" s="67"/>
      <c r="V36" s="67"/>
      <c r="W36" s="67"/>
      <c r="X36" s="67"/>
      <c r="Y36" s="67"/>
      <c r="Z36" s="67"/>
      <c r="AA36" s="67"/>
    </row>
    <row r="37" spans="1:27">
      <c r="A37" s="156"/>
      <c r="B37" s="2"/>
      <c r="C37" s="2"/>
      <c r="D37" s="2"/>
      <c r="E37" s="2"/>
      <c r="F37" s="275"/>
      <c r="G37" s="67"/>
      <c r="H37" s="67"/>
      <c r="I37" s="67"/>
      <c r="J37" s="67"/>
      <c r="K37" s="67"/>
      <c r="L37" s="67"/>
      <c r="M37" s="67"/>
      <c r="N37" s="67"/>
      <c r="O37" s="67"/>
      <c r="P37" s="67"/>
      <c r="Q37" s="67"/>
      <c r="R37" s="67"/>
      <c r="S37" s="67"/>
      <c r="T37" s="67"/>
      <c r="U37" s="67"/>
      <c r="V37" s="67"/>
      <c r="W37" s="67"/>
      <c r="X37" s="67"/>
      <c r="Y37" s="67"/>
      <c r="Z37" s="67"/>
      <c r="AA37" s="67"/>
    </row>
    <row r="38" spans="1:27">
      <c r="A38" s="276" t="s">
        <v>2158</v>
      </c>
      <c r="B38" s="277"/>
      <c r="C38" s="277"/>
      <c r="D38" s="277"/>
      <c r="E38" s="277"/>
      <c r="F38" s="278"/>
      <c r="G38" s="67"/>
      <c r="H38" s="67"/>
      <c r="I38" s="67"/>
      <c r="J38" s="67"/>
      <c r="K38" s="67"/>
      <c r="L38" s="67"/>
      <c r="M38" s="67"/>
      <c r="N38" s="67"/>
      <c r="O38" s="67"/>
      <c r="P38" s="67"/>
      <c r="Q38" s="67"/>
      <c r="R38" s="67"/>
      <c r="S38" s="67"/>
      <c r="T38" s="67"/>
      <c r="U38" s="67"/>
      <c r="V38" s="67"/>
      <c r="W38" s="67"/>
      <c r="X38" s="67"/>
      <c r="Y38" s="67"/>
      <c r="Z38" s="67"/>
      <c r="AA38" s="67"/>
    </row>
    <row r="39" spans="1:27">
      <c r="A39" s="279"/>
      <c r="B39" s="157"/>
      <c r="C39" s="157"/>
      <c r="D39" s="157"/>
      <c r="E39" s="157"/>
      <c r="F39" s="280"/>
      <c r="G39" s="67"/>
      <c r="H39" s="67"/>
      <c r="I39" s="67"/>
      <c r="J39" s="67"/>
      <c r="K39" s="67"/>
      <c r="L39" s="67"/>
      <c r="M39" s="67"/>
      <c r="N39" s="67"/>
      <c r="O39" s="67"/>
      <c r="P39" s="67"/>
      <c r="Q39" s="67"/>
      <c r="R39" s="67"/>
      <c r="S39" s="67"/>
      <c r="T39" s="67"/>
      <c r="U39" s="67"/>
      <c r="V39" s="67"/>
      <c r="W39" s="67"/>
      <c r="X39" s="67"/>
      <c r="Y39" s="67"/>
      <c r="Z39" s="67"/>
      <c r="AA39" s="67"/>
    </row>
    <row r="40" spans="1:27">
      <c r="A40" s="156" t="s">
        <v>3177</v>
      </c>
      <c r="B40" s="157"/>
      <c r="C40" s="157"/>
      <c r="D40" s="157"/>
      <c r="E40" s="157"/>
      <c r="F40" s="280"/>
      <c r="G40" s="67"/>
      <c r="H40" s="67"/>
      <c r="I40" s="67"/>
      <c r="J40" s="67"/>
      <c r="K40" s="67"/>
      <c r="L40" s="67"/>
      <c r="M40" s="67"/>
      <c r="N40" s="67"/>
      <c r="O40" s="67"/>
      <c r="P40" s="67"/>
      <c r="Q40" s="67"/>
      <c r="R40" s="67"/>
      <c r="S40" s="67"/>
      <c r="T40" s="67"/>
      <c r="U40" s="67"/>
      <c r="V40" s="67"/>
      <c r="W40" s="67"/>
      <c r="X40" s="67"/>
      <c r="Y40" s="67"/>
      <c r="Z40" s="67"/>
      <c r="AA40" s="67"/>
    </row>
    <row r="41" spans="1:27">
      <c r="A41" s="279"/>
      <c r="B41" s="157"/>
      <c r="C41" s="157"/>
      <c r="D41" s="157"/>
      <c r="E41" s="157"/>
      <c r="F41" s="280"/>
      <c r="G41" s="67"/>
      <c r="H41" s="67"/>
      <c r="I41" s="67"/>
      <c r="J41" s="67"/>
      <c r="K41" s="67"/>
      <c r="L41" s="67"/>
      <c r="M41" s="67"/>
      <c r="N41" s="67"/>
      <c r="O41" s="67"/>
      <c r="P41" s="67"/>
      <c r="Q41" s="67"/>
      <c r="R41" s="67"/>
      <c r="S41" s="67"/>
      <c r="T41" s="67"/>
      <c r="U41" s="67"/>
      <c r="V41" s="67"/>
      <c r="W41" s="67"/>
      <c r="X41" s="67"/>
      <c r="Y41" s="67"/>
      <c r="Z41" s="67"/>
      <c r="AA41" s="67"/>
    </row>
    <row r="42" spans="1:27">
      <c r="A42" s="156" t="s">
        <v>3178</v>
      </c>
      <c r="B42" s="157"/>
      <c r="C42" s="157"/>
      <c r="D42" s="157"/>
      <c r="E42" s="157"/>
      <c r="F42" s="280"/>
      <c r="G42" s="67"/>
      <c r="H42" s="67"/>
      <c r="I42" s="67"/>
      <c r="J42" s="67"/>
      <c r="K42" s="67"/>
      <c r="L42" s="67"/>
      <c r="M42" s="67"/>
      <c r="N42" s="67"/>
      <c r="O42" s="67"/>
      <c r="P42" s="67"/>
      <c r="Q42" s="67"/>
      <c r="R42" s="67"/>
      <c r="S42" s="67"/>
      <c r="T42" s="67"/>
      <c r="U42" s="67"/>
      <c r="V42" s="67"/>
      <c r="W42" s="67"/>
      <c r="X42" s="67"/>
      <c r="Y42" s="67"/>
      <c r="Z42" s="67"/>
      <c r="AA42" s="67"/>
    </row>
    <row r="43" spans="1:27" ht="47.25">
      <c r="A43" s="279"/>
      <c r="B43" s="1318" t="s">
        <v>3179</v>
      </c>
      <c r="C43" s="1319" t="s">
        <v>3180</v>
      </c>
      <c r="D43" s="1320" t="s">
        <v>3181</v>
      </c>
      <c r="E43" s="1319" t="s">
        <v>3182</v>
      </c>
      <c r="F43" s="280"/>
      <c r="G43" s="67"/>
      <c r="H43" s="67"/>
      <c r="I43" s="67"/>
      <c r="J43" s="67"/>
      <c r="K43" s="67"/>
      <c r="L43" s="67"/>
      <c r="M43" s="67"/>
      <c r="N43" s="67"/>
      <c r="O43" s="67"/>
      <c r="P43" s="67"/>
      <c r="Q43" s="67"/>
      <c r="R43" s="67"/>
      <c r="S43" s="67"/>
      <c r="T43" s="67"/>
      <c r="U43" s="67"/>
      <c r="V43" s="67"/>
      <c r="W43" s="67"/>
      <c r="X43" s="67"/>
      <c r="Y43" s="67"/>
      <c r="Z43" s="67"/>
      <c r="AA43" s="67"/>
    </row>
    <row r="44" spans="1:27">
      <c r="A44" s="279"/>
      <c r="B44" s="1321" t="s">
        <v>3744</v>
      </c>
      <c r="C44" s="1321" t="s">
        <v>3184</v>
      </c>
      <c r="D44" s="1322">
        <v>41657</v>
      </c>
      <c r="E44" s="1321"/>
      <c r="F44" s="280"/>
      <c r="G44" s="67"/>
      <c r="H44" s="67"/>
      <c r="I44" s="67"/>
      <c r="J44" s="67"/>
      <c r="K44" s="67"/>
      <c r="L44" s="67"/>
      <c r="M44" s="67"/>
      <c r="N44" s="67"/>
      <c r="O44" s="67"/>
      <c r="P44" s="67"/>
      <c r="Q44" s="67"/>
      <c r="R44" s="67"/>
      <c r="S44" s="67"/>
      <c r="T44" s="67"/>
      <c r="U44" s="67"/>
      <c r="V44" s="67"/>
      <c r="W44" s="67"/>
      <c r="X44" s="67"/>
      <c r="Y44" s="67"/>
      <c r="Z44" s="67"/>
      <c r="AA44" s="67"/>
    </row>
    <row r="45" spans="1:27">
      <c r="A45" s="279"/>
      <c r="B45" s="1321" t="s">
        <v>3745</v>
      </c>
      <c r="C45" s="1321" t="s">
        <v>3184</v>
      </c>
      <c r="D45" s="1322">
        <v>41657</v>
      </c>
      <c r="E45" s="1321"/>
      <c r="F45" s="280"/>
      <c r="G45" s="67"/>
      <c r="H45" s="67"/>
      <c r="I45" s="67"/>
      <c r="J45" s="67"/>
      <c r="K45" s="67"/>
      <c r="L45" s="67"/>
      <c r="M45" s="67"/>
      <c r="N45" s="67"/>
      <c r="O45" s="67"/>
      <c r="P45" s="67"/>
      <c r="Q45" s="67"/>
      <c r="R45" s="67"/>
      <c r="S45" s="67"/>
      <c r="T45" s="67"/>
      <c r="U45" s="67"/>
      <c r="V45" s="67"/>
      <c r="W45" s="67"/>
      <c r="X45" s="67"/>
      <c r="Y45" s="67"/>
      <c r="Z45" s="67"/>
      <c r="AA45" s="67"/>
    </row>
    <row r="46" spans="1:27">
      <c r="A46" s="279"/>
      <c r="B46" s="1321" t="s">
        <v>3746</v>
      </c>
      <c r="C46" s="1321" t="s">
        <v>3184</v>
      </c>
      <c r="D46" s="1322">
        <v>41657</v>
      </c>
      <c r="E46" s="1321"/>
      <c r="F46" s="280"/>
      <c r="G46" s="67"/>
      <c r="H46" s="67"/>
      <c r="I46" s="67"/>
      <c r="J46" s="67"/>
      <c r="K46" s="67"/>
      <c r="L46" s="67"/>
      <c r="M46" s="67"/>
      <c r="N46" s="67"/>
      <c r="O46" s="67"/>
      <c r="P46" s="67"/>
      <c r="Q46" s="67"/>
      <c r="R46" s="67"/>
      <c r="S46" s="67"/>
      <c r="T46" s="67"/>
      <c r="U46" s="67"/>
      <c r="V46" s="67"/>
      <c r="W46" s="67"/>
      <c r="X46" s="67"/>
      <c r="Y46" s="67"/>
      <c r="Z46" s="67"/>
      <c r="AA46" s="67"/>
    </row>
    <row r="47" spans="1:27">
      <c r="A47" s="279"/>
      <c r="B47" s="1321" t="s">
        <v>3747</v>
      </c>
      <c r="C47" s="1321" t="s">
        <v>3184</v>
      </c>
      <c r="D47" s="1322">
        <v>41668</v>
      </c>
      <c r="E47" s="1321"/>
      <c r="F47" s="280"/>
      <c r="G47" s="67"/>
      <c r="H47" s="67"/>
      <c r="I47" s="67"/>
      <c r="J47" s="67"/>
      <c r="K47" s="67"/>
      <c r="L47" s="67"/>
      <c r="M47" s="67"/>
      <c r="N47" s="67"/>
      <c r="O47" s="67"/>
      <c r="P47" s="67"/>
      <c r="Q47" s="67"/>
      <c r="R47" s="67"/>
      <c r="S47" s="67"/>
      <c r="T47" s="67"/>
      <c r="U47" s="67"/>
      <c r="V47" s="67"/>
      <c r="W47" s="67"/>
      <c r="X47" s="67"/>
      <c r="Y47" s="67"/>
      <c r="Z47" s="67"/>
      <c r="AA47" s="67"/>
    </row>
    <row r="48" spans="1:27">
      <c r="A48" s="279"/>
      <c r="B48" s="1321" t="s">
        <v>3748</v>
      </c>
      <c r="C48" s="1321" t="s">
        <v>3184</v>
      </c>
      <c r="D48" s="1322">
        <v>41683</v>
      </c>
      <c r="E48" s="1321"/>
      <c r="F48" s="280"/>
      <c r="G48" s="67"/>
      <c r="H48" s="67"/>
      <c r="I48" s="67"/>
      <c r="J48" s="67"/>
      <c r="K48" s="67"/>
      <c r="L48" s="67"/>
      <c r="M48" s="67"/>
      <c r="N48" s="67"/>
      <c r="O48" s="67"/>
      <c r="P48" s="67"/>
      <c r="Q48" s="67"/>
      <c r="R48" s="67"/>
      <c r="S48" s="67"/>
      <c r="T48" s="67"/>
      <c r="U48" s="67"/>
      <c r="V48" s="67"/>
      <c r="W48" s="67"/>
      <c r="X48" s="67"/>
      <c r="Y48" s="67"/>
      <c r="Z48" s="67"/>
      <c r="AA48" s="67"/>
    </row>
    <row r="49" spans="1:27">
      <c r="A49" s="279"/>
      <c r="B49" s="1321" t="s">
        <v>3749</v>
      </c>
      <c r="C49" s="1321" t="s">
        <v>3184</v>
      </c>
      <c r="D49" s="1322">
        <v>41684</v>
      </c>
      <c r="E49" s="1323"/>
      <c r="F49" s="280"/>
      <c r="G49" s="67"/>
      <c r="H49" s="67"/>
      <c r="I49" s="67"/>
      <c r="J49" s="67"/>
      <c r="K49" s="67"/>
      <c r="L49" s="67"/>
      <c r="M49" s="67"/>
      <c r="N49" s="67"/>
      <c r="O49" s="67"/>
      <c r="P49" s="67"/>
      <c r="Q49" s="67"/>
      <c r="R49" s="67"/>
      <c r="S49" s="67"/>
      <c r="T49" s="67"/>
      <c r="U49" s="67"/>
      <c r="V49" s="67"/>
      <c r="W49" s="67"/>
      <c r="X49" s="67"/>
      <c r="Y49" s="67"/>
      <c r="Z49" s="67"/>
      <c r="AA49" s="67"/>
    </row>
    <row r="50" spans="1:27">
      <c r="A50" s="279"/>
      <c r="B50" s="1321" t="s">
        <v>3750</v>
      </c>
      <c r="C50" s="1321" t="s">
        <v>3184</v>
      </c>
      <c r="D50" s="1322">
        <v>41697</v>
      </c>
      <c r="E50" s="1321"/>
      <c r="F50" s="280"/>
      <c r="G50" s="67"/>
      <c r="H50" s="67"/>
      <c r="I50" s="67"/>
      <c r="J50" s="67"/>
      <c r="K50" s="67"/>
      <c r="L50" s="67"/>
      <c r="M50" s="67"/>
      <c r="N50" s="67"/>
      <c r="O50" s="67"/>
      <c r="P50" s="67"/>
      <c r="Q50" s="67"/>
      <c r="R50" s="67"/>
      <c r="S50" s="67"/>
      <c r="T50" s="67"/>
      <c r="U50" s="67"/>
      <c r="V50" s="67"/>
      <c r="W50" s="67"/>
      <c r="X50" s="67"/>
      <c r="Y50" s="67"/>
      <c r="Z50" s="67"/>
      <c r="AA50" s="67"/>
    </row>
    <row r="51" spans="1:27">
      <c r="A51" s="279"/>
      <c r="B51" s="1321" t="s">
        <v>3185</v>
      </c>
      <c r="C51" s="1321" t="s">
        <v>3184</v>
      </c>
      <c r="D51" s="1322">
        <v>41698</v>
      </c>
      <c r="E51" s="1321"/>
      <c r="F51" s="280"/>
      <c r="G51" s="67"/>
      <c r="H51" s="67"/>
      <c r="I51" s="67"/>
      <c r="J51" s="67"/>
      <c r="K51" s="67"/>
      <c r="L51" s="67"/>
      <c r="M51" s="67"/>
      <c r="N51" s="67"/>
      <c r="O51" s="67"/>
      <c r="P51" s="67"/>
      <c r="Q51" s="67"/>
      <c r="R51" s="67"/>
      <c r="S51" s="67"/>
      <c r="T51" s="67"/>
      <c r="U51" s="67"/>
      <c r="V51" s="67"/>
      <c r="W51" s="67"/>
      <c r="X51" s="67"/>
      <c r="Y51" s="67"/>
      <c r="Z51" s="67"/>
      <c r="AA51" s="67"/>
    </row>
    <row r="52" spans="1:27">
      <c r="A52" s="279"/>
      <c r="B52" s="1321" t="s">
        <v>3751</v>
      </c>
      <c r="C52" s="1321" t="s">
        <v>3184</v>
      </c>
      <c r="D52" s="1322">
        <v>41704</v>
      </c>
      <c r="E52" s="1321"/>
      <c r="F52" s="280"/>
      <c r="G52" s="67"/>
      <c r="H52" s="67"/>
      <c r="I52" s="67"/>
      <c r="J52" s="67"/>
      <c r="K52" s="67"/>
      <c r="L52" s="67"/>
      <c r="M52" s="67"/>
      <c r="N52" s="67"/>
      <c r="O52" s="67"/>
      <c r="P52" s="67"/>
      <c r="Q52" s="67"/>
      <c r="R52" s="67"/>
      <c r="S52" s="67"/>
      <c r="T52" s="67"/>
      <c r="U52" s="67"/>
      <c r="V52" s="67"/>
      <c r="W52" s="67"/>
      <c r="X52" s="67"/>
      <c r="Y52" s="67"/>
      <c r="Z52" s="67"/>
      <c r="AA52" s="67"/>
    </row>
    <row r="53" spans="1:27">
      <c r="A53" s="279"/>
      <c r="B53" s="1321" t="s">
        <v>3186</v>
      </c>
      <c r="C53" s="1321" t="s">
        <v>3184</v>
      </c>
      <c r="D53" s="1322">
        <v>41711</v>
      </c>
      <c r="E53" s="1321"/>
      <c r="F53" s="280"/>
      <c r="G53" s="67"/>
      <c r="H53" s="67"/>
      <c r="I53" s="67"/>
      <c r="J53" s="67"/>
      <c r="K53" s="67"/>
      <c r="L53" s="67"/>
      <c r="M53" s="67"/>
      <c r="N53" s="67"/>
      <c r="O53" s="67"/>
      <c r="P53" s="67"/>
      <c r="Q53" s="67"/>
      <c r="R53" s="67"/>
      <c r="S53" s="67"/>
      <c r="T53" s="67"/>
      <c r="U53" s="67"/>
      <c r="V53" s="67"/>
      <c r="W53" s="67"/>
      <c r="X53" s="67"/>
      <c r="Y53" s="67"/>
      <c r="Z53" s="67"/>
      <c r="AA53" s="67"/>
    </row>
    <row r="54" spans="1:27">
      <c r="A54" s="279"/>
      <c r="B54" s="1321" t="s">
        <v>3752</v>
      </c>
      <c r="C54" s="1321" t="s">
        <v>3184</v>
      </c>
      <c r="D54" s="1322">
        <v>41713</v>
      </c>
      <c r="E54" s="1326">
        <v>1985515</v>
      </c>
      <c r="F54" s="280"/>
      <c r="G54" s="67"/>
      <c r="H54" s="67"/>
      <c r="I54" s="67"/>
      <c r="J54" s="67"/>
      <c r="K54" s="67"/>
      <c r="L54" s="67"/>
      <c r="M54" s="67"/>
      <c r="N54" s="67"/>
      <c r="O54" s="67"/>
      <c r="P54" s="67"/>
      <c r="Q54" s="67"/>
      <c r="R54" s="67"/>
      <c r="S54" s="67"/>
      <c r="T54" s="67"/>
      <c r="U54" s="67"/>
      <c r="V54" s="67"/>
      <c r="W54" s="67"/>
      <c r="X54" s="67"/>
      <c r="Y54" s="67"/>
      <c r="Z54" s="67"/>
      <c r="AA54" s="67"/>
    </row>
    <row r="55" spans="1:27">
      <c r="A55" s="279"/>
      <c r="B55" s="1321" t="s">
        <v>3183</v>
      </c>
      <c r="C55" s="1321" t="s">
        <v>3184</v>
      </c>
      <c r="D55" s="1322">
        <v>41724</v>
      </c>
      <c r="E55" s="1323"/>
      <c r="F55" s="280"/>
      <c r="G55" s="67"/>
      <c r="H55" s="67"/>
      <c r="I55" s="67"/>
      <c r="J55" s="67"/>
      <c r="K55" s="67"/>
      <c r="L55" s="67"/>
      <c r="M55" s="67"/>
      <c r="N55" s="67"/>
      <c r="O55" s="67"/>
      <c r="P55" s="67"/>
      <c r="Q55" s="67"/>
      <c r="R55" s="67"/>
      <c r="S55" s="67"/>
      <c r="T55" s="67"/>
      <c r="U55" s="67"/>
      <c r="V55" s="67"/>
      <c r="W55" s="67"/>
      <c r="X55" s="67"/>
      <c r="Y55" s="67"/>
      <c r="Z55" s="67"/>
      <c r="AA55" s="67"/>
    </row>
    <row r="56" spans="1:27">
      <c r="A56" s="279"/>
      <c r="B56" s="1321" t="s">
        <v>3753</v>
      </c>
      <c r="C56" s="1321" t="s">
        <v>3184</v>
      </c>
      <c r="D56" s="1322">
        <v>41728</v>
      </c>
      <c r="E56" s="1321"/>
      <c r="F56" s="280"/>
      <c r="G56" s="67"/>
      <c r="H56" s="67"/>
      <c r="I56" s="67"/>
      <c r="J56" s="67"/>
      <c r="K56" s="67"/>
      <c r="L56" s="67"/>
      <c r="M56" s="67"/>
      <c r="N56" s="67"/>
      <c r="O56" s="67"/>
      <c r="P56" s="67"/>
      <c r="Q56" s="67"/>
      <c r="R56" s="67"/>
      <c r="S56" s="67"/>
      <c r="T56" s="67"/>
      <c r="U56" s="67"/>
      <c r="V56" s="67"/>
      <c r="W56" s="67"/>
      <c r="X56" s="67"/>
      <c r="Y56" s="67"/>
      <c r="Z56" s="67"/>
      <c r="AA56" s="67"/>
    </row>
    <row r="57" spans="1:27">
      <c r="A57" s="279"/>
      <c r="B57" s="1321" t="s">
        <v>3754</v>
      </c>
      <c r="C57" s="1321" t="s">
        <v>3184</v>
      </c>
      <c r="D57" s="1322">
        <v>41730</v>
      </c>
      <c r="E57" s="1321"/>
      <c r="F57" s="280"/>
      <c r="G57" s="67"/>
      <c r="H57" s="67"/>
      <c r="I57" s="67"/>
      <c r="J57" s="67"/>
      <c r="K57" s="67"/>
      <c r="L57" s="67"/>
      <c r="M57" s="67"/>
      <c r="N57" s="67"/>
      <c r="O57" s="67"/>
      <c r="P57" s="67"/>
      <c r="Q57" s="67"/>
      <c r="R57" s="67"/>
      <c r="S57" s="67"/>
      <c r="T57" s="67"/>
      <c r="U57" s="67"/>
      <c r="V57" s="67"/>
      <c r="W57" s="67"/>
      <c r="X57" s="67"/>
      <c r="Y57" s="67"/>
      <c r="Z57" s="67"/>
      <c r="AA57" s="67"/>
    </row>
    <row r="58" spans="1:27">
      <c r="A58" s="279"/>
      <c r="B58" s="1324" t="s">
        <v>3755</v>
      </c>
      <c r="C58" s="1324" t="s">
        <v>3184</v>
      </c>
      <c r="D58" s="1322">
        <v>41730</v>
      </c>
      <c r="E58" s="1323"/>
      <c r="F58" s="280"/>
      <c r="G58" s="67"/>
      <c r="H58" s="67"/>
      <c r="I58" s="67"/>
      <c r="J58" s="67"/>
      <c r="K58" s="67"/>
      <c r="L58" s="67"/>
      <c r="M58" s="67"/>
      <c r="N58" s="67"/>
      <c r="O58" s="67"/>
      <c r="P58" s="67"/>
      <c r="Q58" s="67"/>
      <c r="R58" s="67"/>
      <c r="S58" s="67"/>
      <c r="T58" s="67"/>
      <c r="U58" s="67"/>
      <c r="V58" s="67"/>
      <c r="W58" s="67"/>
      <c r="X58" s="67"/>
      <c r="Y58" s="67"/>
      <c r="Z58" s="67"/>
      <c r="AA58" s="67"/>
    </row>
    <row r="59" spans="1:27">
      <c r="A59" s="279"/>
      <c r="B59" s="1321" t="s">
        <v>3756</v>
      </c>
      <c r="C59" s="1321" t="s">
        <v>3184</v>
      </c>
      <c r="D59" s="1322">
        <v>41737</v>
      </c>
      <c r="E59" s="1321"/>
      <c r="F59" s="280"/>
      <c r="G59" s="67"/>
      <c r="H59" s="67"/>
      <c r="I59" s="67"/>
      <c r="J59" s="67"/>
      <c r="K59" s="67"/>
      <c r="L59" s="67"/>
      <c r="M59" s="67"/>
      <c r="N59" s="67"/>
      <c r="O59" s="67"/>
      <c r="P59" s="67"/>
      <c r="Q59" s="67"/>
      <c r="R59" s="67"/>
      <c r="S59" s="67"/>
      <c r="T59" s="67"/>
      <c r="U59" s="67"/>
      <c r="V59" s="67"/>
      <c r="W59" s="67"/>
      <c r="X59" s="67"/>
      <c r="Y59" s="67"/>
      <c r="Z59" s="67"/>
      <c r="AA59" s="67"/>
    </row>
    <row r="60" spans="1:27">
      <c r="A60" s="279"/>
      <c r="B60" s="157"/>
      <c r="C60" s="157"/>
      <c r="D60" s="157"/>
      <c r="E60" s="157"/>
      <c r="F60" s="280"/>
      <c r="G60" s="67"/>
      <c r="H60" s="67"/>
      <c r="I60" s="67"/>
      <c r="J60" s="67"/>
      <c r="K60" s="67"/>
      <c r="L60" s="67"/>
      <c r="M60" s="67"/>
      <c r="N60" s="67"/>
      <c r="O60" s="67"/>
      <c r="P60" s="67"/>
      <c r="Q60" s="67"/>
      <c r="R60" s="67"/>
      <c r="S60" s="67"/>
      <c r="T60" s="67"/>
      <c r="U60" s="67"/>
      <c r="V60" s="67"/>
      <c r="W60" s="67"/>
      <c r="X60" s="67"/>
      <c r="Y60" s="67"/>
      <c r="Z60" s="67"/>
      <c r="AA60" s="67"/>
    </row>
    <row r="61" spans="1:27">
      <c r="A61" s="279"/>
      <c r="B61" s="157"/>
      <c r="C61" s="157"/>
      <c r="D61" s="157"/>
      <c r="E61" s="157"/>
      <c r="F61" s="280"/>
      <c r="G61" s="67"/>
      <c r="H61" s="67"/>
      <c r="I61" s="67"/>
      <c r="J61" s="67"/>
      <c r="K61" s="67"/>
      <c r="L61" s="67"/>
      <c r="M61" s="67"/>
      <c r="N61" s="67"/>
      <c r="O61" s="67"/>
      <c r="P61" s="67"/>
      <c r="Q61" s="67"/>
      <c r="R61" s="67"/>
      <c r="S61" s="67"/>
      <c r="T61" s="67"/>
      <c r="U61" s="67"/>
      <c r="V61" s="67"/>
      <c r="W61" s="67"/>
      <c r="X61" s="67"/>
      <c r="Y61" s="67"/>
      <c r="Z61" s="67"/>
      <c r="AA61" s="67"/>
    </row>
    <row r="62" spans="1:27" ht="15.75" thickBot="1">
      <c r="A62" s="281"/>
      <c r="B62" s="162"/>
      <c r="C62" s="162"/>
      <c r="D62" s="162"/>
      <c r="E62" s="162"/>
      <c r="F62" s="282"/>
      <c r="G62" s="67"/>
      <c r="H62" s="67"/>
      <c r="I62" s="67"/>
      <c r="J62" s="67"/>
      <c r="K62" s="67"/>
      <c r="L62" s="67"/>
      <c r="M62" s="67"/>
      <c r="N62" s="67"/>
      <c r="O62" s="67"/>
      <c r="P62" s="67"/>
      <c r="Q62" s="67"/>
      <c r="R62" s="67"/>
      <c r="S62" s="67"/>
      <c r="T62" s="67"/>
      <c r="U62" s="67"/>
      <c r="V62" s="67"/>
      <c r="W62" s="67"/>
      <c r="X62" s="67"/>
      <c r="Y62" s="67"/>
      <c r="Z62" s="67"/>
      <c r="AA62" s="67"/>
    </row>
    <row r="63" spans="1:27">
      <c r="A63" s="2" t="s">
        <v>2583</v>
      </c>
      <c r="B63" s="2"/>
      <c r="C63" s="2"/>
      <c r="D63" s="2"/>
      <c r="E63" s="2"/>
      <c r="F63" s="2"/>
      <c r="G63" s="67"/>
      <c r="H63" s="67"/>
      <c r="I63" s="67"/>
      <c r="J63" s="67"/>
      <c r="K63" s="67"/>
      <c r="L63" s="67"/>
      <c r="M63" s="67"/>
      <c r="N63" s="67"/>
      <c r="O63" s="67"/>
      <c r="P63" s="67"/>
      <c r="Q63" s="67"/>
      <c r="R63" s="67"/>
      <c r="S63" s="67"/>
      <c r="T63" s="67"/>
      <c r="U63" s="67"/>
      <c r="V63" s="67"/>
      <c r="W63" s="67"/>
      <c r="X63" s="67"/>
      <c r="Y63" s="67"/>
      <c r="Z63" s="67"/>
      <c r="AA63" s="67"/>
    </row>
    <row r="64" spans="1:27">
      <c r="A64" s="2"/>
      <c r="B64" s="2"/>
      <c r="C64" s="2"/>
      <c r="D64" s="2"/>
      <c r="E64" s="2"/>
      <c r="F64" s="2"/>
      <c r="G64" s="67"/>
      <c r="H64" s="67"/>
      <c r="I64" s="67"/>
      <c r="J64" s="67"/>
      <c r="K64" s="67"/>
      <c r="L64" s="67"/>
      <c r="M64" s="67"/>
      <c r="N64" s="67"/>
      <c r="O64" s="67"/>
      <c r="P64" s="67"/>
      <c r="Q64" s="67"/>
      <c r="R64" s="67"/>
      <c r="S64" s="67"/>
      <c r="T64" s="67"/>
      <c r="U64" s="67"/>
      <c r="V64" s="67"/>
      <c r="W64" s="67"/>
      <c r="X64" s="67"/>
      <c r="Y64" s="67"/>
      <c r="Z64" s="67"/>
      <c r="AA64" s="67"/>
    </row>
    <row r="65" spans="1:27">
      <c r="A65" s="163" t="s">
        <v>73</v>
      </c>
      <c r="B65" s="163"/>
      <c r="C65" s="163"/>
      <c r="D65" s="163"/>
      <c r="E65" s="163"/>
      <c r="F65" s="163"/>
      <c r="G65" s="67"/>
      <c r="H65" s="67"/>
      <c r="I65" s="67"/>
      <c r="J65" s="67"/>
      <c r="K65" s="67"/>
      <c r="L65" s="67"/>
      <c r="M65" s="67"/>
      <c r="N65" s="67"/>
      <c r="O65" s="67"/>
      <c r="P65" s="67"/>
      <c r="Q65" s="67"/>
      <c r="R65" s="67"/>
      <c r="S65" s="67"/>
      <c r="T65" s="67"/>
      <c r="U65" s="67"/>
      <c r="V65" s="67"/>
      <c r="W65" s="67"/>
      <c r="X65" s="67"/>
      <c r="Y65" s="67"/>
      <c r="Z65" s="67"/>
      <c r="AA65" s="67"/>
    </row>
    <row r="66" spans="1:27">
      <c r="A66" s="2"/>
      <c r="B66" s="2"/>
      <c r="C66" s="2"/>
      <c r="D66" s="2"/>
      <c r="E66" s="2"/>
      <c r="F66" s="2"/>
      <c r="G66" s="67"/>
      <c r="H66" s="67"/>
      <c r="I66" s="67"/>
      <c r="J66" s="67"/>
      <c r="K66" s="67"/>
      <c r="L66" s="67"/>
      <c r="M66" s="67"/>
      <c r="N66" s="67"/>
      <c r="O66" s="67"/>
      <c r="P66" s="67"/>
      <c r="Q66" s="67"/>
      <c r="R66" s="67"/>
      <c r="S66" s="67"/>
      <c r="T66" s="67"/>
      <c r="U66" s="67"/>
      <c r="V66" s="67"/>
      <c r="W66" s="67"/>
      <c r="X66" s="67"/>
      <c r="Y66" s="67"/>
      <c r="Z66" s="67"/>
      <c r="AA66" s="67"/>
    </row>
    <row r="67" spans="1:27" ht="15.75" thickBot="1">
      <c r="A67" s="152" t="str">
        <f>'Data Sheet'!A54</f>
        <v>Annual Report of VERIZON NEW YORK INC.                                                                                           For the period ending DECEMBER 31, 2014</v>
      </c>
      <c r="B67" s="67"/>
      <c r="C67" s="67"/>
      <c r="D67" s="67"/>
      <c r="E67" s="67"/>
      <c r="F67" s="2"/>
      <c r="G67" s="67"/>
      <c r="H67" s="67"/>
      <c r="I67" s="67"/>
      <c r="J67" s="67"/>
      <c r="K67" s="67"/>
      <c r="L67" s="67"/>
      <c r="M67" s="67"/>
      <c r="N67" s="67"/>
      <c r="O67" s="67"/>
      <c r="P67" s="67"/>
      <c r="Q67" s="67"/>
      <c r="R67" s="67"/>
      <c r="S67" s="67"/>
      <c r="T67" s="67"/>
      <c r="U67" s="67"/>
      <c r="V67" s="67"/>
      <c r="W67" s="67"/>
      <c r="X67" s="67"/>
      <c r="Y67" s="67"/>
      <c r="Z67" s="67"/>
      <c r="AA67" s="67"/>
    </row>
    <row r="68" spans="1:27">
      <c r="A68" s="271"/>
      <c r="B68" s="165"/>
      <c r="C68" s="165"/>
      <c r="D68" s="165"/>
      <c r="E68" s="165"/>
      <c r="F68" s="272"/>
      <c r="G68" s="67"/>
      <c r="H68" s="67"/>
      <c r="I68" s="67"/>
      <c r="J68" s="67"/>
      <c r="K68" s="67"/>
      <c r="L68" s="67"/>
      <c r="M68" s="67"/>
      <c r="N68" s="67"/>
      <c r="O68" s="67"/>
      <c r="P68" s="67"/>
      <c r="Q68" s="67"/>
      <c r="R68" s="67"/>
      <c r="S68" s="67"/>
      <c r="T68" s="67"/>
      <c r="U68" s="67"/>
      <c r="V68" s="67"/>
      <c r="W68" s="67"/>
      <c r="X68" s="67"/>
      <c r="Y68" s="67"/>
      <c r="Z68" s="67"/>
      <c r="AA68" s="67"/>
    </row>
    <row r="69" spans="1:27" ht="15.75">
      <c r="A69" s="153" t="s">
        <v>2159</v>
      </c>
      <c r="B69" s="163"/>
      <c r="C69" s="163"/>
      <c r="D69" s="163"/>
      <c r="E69" s="163"/>
      <c r="F69" s="273"/>
      <c r="G69" s="67"/>
      <c r="H69" s="67"/>
      <c r="I69" s="67"/>
      <c r="J69" s="67"/>
      <c r="K69" s="67"/>
      <c r="L69" s="67"/>
      <c r="M69" s="67"/>
      <c r="N69" s="67"/>
      <c r="O69" s="67"/>
      <c r="P69" s="67"/>
      <c r="Q69" s="67"/>
      <c r="R69" s="67"/>
      <c r="S69" s="67"/>
      <c r="T69" s="67"/>
      <c r="U69" s="67"/>
      <c r="V69" s="67"/>
      <c r="W69" s="67"/>
      <c r="X69" s="67"/>
      <c r="Y69" s="67"/>
      <c r="Z69" s="67"/>
      <c r="AA69" s="67"/>
    </row>
    <row r="70" spans="1:27">
      <c r="A70" s="279"/>
      <c r="B70" s="157"/>
      <c r="C70" s="157"/>
      <c r="D70" s="157"/>
      <c r="E70" s="157"/>
      <c r="F70" s="280"/>
      <c r="G70" s="67"/>
      <c r="H70" s="67"/>
      <c r="I70" s="67"/>
      <c r="J70" s="67"/>
      <c r="K70" s="67"/>
      <c r="L70" s="67"/>
      <c r="M70" s="67"/>
      <c r="N70" s="67"/>
      <c r="O70" s="67"/>
      <c r="P70" s="67"/>
      <c r="Q70" s="67"/>
      <c r="R70" s="67"/>
      <c r="S70" s="67"/>
      <c r="T70" s="67"/>
      <c r="U70" s="67"/>
      <c r="V70" s="67"/>
      <c r="W70" s="67"/>
      <c r="X70" s="67"/>
      <c r="Y70" s="67"/>
      <c r="Z70" s="67"/>
      <c r="AA70" s="67"/>
    </row>
    <row r="71" spans="1:27" ht="47.25">
      <c r="A71" s="279"/>
      <c r="B71" s="1318" t="s">
        <v>3179</v>
      </c>
      <c r="C71" s="1319" t="s">
        <v>3180</v>
      </c>
      <c r="D71" s="1320" t="s">
        <v>3181</v>
      </c>
      <c r="E71" s="1325" t="s">
        <v>3182</v>
      </c>
      <c r="F71" s="280"/>
      <c r="G71" s="67"/>
      <c r="H71" s="67"/>
      <c r="I71" s="67"/>
      <c r="J71" s="67"/>
      <c r="K71" s="67"/>
      <c r="L71" s="67"/>
      <c r="M71" s="67"/>
      <c r="N71" s="67"/>
      <c r="O71" s="67"/>
      <c r="P71" s="67"/>
      <c r="Q71" s="67"/>
      <c r="R71" s="67"/>
      <c r="S71" s="67"/>
      <c r="T71" s="67"/>
      <c r="U71" s="67"/>
      <c r="V71" s="67"/>
      <c r="W71" s="67"/>
      <c r="X71" s="67"/>
      <c r="Y71" s="67"/>
      <c r="Z71" s="67"/>
      <c r="AA71" s="67"/>
    </row>
    <row r="72" spans="1:27">
      <c r="A72" s="279"/>
      <c r="B72" s="1321" t="s">
        <v>3185</v>
      </c>
      <c r="C72" s="1321" t="s">
        <v>3184</v>
      </c>
      <c r="D72" s="1322">
        <v>41738</v>
      </c>
      <c r="E72" s="1321"/>
      <c r="F72" s="280"/>
      <c r="G72" s="67"/>
      <c r="H72" s="67"/>
      <c r="I72" s="67"/>
      <c r="J72" s="67"/>
      <c r="K72" s="67"/>
      <c r="L72" s="67"/>
      <c r="M72" s="67"/>
      <c r="N72" s="67"/>
      <c r="O72" s="67"/>
      <c r="P72" s="67"/>
      <c r="Q72" s="67"/>
      <c r="R72" s="67"/>
      <c r="S72" s="67"/>
      <c r="T72" s="67"/>
      <c r="U72" s="67"/>
      <c r="V72" s="67"/>
      <c r="W72" s="67"/>
      <c r="X72" s="67"/>
      <c r="Y72" s="67"/>
      <c r="Z72" s="67"/>
      <c r="AA72" s="67"/>
    </row>
    <row r="73" spans="1:27">
      <c r="A73" s="279"/>
      <c r="B73" s="1321" t="s">
        <v>3757</v>
      </c>
      <c r="C73" s="1321" t="s">
        <v>3184</v>
      </c>
      <c r="D73" s="1322">
        <v>41776</v>
      </c>
      <c r="E73" s="1321"/>
      <c r="F73" s="280"/>
      <c r="G73" s="67"/>
      <c r="H73" s="67"/>
      <c r="I73" s="67"/>
      <c r="J73" s="67"/>
      <c r="K73" s="67"/>
      <c r="L73" s="67"/>
      <c r="M73" s="67"/>
      <c r="N73" s="67"/>
      <c r="O73" s="67"/>
      <c r="P73" s="67"/>
      <c r="Q73" s="67"/>
      <c r="R73" s="67"/>
      <c r="S73" s="67"/>
      <c r="T73" s="67"/>
      <c r="U73" s="67"/>
      <c r="V73" s="67"/>
      <c r="W73" s="67"/>
      <c r="X73" s="67"/>
      <c r="Y73" s="67"/>
      <c r="Z73" s="67"/>
      <c r="AA73" s="67"/>
    </row>
    <row r="74" spans="1:27">
      <c r="A74" s="279"/>
      <c r="B74" s="1321" t="s">
        <v>3186</v>
      </c>
      <c r="C74" s="1321" t="s">
        <v>3184</v>
      </c>
      <c r="D74" s="1322">
        <v>41780</v>
      </c>
      <c r="E74" s="1321"/>
      <c r="F74" s="280"/>
      <c r="G74" s="67"/>
      <c r="H74" s="67"/>
      <c r="I74" s="67"/>
      <c r="J74" s="67"/>
      <c r="K74" s="67"/>
      <c r="L74" s="67"/>
      <c r="M74" s="67"/>
      <c r="N74" s="67"/>
      <c r="O74" s="67"/>
      <c r="P74" s="67"/>
      <c r="Q74" s="67"/>
      <c r="R74" s="67"/>
      <c r="S74" s="67"/>
      <c r="T74" s="67"/>
      <c r="U74" s="67"/>
      <c r="V74" s="67"/>
      <c r="W74" s="67"/>
      <c r="X74" s="67"/>
      <c r="Y74" s="67"/>
      <c r="Z74" s="67"/>
      <c r="AA74" s="67"/>
    </row>
    <row r="75" spans="1:27">
      <c r="A75" s="279"/>
      <c r="B75" s="1321" t="s">
        <v>3758</v>
      </c>
      <c r="C75" s="1321" t="s">
        <v>3184</v>
      </c>
      <c r="D75" s="1322">
        <v>41821</v>
      </c>
      <c r="E75" s="1321"/>
      <c r="F75" s="280"/>
      <c r="G75" s="67"/>
      <c r="H75" s="67"/>
      <c r="I75" s="67"/>
      <c r="J75" s="67"/>
      <c r="K75" s="67"/>
      <c r="L75" s="67"/>
      <c r="M75" s="67"/>
      <c r="N75" s="67"/>
      <c r="O75" s="67"/>
      <c r="P75" s="67"/>
      <c r="Q75" s="67"/>
      <c r="R75" s="67"/>
      <c r="S75" s="67"/>
      <c r="T75" s="67"/>
      <c r="U75" s="67"/>
      <c r="V75" s="67"/>
      <c r="W75" s="67"/>
      <c r="X75" s="67"/>
      <c r="Y75" s="67"/>
      <c r="Z75" s="67"/>
      <c r="AA75" s="67"/>
    </row>
    <row r="76" spans="1:27">
      <c r="A76" s="279"/>
      <c r="B76" s="1321" t="s">
        <v>3187</v>
      </c>
      <c r="C76" s="1321" t="s">
        <v>1245</v>
      </c>
      <c r="D76" s="1322">
        <v>41821</v>
      </c>
      <c r="E76" s="1321"/>
      <c r="F76" s="280"/>
      <c r="G76" s="67"/>
      <c r="H76" s="67"/>
      <c r="I76" s="67"/>
      <c r="J76" s="67"/>
      <c r="K76" s="67"/>
      <c r="L76" s="67"/>
      <c r="M76" s="67"/>
      <c r="N76" s="67"/>
      <c r="O76" s="67"/>
      <c r="P76" s="67"/>
      <c r="Q76" s="67"/>
      <c r="R76" s="67"/>
      <c r="S76" s="67"/>
      <c r="T76" s="67"/>
      <c r="U76" s="67"/>
      <c r="V76" s="67"/>
      <c r="W76" s="67"/>
      <c r="X76" s="67"/>
      <c r="Y76" s="67"/>
      <c r="Z76" s="67"/>
      <c r="AA76" s="67"/>
    </row>
    <row r="77" spans="1:27">
      <c r="A77" s="279"/>
      <c r="B77" s="1321" t="s">
        <v>3759</v>
      </c>
      <c r="C77" s="1321" t="s">
        <v>3184</v>
      </c>
      <c r="D77" s="1322">
        <v>41839</v>
      </c>
      <c r="E77" s="1321"/>
      <c r="F77" s="280"/>
      <c r="G77" s="67"/>
      <c r="H77" s="67"/>
      <c r="I77" s="67"/>
      <c r="J77" s="67"/>
      <c r="K77" s="67"/>
      <c r="L77" s="67"/>
      <c r="M77" s="67"/>
      <c r="N77" s="67"/>
      <c r="O77" s="67"/>
      <c r="P77" s="67"/>
      <c r="Q77" s="67"/>
      <c r="R77" s="67"/>
      <c r="S77" s="67"/>
      <c r="T77" s="67"/>
      <c r="U77" s="67"/>
      <c r="V77" s="67"/>
      <c r="W77" s="67"/>
      <c r="X77" s="67"/>
      <c r="Y77" s="67"/>
      <c r="Z77" s="67"/>
      <c r="AA77" s="67"/>
    </row>
    <row r="78" spans="1:27">
      <c r="A78" s="279"/>
      <c r="B78" s="1321" t="s">
        <v>3186</v>
      </c>
      <c r="C78" s="1321" t="s">
        <v>3184</v>
      </c>
      <c r="D78" s="1322">
        <v>41840</v>
      </c>
      <c r="E78" s="1321"/>
      <c r="F78" s="280"/>
      <c r="G78" s="67"/>
      <c r="H78" s="67"/>
      <c r="I78" s="67"/>
      <c r="J78" s="67"/>
      <c r="K78" s="67"/>
      <c r="L78" s="67"/>
      <c r="M78" s="67"/>
      <c r="N78" s="67"/>
      <c r="O78" s="67"/>
      <c r="P78" s="67"/>
      <c r="Q78" s="67"/>
      <c r="R78" s="67"/>
      <c r="S78" s="67"/>
      <c r="T78" s="67"/>
      <c r="U78" s="67"/>
      <c r="V78" s="67"/>
      <c r="W78" s="67"/>
      <c r="X78" s="67"/>
      <c r="Y78" s="67"/>
      <c r="Z78" s="67"/>
      <c r="AA78" s="67"/>
    </row>
    <row r="79" spans="1:27">
      <c r="A79" s="279"/>
      <c r="B79" s="1321" t="s">
        <v>3760</v>
      </c>
      <c r="C79" s="1321" t="s">
        <v>3184</v>
      </c>
      <c r="D79" s="1322">
        <v>41852</v>
      </c>
      <c r="E79" s="1321"/>
      <c r="F79" s="280"/>
      <c r="G79" s="67"/>
      <c r="H79" s="67"/>
      <c r="I79" s="67"/>
      <c r="J79" s="67"/>
      <c r="K79" s="67"/>
      <c r="L79" s="67"/>
      <c r="M79" s="67"/>
      <c r="N79" s="67"/>
      <c r="O79" s="67"/>
      <c r="P79" s="67"/>
      <c r="Q79" s="67"/>
      <c r="R79" s="67"/>
      <c r="S79" s="67"/>
      <c r="T79" s="67"/>
      <c r="U79" s="67"/>
      <c r="V79" s="67"/>
      <c r="W79" s="67"/>
      <c r="X79" s="67"/>
      <c r="Y79" s="67"/>
      <c r="Z79" s="67"/>
      <c r="AA79" s="67"/>
    </row>
    <row r="80" spans="1:27">
      <c r="A80" s="279"/>
      <c r="B80" s="1321" t="s">
        <v>3761</v>
      </c>
      <c r="C80" s="1321" t="s">
        <v>3184</v>
      </c>
      <c r="D80" s="1322">
        <v>41856</v>
      </c>
      <c r="E80" s="1321"/>
      <c r="F80" s="280"/>
      <c r="G80" s="67"/>
      <c r="H80" s="67"/>
      <c r="I80" s="67"/>
      <c r="J80" s="67"/>
      <c r="K80" s="67"/>
      <c r="L80" s="67"/>
      <c r="M80" s="67"/>
      <c r="N80" s="67"/>
      <c r="O80" s="67"/>
      <c r="P80" s="67"/>
      <c r="Q80" s="67"/>
      <c r="R80" s="67"/>
      <c r="S80" s="67"/>
      <c r="T80" s="67"/>
      <c r="U80" s="67"/>
      <c r="V80" s="67"/>
      <c r="W80" s="67"/>
      <c r="X80" s="67"/>
      <c r="Y80" s="67"/>
      <c r="Z80" s="67"/>
      <c r="AA80" s="67"/>
    </row>
    <row r="81" spans="1:27">
      <c r="A81" s="279"/>
      <c r="B81" s="1321" t="s">
        <v>3185</v>
      </c>
      <c r="C81" s="1321" t="s">
        <v>3184</v>
      </c>
      <c r="D81" s="1322">
        <v>41858</v>
      </c>
      <c r="E81" s="1321"/>
      <c r="F81" s="280"/>
      <c r="G81" s="67"/>
      <c r="H81" s="1057"/>
      <c r="I81" s="1057"/>
      <c r="J81" s="1057"/>
      <c r="K81" s="67"/>
      <c r="L81" s="67"/>
      <c r="M81" s="67"/>
      <c r="N81" s="67"/>
      <c r="O81" s="67"/>
      <c r="P81" s="67"/>
      <c r="Q81" s="67"/>
      <c r="R81" s="67"/>
      <c r="S81" s="67"/>
      <c r="T81" s="67"/>
      <c r="U81" s="67"/>
      <c r="V81" s="67"/>
      <c r="W81" s="67"/>
      <c r="X81" s="67"/>
      <c r="Y81" s="67"/>
      <c r="Z81" s="67"/>
      <c r="AA81" s="67"/>
    </row>
    <row r="82" spans="1:27">
      <c r="A82" s="279"/>
      <c r="B82" s="1321" t="s">
        <v>3186</v>
      </c>
      <c r="C82" s="1321" t="s">
        <v>3184</v>
      </c>
      <c r="D82" s="1322">
        <v>41867</v>
      </c>
      <c r="E82" s="1321"/>
      <c r="F82" s="280"/>
      <c r="G82" s="67"/>
      <c r="H82" s="1057"/>
      <c r="I82" s="1057"/>
      <c r="J82" s="1057"/>
      <c r="K82" s="67"/>
      <c r="L82" s="67"/>
      <c r="M82" s="67"/>
      <c r="N82" s="67"/>
      <c r="O82" s="67"/>
      <c r="P82" s="67"/>
      <c r="Q82" s="67"/>
      <c r="R82" s="67"/>
      <c r="S82" s="67"/>
      <c r="T82" s="67"/>
      <c r="U82" s="67"/>
      <c r="V82" s="67"/>
      <c r="W82" s="67"/>
      <c r="X82" s="67"/>
      <c r="Y82" s="67"/>
      <c r="Z82" s="67"/>
      <c r="AA82" s="67"/>
    </row>
    <row r="83" spans="1:27">
      <c r="A83" s="279"/>
      <c r="B83" s="1321" t="s">
        <v>3185</v>
      </c>
      <c r="C83" s="1321" t="s">
        <v>3184</v>
      </c>
      <c r="D83" s="1322">
        <v>41877</v>
      </c>
      <c r="E83" s="1321"/>
      <c r="F83" s="280"/>
      <c r="G83" s="67"/>
      <c r="H83" s="1057"/>
      <c r="I83" s="1057"/>
      <c r="J83" s="1057"/>
      <c r="K83" s="67"/>
      <c r="L83" s="67"/>
      <c r="M83" s="67"/>
      <c r="N83" s="67"/>
      <c r="O83" s="67"/>
      <c r="P83" s="67"/>
      <c r="Q83" s="67"/>
      <c r="R83" s="67"/>
      <c r="S83" s="67"/>
      <c r="T83" s="67"/>
      <c r="U83" s="67"/>
      <c r="V83" s="67"/>
      <c r="W83" s="67"/>
      <c r="X83" s="67"/>
      <c r="Y83" s="67"/>
      <c r="Z83" s="67"/>
      <c r="AA83" s="67"/>
    </row>
    <row r="84" spans="1:27" ht="15.75">
      <c r="A84" s="279"/>
      <c r="B84" s="1321" t="s">
        <v>3762</v>
      </c>
      <c r="C84" s="1321" t="s">
        <v>3184</v>
      </c>
      <c r="D84" s="1322">
        <v>41901</v>
      </c>
      <c r="E84" s="1762" t="s">
        <v>3828</v>
      </c>
      <c r="F84" s="280"/>
      <c r="G84" s="67"/>
      <c r="H84" s="1057"/>
      <c r="I84" s="1057"/>
      <c r="J84" s="1057"/>
      <c r="K84" s="67"/>
      <c r="L84" s="67"/>
      <c r="M84" s="67"/>
      <c r="N84" s="67"/>
      <c r="O84" s="67"/>
      <c r="P84" s="67"/>
      <c r="Q84" s="67"/>
      <c r="R84" s="67"/>
      <c r="S84" s="67"/>
      <c r="T84" s="67"/>
      <c r="U84" s="67"/>
      <c r="V84" s="67"/>
      <c r="W84" s="67"/>
      <c r="X84" s="67"/>
      <c r="Y84" s="67"/>
      <c r="Z84" s="67"/>
      <c r="AA84" s="67"/>
    </row>
    <row r="85" spans="1:27">
      <c r="A85" s="279"/>
      <c r="B85" s="1321" t="s">
        <v>3186</v>
      </c>
      <c r="C85" s="1321" t="s">
        <v>3184</v>
      </c>
      <c r="D85" s="1322">
        <v>41903</v>
      </c>
      <c r="E85" s="1321"/>
      <c r="F85" s="280"/>
      <c r="G85" s="67"/>
      <c r="H85" s="1057"/>
      <c r="I85" s="1057"/>
      <c r="J85" s="1057"/>
      <c r="K85" s="67"/>
      <c r="L85" s="67"/>
      <c r="M85" s="67"/>
      <c r="N85" s="67"/>
      <c r="O85" s="67"/>
      <c r="P85" s="67"/>
      <c r="Q85" s="67"/>
      <c r="R85" s="67"/>
      <c r="S85" s="67"/>
      <c r="T85" s="67"/>
      <c r="U85" s="67"/>
      <c r="V85" s="67"/>
      <c r="W85" s="67"/>
      <c r="X85" s="67"/>
      <c r="Y85" s="67"/>
      <c r="Z85" s="67"/>
      <c r="AA85" s="67"/>
    </row>
    <row r="86" spans="1:27">
      <c r="A86" s="279"/>
      <c r="B86" s="1321" t="s">
        <v>3763</v>
      </c>
      <c r="C86" s="1321" t="s">
        <v>3184</v>
      </c>
      <c r="D86" s="1322">
        <v>41913</v>
      </c>
      <c r="E86" s="1326"/>
      <c r="F86" s="280"/>
      <c r="G86" s="67"/>
      <c r="H86" s="1057"/>
      <c r="I86" s="1057"/>
      <c r="J86" s="1057"/>
      <c r="K86" s="67"/>
      <c r="L86" s="67"/>
      <c r="M86" s="67"/>
      <c r="N86" s="67"/>
      <c r="O86" s="67"/>
      <c r="P86" s="67"/>
      <c r="Q86" s="67"/>
      <c r="R86" s="67"/>
      <c r="S86" s="67"/>
      <c r="T86" s="67"/>
      <c r="U86" s="67"/>
      <c r="V86" s="67"/>
      <c r="W86" s="67"/>
      <c r="X86" s="67"/>
      <c r="Y86" s="67"/>
      <c r="Z86" s="67"/>
      <c r="AA86" s="67"/>
    </row>
    <row r="87" spans="1:27">
      <c r="A87" s="279"/>
      <c r="B87" s="1321" t="s">
        <v>3185</v>
      </c>
      <c r="C87" s="1321" t="s">
        <v>3184</v>
      </c>
      <c r="D87" s="1322">
        <v>41915</v>
      </c>
      <c r="E87" s="1321"/>
      <c r="F87" s="280"/>
      <c r="G87" s="67"/>
      <c r="H87" s="1057"/>
      <c r="I87" s="1057"/>
      <c r="J87" s="1057"/>
      <c r="K87" s="67"/>
      <c r="L87" s="67"/>
      <c r="M87" s="67"/>
      <c r="N87" s="67"/>
      <c r="O87" s="67"/>
      <c r="P87" s="67"/>
      <c r="Q87" s="67"/>
      <c r="R87" s="67"/>
      <c r="S87" s="67"/>
      <c r="T87" s="67"/>
      <c r="U87" s="67"/>
      <c r="V87" s="67"/>
      <c r="W87" s="67"/>
      <c r="X87" s="67"/>
      <c r="Y87" s="67"/>
      <c r="Z87" s="67"/>
      <c r="AA87" s="67"/>
    </row>
    <row r="88" spans="1:27">
      <c r="A88" s="279"/>
      <c r="B88" s="1321" t="s">
        <v>3185</v>
      </c>
      <c r="C88" s="1321" t="s">
        <v>3184</v>
      </c>
      <c r="D88" s="1322">
        <v>41927</v>
      </c>
      <c r="E88" s="1321"/>
      <c r="F88" s="280"/>
      <c r="G88" s="67"/>
      <c r="H88" s="1057"/>
      <c r="I88" s="1057"/>
      <c r="J88" s="1057"/>
      <c r="K88" s="67"/>
      <c r="L88" s="67"/>
      <c r="M88" s="67"/>
      <c r="N88" s="67"/>
      <c r="O88" s="67"/>
      <c r="P88" s="67"/>
      <c r="Q88" s="67"/>
      <c r="R88" s="67"/>
      <c r="S88" s="67"/>
      <c r="T88" s="67"/>
      <c r="U88" s="67"/>
      <c r="V88" s="67"/>
      <c r="W88" s="67"/>
      <c r="X88" s="67"/>
      <c r="Y88" s="67"/>
      <c r="Z88" s="67"/>
      <c r="AA88" s="67"/>
    </row>
    <row r="89" spans="1:27">
      <c r="A89" s="279"/>
      <c r="B89" s="1321" t="s">
        <v>3183</v>
      </c>
      <c r="C89" s="1321" t="s">
        <v>3184</v>
      </c>
      <c r="D89" s="1322">
        <v>41929</v>
      </c>
      <c r="E89" s="1321"/>
      <c r="F89" s="280"/>
      <c r="G89" s="67"/>
      <c r="H89" s="67"/>
      <c r="I89" s="67"/>
      <c r="J89" s="67"/>
      <c r="K89" s="67"/>
      <c r="L89" s="67"/>
      <c r="M89" s="67"/>
      <c r="N89" s="67"/>
      <c r="O89" s="67"/>
      <c r="P89" s="67"/>
      <c r="Q89" s="67"/>
      <c r="R89" s="67"/>
      <c r="S89" s="67"/>
      <c r="T89" s="67"/>
      <c r="U89" s="67"/>
      <c r="V89" s="67"/>
      <c r="W89" s="67"/>
      <c r="X89" s="67"/>
      <c r="Y89" s="67"/>
      <c r="Z89" s="67"/>
      <c r="AA89" s="67"/>
    </row>
    <row r="90" spans="1:27">
      <c r="A90" s="279"/>
      <c r="B90" s="1321" t="s">
        <v>3764</v>
      </c>
      <c r="C90" s="1321" t="s">
        <v>3184</v>
      </c>
      <c r="D90" s="1322">
        <v>41930</v>
      </c>
      <c r="E90" s="1321"/>
      <c r="F90" s="280"/>
      <c r="G90" s="67"/>
      <c r="H90" s="67"/>
      <c r="I90" s="67"/>
      <c r="J90" s="67"/>
      <c r="K90" s="67"/>
      <c r="L90" s="67"/>
      <c r="M90" s="67"/>
      <c r="N90" s="67"/>
      <c r="O90" s="67"/>
      <c r="P90" s="67"/>
      <c r="Q90" s="67"/>
      <c r="R90" s="67"/>
      <c r="S90" s="67"/>
      <c r="T90" s="67"/>
      <c r="U90" s="67"/>
      <c r="V90" s="67"/>
      <c r="W90" s="67"/>
      <c r="X90" s="67"/>
      <c r="Y90" s="67"/>
      <c r="Z90" s="67"/>
      <c r="AA90" s="67"/>
    </row>
    <row r="91" spans="1:27">
      <c r="A91" s="279"/>
      <c r="B91" s="1321" t="s">
        <v>3186</v>
      </c>
      <c r="C91" s="1321" t="s">
        <v>3184</v>
      </c>
      <c r="D91" s="1322">
        <v>41931</v>
      </c>
      <c r="E91" s="1321"/>
      <c r="F91" s="280"/>
      <c r="G91" s="67"/>
      <c r="H91" s="67"/>
      <c r="I91" s="67"/>
      <c r="J91" s="67"/>
      <c r="K91" s="67"/>
      <c r="L91" s="67"/>
      <c r="M91" s="67"/>
      <c r="N91" s="67"/>
      <c r="O91" s="67"/>
      <c r="P91" s="67"/>
      <c r="Q91" s="67"/>
      <c r="R91" s="67"/>
      <c r="S91" s="67"/>
      <c r="T91" s="67"/>
      <c r="U91" s="67"/>
      <c r="V91" s="67"/>
      <c r="W91" s="67"/>
      <c r="X91" s="67"/>
      <c r="Y91" s="67"/>
      <c r="Z91" s="67"/>
      <c r="AA91" s="67"/>
    </row>
    <row r="92" spans="1:27">
      <c r="A92" s="279"/>
      <c r="B92" s="1321" t="s">
        <v>3765</v>
      </c>
      <c r="C92" s="1321" t="s">
        <v>3184</v>
      </c>
      <c r="D92" s="1322">
        <v>41943</v>
      </c>
      <c r="E92" s="1321"/>
      <c r="F92" s="280"/>
      <c r="G92" s="67"/>
      <c r="H92" s="67"/>
      <c r="I92" s="67"/>
      <c r="J92" s="67"/>
      <c r="K92" s="67"/>
      <c r="L92" s="67"/>
      <c r="M92" s="67"/>
      <c r="N92" s="67"/>
      <c r="O92" s="67"/>
      <c r="P92" s="67"/>
      <c r="Q92" s="67"/>
      <c r="R92" s="67"/>
      <c r="S92" s="67"/>
      <c r="T92" s="67"/>
      <c r="U92" s="67"/>
      <c r="V92" s="67"/>
      <c r="W92" s="67"/>
      <c r="X92" s="67"/>
      <c r="Y92" s="67"/>
      <c r="Z92" s="67"/>
      <c r="AA92" s="67"/>
    </row>
    <row r="93" spans="1:27">
      <c r="A93" s="279"/>
      <c r="B93" s="1321" t="s">
        <v>3185</v>
      </c>
      <c r="C93" s="1321" t="s">
        <v>3184</v>
      </c>
      <c r="D93" s="1322">
        <v>41957</v>
      </c>
      <c r="E93" s="1321"/>
      <c r="F93" s="280"/>
      <c r="G93" s="67"/>
      <c r="H93" s="67"/>
      <c r="I93" s="67"/>
      <c r="J93" s="67"/>
      <c r="K93" s="67"/>
      <c r="L93" s="67"/>
      <c r="M93" s="67"/>
      <c r="N93" s="67"/>
      <c r="O93" s="67"/>
      <c r="P93" s="67"/>
      <c r="Q93" s="67"/>
      <c r="R93" s="67"/>
      <c r="S93" s="67"/>
      <c r="T93" s="67"/>
      <c r="U93" s="67"/>
      <c r="V93" s="67"/>
      <c r="W93" s="67"/>
      <c r="X93" s="67"/>
      <c r="Y93" s="67"/>
      <c r="Z93" s="67"/>
      <c r="AA93" s="67"/>
    </row>
    <row r="94" spans="1:27">
      <c r="A94" s="279"/>
      <c r="B94" s="1321" t="s">
        <v>3766</v>
      </c>
      <c r="C94" s="1321" t="s">
        <v>3184</v>
      </c>
      <c r="D94" s="1322">
        <v>41948</v>
      </c>
      <c r="E94" s="1321"/>
      <c r="F94" s="280"/>
      <c r="G94" s="67"/>
      <c r="H94" s="67"/>
      <c r="I94" s="67"/>
      <c r="J94" s="67"/>
      <c r="K94" s="67"/>
      <c r="L94" s="67"/>
      <c r="M94" s="67"/>
      <c r="N94" s="67"/>
      <c r="O94" s="67"/>
      <c r="P94" s="67"/>
      <c r="Q94" s="67"/>
      <c r="R94" s="67"/>
      <c r="S94" s="67"/>
      <c r="T94" s="67"/>
      <c r="U94" s="67"/>
      <c r="V94" s="67"/>
      <c r="W94" s="67"/>
      <c r="X94" s="67"/>
      <c r="Y94" s="67"/>
      <c r="Z94" s="67"/>
      <c r="AA94" s="67"/>
    </row>
    <row r="95" spans="1:27">
      <c r="A95" s="279"/>
      <c r="B95" s="1321" t="s">
        <v>3185</v>
      </c>
      <c r="C95" s="1321" t="s">
        <v>3184</v>
      </c>
      <c r="D95" s="1322">
        <v>41967</v>
      </c>
      <c r="E95" s="1321"/>
      <c r="F95" s="280"/>
      <c r="G95" s="67"/>
      <c r="H95" s="67"/>
      <c r="I95" s="67"/>
      <c r="J95" s="67"/>
      <c r="K95" s="67"/>
      <c r="L95" s="67"/>
      <c r="M95" s="67"/>
      <c r="N95" s="67"/>
      <c r="O95" s="67"/>
      <c r="P95" s="67"/>
      <c r="Q95" s="67"/>
      <c r="R95" s="67"/>
      <c r="S95" s="67"/>
      <c r="T95" s="67"/>
      <c r="U95" s="67"/>
      <c r="V95" s="67"/>
      <c r="W95" s="67"/>
      <c r="X95" s="67"/>
      <c r="Y95" s="67"/>
      <c r="Z95" s="67"/>
      <c r="AA95" s="67"/>
    </row>
    <row r="96" spans="1:27">
      <c r="A96" s="279"/>
      <c r="B96" s="1321" t="s">
        <v>3185</v>
      </c>
      <c r="C96" s="1321" t="s">
        <v>3184</v>
      </c>
      <c r="D96" s="1322">
        <v>42002</v>
      </c>
      <c r="E96" s="1321"/>
      <c r="F96" s="280"/>
      <c r="G96" s="67"/>
      <c r="H96" s="67"/>
      <c r="I96" s="67"/>
      <c r="J96" s="67"/>
      <c r="K96" s="67"/>
      <c r="L96" s="67"/>
      <c r="M96" s="67"/>
      <c r="N96" s="67"/>
      <c r="O96" s="67"/>
      <c r="P96" s="67"/>
      <c r="Q96" s="67"/>
      <c r="R96" s="67"/>
      <c r="S96" s="67"/>
      <c r="T96" s="67"/>
      <c r="U96" s="67"/>
      <c r="V96" s="67"/>
      <c r="W96" s="67"/>
      <c r="X96" s="67"/>
      <c r="Y96" s="67"/>
      <c r="Z96" s="67"/>
      <c r="AA96" s="67"/>
    </row>
    <row r="97" spans="1:27">
      <c r="A97" s="279"/>
      <c r="B97" s="1321"/>
      <c r="C97" s="1321"/>
      <c r="D97" s="1322"/>
      <c r="E97" s="1321"/>
      <c r="F97" s="280"/>
      <c r="G97" s="67"/>
      <c r="H97" s="67"/>
      <c r="I97" s="67"/>
      <c r="J97" s="67"/>
      <c r="K97" s="67"/>
      <c r="L97" s="67"/>
      <c r="M97" s="67"/>
      <c r="N97" s="67"/>
      <c r="O97" s="67"/>
      <c r="P97" s="67"/>
      <c r="Q97" s="67"/>
      <c r="R97" s="67"/>
      <c r="S97" s="67"/>
      <c r="T97" s="67"/>
      <c r="U97" s="67"/>
      <c r="V97" s="67"/>
      <c r="W97" s="67"/>
      <c r="X97" s="67"/>
      <c r="Y97" s="67"/>
      <c r="Z97" s="67"/>
      <c r="AA97" s="67"/>
    </row>
    <row r="98" spans="1:27">
      <c r="A98" s="279"/>
      <c r="B98" s="1321"/>
      <c r="C98" s="1321"/>
      <c r="D98" s="1322"/>
      <c r="E98" s="1321"/>
      <c r="F98" s="280"/>
      <c r="G98" s="67"/>
      <c r="H98" s="67"/>
      <c r="I98" s="67"/>
      <c r="J98" s="67"/>
      <c r="K98" s="67"/>
      <c r="L98" s="67"/>
      <c r="M98" s="67"/>
      <c r="N98" s="67"/>
      <c r="O98" s="67"/>
      <c r="P98" s="67"/>
      <c r="Q98" s="67"/>
      <c r="R98" s="67"/>
      <c r="S98" s="67"/>
      <c r="T98" s="67"/>
      <c r="U98" s="67"/>
      <c r="V98" s="67"/>
      <c r="W98" s="67"/>
      <c r="X98" s="67"/>
      <c r="Y98" s="67"/>
      <c r="Z98" s="67"/>
      <c r="AA98" s="67"/>
    </row>
    <row r="99" spans="1:27">
      <c r="A99" s="279"/>
      <c r="B99" s="1321"/>
      <c r="C99" s="1321"/>
      <c r="D99" s="1322"/>
      <c r="E99" s="1321"/>
      <c r="F99" s="280"/>
      <c r="G99" s="67"/>
      <c r="H99" s="67"/>
      <c r="I99" s="67"/>
      <c r="J99" s="67"/>
      <c r="K99" s="67"/>
      <c r="L99" s="67"/>
      <c r="M99" s="67"/>
      <c r="N99" s="67"/>
      <c r="O99" s="67"/>
      <c r="P99" s="67"/>
      <c r="Q99" s="67"/>
      <c r="R99" s="67"/>
      <c r="S99" s="67"/>
      <c r="T99" s="67"/>
      <c r="U99" s="67"/>
      <c r="V99" s="67"/>
      <c r="W99" s="67"/>
      <c r="X99" s="67"/>
      <c r="Y99" s="67"/>
      <c r="Z99" s="67"/>
      <c r="AA99" s="67"/>
    </row>
    <row r="100" spans="1:27">
      <c r="A100" s="279"/>
      <c r="B100" s="1321"/>
      <c r="C100" s="1321"/>
      <c r="D100" s="1322"/>
      <c r="E100" s="1321"/>
      <c r="F100" s="280"/>
      <c r="G100" s="67"/>
      <c r="H100" s="67"/>
      <c r="I100" s="67"/>
      <c r="J100" s="67"/>
      <c r="K100" s="67"/>
      <c r="L100" s="67"/>
      <c r="M100" s="67"/>
      <c r="N100" s="67"/>
      <c r="O100" s="67"/>
      <c r="P100" s="67"/>
      <c r="Q100" s="67"/>
      <c r="R100" s="67"/>
      <c r="S100" s="67"/>
      <c r="T100" s="67"/>
      <c r="U100" s="67"/>
      <c r="V100" s="67"/>
      <c r="W100" s="67"/>
      <c r="X100" s="67"/>
      <c r="Y100" s="67"/>
      <c r="Z100" s="67"/>
      <c r="AA100" s="67"/>
    </row>
    <row r="101" spans="1:27">
      <c r="A101" s="279"/>
      <c r="B101" s="1321"/>
      <c r="C101" s="1321"/>
      <c r="D101" s="1322"/>
      <c r="E101" s="1321"/>
      <c r="F101" s="280"/>
      <c r="G101" s="67"/>
      <c r="H101" s="67"/>
      <c r="I101" s="67"/>
      <c r="J101" s="67"/>
      <c r="K101" s="67"/>
      <c r="L101" s="67"/>
      <c r="M101" s="67"/>
      <c r="N101" s="67"/>
      <c r="O101" s="67"/>
      <c r="P101" s="67"/>
      <c r="Q101" s="67"/>
      <c r="R101" s="67"/>
      <c r="S101" s="67"/>
      <c r="T101" s="67"/>
      <c r="U101" s="67"/>
      <c r="V101" s="67"/>
      <c r="W101" s="67"/>
      <c r="X101" s="67"/>
      <c r="Y101" s="67"/>
      <c r="Z101" s="67"/>
      <c r="AA101" s="67"/>
    </row>
    <row r="102" spans="1:27">
      <c r="A102" s="279"/>
      <c r="B102" s="1321"/>
      <c r="C102" s="1321"/>
      <c r="D102" s="1322"/>
      <c r="E102" s="1321"/>
      <c r="F102" s="280"/>
      <c r="G102" s="67"/>
      <c r="H102" s="67"/>
      <c r="I102" s="67"/>
      <c r="J102" s="67"/>
      <c r="K102" s="67"/>
      <c r="L102" s="67"/>
      <c r="M102" s="67"/>
      <c r="N102" s="67"/>
      <c r="O102" s="67"/>
      <c r="P102" s="67"/>
      <c r="Q102" s="67"/>
      <c r="R102" s="67"/>
      <c r="S102" s="67"/>
      <c r="T102" s="67"/>
      <c r="U102" s="67"/>
      <c r="V102" s="67"/>
      <c r="W102" s="67"/>
      <c r="X102" s="67"/>
      <c r="Y102" s="67"/>
      <c r="Z102" s="67"/>
      <c r="AA102" s="67"/>
    </row>
    <row r="103" spans="1:27">
      <c r="A103" s="279"/>
      <c r="B103" s="1324"/>
      <c r="C103" s="1324"/>
      <c r="D103" s="1322"/>
      <c r="E103" s="1327"/>
      <c r="F103" s="280"/>
      <c r="G103" s="67"/>
      <c r="H103" s="67"/>
      <c r="I103" s="67"/>
      <c r="J103" s="67"/>
      <c r="K103" s="67"/>
      <c r="L103" s="67"/>
      <c r="M103" s="67"/>
      <c r="N103" s="67"/>
      <c r="O103" s="67"/>
      <c r="P103" s="67"/>
      <c r="Q103" s="67"/>
      <c r="R103" s="67"/>
      <c r="S103" s="67"/>
      <c r="T103" s="67"/>
      <c r="U103" s="67"/>
      <c r="V103" s="67"/>
      <c r="W103" s="67"/>
      <c r="X103" s="67"/>
      <c r="Y103" s="67"/>
      <c r="Z103" s="67"/>
      <c r="AA103" s="67"/>
    </row>
    <row r="104" spans="1:27">
      <c r="A104" s="279"/>
      <c r="B104" s="1321"/>
      <c r="C104" s="1321"/>
      <c r="D104" s="1322"/>
      <c r="E104" s="1321"/>
      <c r="F104" s="280"/>
      <c r="G104" s="67"/>
      <c r="H104" s="67"/>
      <c r="I104" s="67"/>
      <c r="J104" s="67"/>
      <c r="K104" s="67"/>
      <c r="L104" s="67"/>
      <c r="M104" s="67"/>
      <c r="N104" s="67"/>
      <c r="O104" s="67"/>
      <c r="P104" s="67"/>
      <c r="Q104" s="67"/>
      <c r="R104" s="67"/>
      <c r="S104" s="67"/>
      <c r="T104" s="67"/>
      <c r="U104" s="67"/>
      <c r="V104" s="67"/>
      <c r="W104" s="67"/>
      <c r="X104" s="67"/>
      <c r="Y104" s="67"/>
      <c r="Z104" s="67"/>
      <c r="AA104" s="67"/>
    </row>
    <row r="105" spans="1:27" ht="15.75">
      <c r="A105" s="279"/>
      <c r="B105" s="1321"/>
      <c r="C105" s="1321"/>
      <c r="D105" s="1322"/>
      <c r="E105" s="1328"/>
      <c r="F105" s="280"/>
      <c r="G105" s="67"/>
      <c r="H105" s="67"/>
      <c r="I105" s="67"/>
      <c r="J105" s="67"/>
      <c r="K105" s="67"/>
      <c r="L105" s="67"/>
      <c r="M105" s="67"/>
      <c r="N105" s="67"/>
      <c r="O105" s="67"/>
      <c r="P105" s="67"/>
      <c r="Q105" s="67"/>
      <c r="R105" s="67"/>
      <c r="S105" s="67"/>
      <c r="T105" s="67"/>
      <c r="U105" s="67"/>
      <c r="V105" s="67"/>
      <c r="W105" s="67"/>
      <c r="X105" s="67"/>
      <c r="Y105" s="67"/>
      <c r="Z105" s="67"/>
      <c r="AA105" s="67"/>
    </row>
    <row r="106" spans="1:27" ht="15.75">
      <c r="A106" s="279"/>
      <c r="B106" s="1321"/>
      <c r="C106" s="1321"/>
      <c r="D106" s="1322"/>
      <c r="E106" s="1328"/>
      <c r="F106" s="280"/>
      <c r="G106" s="67"/>
      <c r="H106" s="67"/>
      <c r="I106" s="67"/>
      <c r="J106" s="67"/>
      <c r="K106" s="67"/>
      <c r="L106" s="67"/>
      <c r="M106" s="67"/>
      <c r="N106" s="67"/>
      <c r="O106" s="67"/>
      <c r="P106" s="67"/>
      <c r="Q106" s="67"/>
      <c r="R106" s="67"/>
      <c r="S106" s="67"/>
      <c r="T106" s="67"/>
      <c r="U106" s="67"/>
      <c r="V106" s="67"/>
      <c r="W106" s="67"/>
      <c r="X106" s="67"/>
      <c r="Y106" s="67"/>
      <c r="Z106" s="67"/>
      <c r="AA106" s="67"/>
    </row>
    <row r="107" spans="1:27" ht="15.75">
      <c r="A107" s="279"/>
      <c r="B107" s="1321"/>
      <c r="C107" s="1321"/>
      <c r="D107" s="1322"/>
      <c r="E107" s="1328"/>
      <c r="F107" s="280"/>
      <c r="G107" s="67"/>
      <c r="H107" s="67"/>
      <c r="I107" s="67"/>
      <c r="J107" s="67"/>
      <c r="K107" s="67"/>
      <c r="L107" s="67"/>
      <c r="M107" s="67"/>
      <c r="N107" s="67"/>
      <c r="O107" s="67"/>
      <c r="P107" s="67"/>
      <c r="Q107" s="67"/>
      <c r="R107" s="67"/>
      <c r="S107" s="67"/>
      <c r="T107" s="67"/>
      <c r="U107" s="67"/>
      <c r="V107" s="67"/>
      <c r="W107" s="67"/>
      <c r="X107" s="67"/>
      <c r="Y107" s="67"/>
      <c r="Z107" s="67"/>
      <c r="AA107" s="67"/>
    </row>
    <row r="108" spans="1:27">
      <c r="A108" s="279"/>
      <c r="B108" s="157"/>
      <c r="C108" s="157"/>
      <c r="D108" s="157"/>
      <c r="E108" s="157"/>
      <c r="F108" s="280"/>
      <c r="G108" s="67"/>
      <c r="H108" s="67"/>
      <c r="I108" s="67"/>
      <c r="J108" s="67"/>
      <c r="K108" s="67"/>
      <c r="L108" s="67"/>
      <c r="M108" s="67"/>
      <c r="N108" s="67"/>
      <c r="O108" s="67"/>
      <c r="P108" s="67"/>
      <c r="Q108" s="67"/>
      <c r="R108" s="67"/>
      <c r="S108" s="67"/>
      <c r="T108" s="67"/>
      <c r="U108" s="67"/>
      <c r="V108" s="67"/>
      <c r="W108" s="67"/>
      <c r="X108" s="67"/>
      <c r="Y108" s="67"/>
      <c r="Z108" s="67"/>
      <c r="AA108" s="67"/>
    </row>
    <row r="109" spans="1:27">
      <c r="A109" s="279"/>
      <c r="B109" s="157"/>
      <c r="C109" s="157"/>
      <c r="D109" s="157"/>
      <c r="E109" s="157"/>
      <c r="F109" s="280"/>
      <c r="G109" s="67"/>
      <c r="H109" s="67"/>
      <c r="I109" s="67"/>
      <c r="J109" s="67"/>
      <c r="K109" s="67"/>
      <c r="L109" s="67"/>
      <c r="M109" s="67"/>
      <c r="N109" s="67"/>
      <c r="O109" s="67"/>
      <c r="P109" s="67"/>
      <c r="Q109" s="67"/>
      <c r="R109" s="67"/>
      <c r="S109" s="67"/>
      <c r="T109" s="67"/>
      <c r="U109" s="67"/>
      <c r="V109" s="67"/>
      <c r="W109" s="67"/>
      <c r="X109" s="67"/>
      <c r="Y109" s="67"/>
      <c r="Z109" s="67"/>
      <c r="AA109" s="67"/>
    </row>
    <row r="110" spans="1:27">
      <c r="A110" s="279"/>
      <c r="B110" s="157"/>
      <c r="C110" s="157"/>
      <c r="D110" s="157"/>
      <c r="E110" s="157"/>
      <c r="F110" s="280"/>
      <c r="G110" s="67"/>
      <c r="H110" s="67"/>
      <c r="I110" s="67"/>
      <c r="J110" s="67"/>
      <c r="K110" s="67"/>
      <c r="L110" s="67"/>
      <c r="M110" s="67"/>
      <c r="N110" s="67"/>
      <c r="O110" s="67"/>
      <c r="P110" s="67"/>
      <c r="Q110" s="67"/>
      <c r="R110" s="67"/>
      <c r="S110" s="67"/>
      <c r="T110" s="67"/>
      <c r="U110" s="67"/>
      <c r="V110" s="67"/>
      <c r="W110" s="67"/>
      <c r="X110" s="67"/>
      <c r="Y110" s="67"/>
      <c r="Z110" s="67"/>
      <c r="AA110" s="67"/>
    </row>
    <row r="111" spans="1:27">
      <c r="A111" s="279"/>
      <c r="B111" s="157"/>
      <c r="C111" s="157"/>
      <c r="D111" s="157"/>
      <c r="E111" s="157"/>
      <c r="F111" s="280"/>
      <c r="G111" s="67"/>
      <c r="H111" s="67"/>
      <c r="I111" s="67"/>
      <c r="J111" s="67"/>
      <c r="K111" s="67"/>
      <c r="L111" s="67"/>
      <c r="M111" s="67"/>
      <c r="N111" s="67"/>
      <c r="O111" s="67"/>
      <c r="P111" s="67"/>
      <c r="Q111" s="67"/>
      <c r="R111" s="67"/>
      <c r="S111" s="67"/>
      <c r="T111" s="67"/>
      <c r="U111" s="67"/>
      <c r="V111" s="67"/>
      <c r="W111" s="67"/>
      <c r="X111" s="67"/>
      <c r="Y111" s="67"/>
      <c r="Z111" s="67"/>
      <c r="AA111" s="67"/>
    </row>
    <row r="112" spans="1:27">
      <c r="A112" s="279"/>
      <c r="B112" s="157"/>
      <c r="C112" s="157"/>
      <c r="D112" s="157"/>
      <c r="E112" s="157"/>
      <c r="F112" s="280"/>
      <c r="G112" s="67"/>
      <c r="H112" s="67"/>
      <c r="I112" s="67"/>
      <c r="J112" s="67"/>
      <c r="K112" s="67"/>
      <c r="L112" s="67"/>
      <c r="M112" s="67"/>
      <c r="N112" s="67"/>
      <c r="O112" s="67"/>
      <c r="P112" s="67"/>
      <c r="Q112" s="67"/>
      <c r="R112" s="67"/>
      <c r="S112" s="67"/>
      <c r="T112" s="67"/>
      <c r="U112" s="67"/>
      <c r="V112" s="67"/>
      <c r="W112" s="67"/>
      <c r="X112" s="67"/>
      <c r="Y112" s="67"/>
      <c r="Z112" s="67"/>
      <c r="AA112" s="67"/>
    </row>
    <row r="113" spans="1:27">
      <c r="A113" s="279"/>
      <c r="B113" s="157"/>
      <c r="C113" s="157"/>
      <c r="D113" s="157"/>
      <c r="E113" s="157"/>
      <c r="F113" s="280"/>
      <c r="G113" s="67"/>
      <c r="H113" s="67"/>
      <c r="I113" s="67"/>
      <c r="J113" s="67"/>
      <c r="K113" s="67"/>
      <c r="L113" s="67"/>
      <c r="M113" s="67"/>
      <c r="N113" s="67"/>
      <c r="O113" s="67"/>
      <c r="P113" s="67"/>
      <c r="Q113" s="67"/>
      <c r="R113" s="67"/>
      <c r="S113" s="67"/>
      <c r="T113" s="67"/>
      <c r="U113" s="67"/>
      <c r="V113" s="67"/>
      <c r="W113" s="67"/>
      <c r="X113" s="67"/>
      <c r="Y113" s="67"/>
      <c r="Z113" s="67"/>
      <c r="AA113" s="67"/>
    </row>
    <row r="114" spans="1:27">
      <c r="A114" s="279"/>
      <c r="B114" s="157"/>
      <c r="C114" s="157"/>
      <c r="D114" s="157"/>
      <c r="E114" s="157"/>
      <c r="F114" s="280"/>
      <c r="G114" s="67"/>
      <c r="H114" s="67"/>
      <c r="I114" s="67"/>
      <c r="J114" s="67"/>
      <c r="K114" s="67"/>
      <c r="L114" s="67"/>
      <c r="M114" s="67"/>
      <c r="N114" s="67"/>
      <c r="O114" s="67"/>
      <c r="P114" s="67"/>
      <c r="Q114" s="67"/>
      <c r="R114" s="67"/>
      <c r="S114" s="67"/>
      <c r="T114" s="67"/>
      <c r="U114" s="67"/>
      <c r="V114" s="67"/>
      <c r="W114" s="67"/>
      <c r="X114" s="67"/>
      <c r="Y114" s="67"/>
      <c r="Z114" s="67"/>
      <c r="AA114" s="67"/>
    </row>
    <row r="115" spans="1:27">
      <c r="A115" s="279"/>
      <c r="B115" s="157"/>
      <c r="C115" s="157"/>
      <c r="D115" s="157"/>
      <c r="E115" s="157"/>
      <c r="F115" s="280"/>
      <c r="G115" s="67"/>
      <c r="H115" s="67"/>
      <c r="I115" s="67"/>
      <c r="J115" s="67"/>
      <c r="K115" s="67"/>
      <c r="L115" s="67"/>
      <c r="M115" s="67"/>
      <c r="N115" s="67"/>
      <c r="O115" s="67"/>
      <c r="P115" s="67"/>
      <c r="Q115" s="67"/>
      <c r="R115" s="67"/>
      <c r="S115" s="67"/>
      <c r="T115" s="67"/>
      <c r="U115" s="67"/>
      <c r="V115" s="67"/>
      <c r="W115" s="67"/>
      <c r="X115" s="67"/>
      <c r="Y115" s="67"/>
      <c r="Z115" s="67"/>
      <c r="AA115" s="67"/>
    </row>
    <row r="116" spans="1:27">
      <c r="A116" s="279"/>
      <c r="B116" s="157"/>
      <c r="C116" s="157"/>
      <c r="D116" s="157"/>
      <c r="E116" s="157"/>
      <c r="F116" s="280"/>
      <c r="G116" s="67"/>
      <c r="H116" s="67"/>
      <c r="I116" s="67"/>
      <c r="J116" s="67"/>
      <c r="K116" s="67"/>
      <c r="L116" s="67"/>
      <c r="M116" s="67"/>
      <c r="N116" s="67"/>
      <c r="O116" s="67"/>
      <c r="P116" s="67"/>
      <c r="Q116" s="67"/>
      <c r="R116" s="67"/>
      <c r="S116" s="67"/>
      <c r="T116" s="67"/>
      <c r="U116" s="67"/>
      <c r="V116" s="67"/>
      <c r="W116" s="67"/>
      <c r="X116" s="67"/>
      <c r="Y116" s="67"/>
      <c r="Z116" s="67"/>
      <c r="AA116" s="67"/>
    </row>
    <row r="117" spans="1:27">
      <c r="A117" s="279"/>
      <c r="B117" s="157"/>
      <c r="C117" s="157"/>
      <c r="D117" s="157"/>
      <c r="E117" s="157"/>
      <c r="F117" s="280"/>
      <c r="G117" s="67"/>
      <c r="H117" s="67"/>
      <c r="I117" s="67"/>
      <c r="J117" s="67"/>
      <c r="K117" s="67"/>
      <c r="L117" s="67"/>
      <c r="M117" s="67"/>
      <c r="N117" s="67"/>
      <c r="O117" s="67"/>
      <c r="P117" s="67"/>
      <c r="Q117" s="67"/>
      <c r="R117" s="67"/>
      <c r="S117" s="67"/>
      <c r="T117" s="67"/>
      <c r="U117" s="67"/>
      <c r="V117" s="67"/>
      <c r="W117" s="67"/>
      <c r="X117" s="67"/>
      <c r="Y117" s="67"/>
      <c r="Z117" s="67"/>
      <c r="AA117" s="67"/>
    </row>
    <row r="118" spans="1:27">
      <c r="A118" s="279"/>
      <c r="B118" s="157"/>
      <c r="C118" s="157"/>
      <c r="D118" s="157"/>
      <c r="E118" s="157"/>
      <c r="F118" s="280"/>
      <c r="G118" s="67"/>
      <c r="H118" s="67"/>
      <c r="I118" s="67"/>
      <c r="J118" s="67"/>
      <c r="K118" s="67"/>
      <c r="L118" s="67"/>
      <c r="M118" s="67"/>
      <c r="N118" s="67"/>
      <c r="O118" s="67"/>
      <c r="P118" s="67"/>
      <c r="Q118" s="67"/>
      <c r="R118" s="67"/>
      <c r="S118" s="67"/>
      <c r="T118" s="67"/>
      <c r="U118" s="67"/>
      <c r="V118" s="67"/>
      <c r="W118" s="67"/>
      <c r="X118" s="67"/>
      <c r="Y118" s="67"/>
      <c r="Z118" s="67"/>
      <c r="AA118" s="67"/>
    </row>
    <row r="119" spans="1:27">
      <c r="A119" s="279"/>
      <c r="B119" s="157"/>
      <c r="C119" s="157"/>
      <c r="D119" s="157"/>
      <c r="E119" s="157"/>
      <c r="F119" s="280"/>
      <c r="G119" s="67"/>
      <c r="H119" s="67"/>
      <c r="I119" s="67"/>
      <c r="J119" s="67"/>
      <c r="K119" s="67"/>
      <c r="L119" s="67"/>
      <c r="M119" s="67"/>
      <c r="N119" s="67"/>
      <c r="O119" s="67"/>
      <c r="P119" s="67"/>
      <c r="Q119" s="67"/>
      <c r="R119" s="67"/>
      <c r="S119" s="67"/>
      <c r="T119" s="67"/>
      <c r="U119" s="67"/>
      <c r="V119" s="67"/>
      <c r="W119" s="67"/>
      <c r="X119" s="67"/>
      <c r="Y119" s="67"/>
      <c r="Z119" s="67"/>
      <c r="AA119" s="67"/>
    </row>
    <row r="120" spans="1:27">
      <c r="A120" s="279"/>
      <c r="B120" s="157"/>
      <c r="C120" s="157"/>
      <c r="D120" s="157"/>
      <c r="E120" s="157"/>
      <c r="F120" s="280"/>
      <c r="G120" s="67"/>
      <c r="H120" s="67"/>
      <c r="I120" s="67"/>
      <c r="J120" s="67"/>
      <c r="K120" s="67"/>
      <c r="L120" s="67"/>
      <c r="M120" s="67"/>
      <c r="N120" s="67"/>
      <c r="O120" s="67"/>
      <c r="P120" s="67"/>
      <c r="Q120" s="67"/>
      <c r="R120" s="67"/>
      <c r="S120" s="67"/>
      <c r="T120" s="67"/>
      <c r="U120" s="67"/>
      <c r="V120" s="67"/>
      <c r="W120" s="67"/>
      <c r="X120" s="67"/>
      <c r="Y120" s="67"/>
      <c r="Z120" s="67"/>
      <c r="AA120" s="67"/>
    </row>
    <row r="121" spans="1:27">
      <c r="A121" s="279"/>
      <c r="B121" s="157"/>
      <c r="C121" s="157"/>
      <c r="D121" s="157"/>
      <c r="E121" s="157"/>
      <c r="F121" s="280"/>
      <c r="G121" s="67"/>
      <c r="H121" s="67"/>
      <c r="I121" s="67"/>
      <c r="J121" s="67"/>
      <c r="K121" s="67"/>
      <c r="L121" s="67"/>
      <c r="M121" s="67"/>
      <c r="N121" s="67"/>
      <c r="O121" s="67"/>
      <c r="P121" s="67"/>
      <c r="Q121" s="67"/>
      <c r="R121" s="67"/>
      <c r="S121" s="67"/>
      <c r="T121" s="67"/>
      <c r="U121" s="67"/>
      <c r="V121" s="67"/>
      <c r="W121" s="67"/>
      <c r="X121" s="67"/>
      <c r="Y121" s="67"/>
      <c r="Z121" s="67"/>
      <c r="AA121" s="67"/>
    </row>
    <row r="122" spans="1:27">
      <c r="A122" s="279"/>
      <c r="B122" s="157"/>
      <c r="C122" s="157"/>
      <c r="D122" s="157"/>
      <c r="E122" s="157"/>
      <c r="F122" s="280"/>
      <c r="G122" s="67"/>
      <c r="H122" s="67"/>
      <c r="I122" s="67"/>
      <c r="J122" s="67"/>
      <c r="K122" s="67"/>
      <c r="L122" s="67"/>
      <c r="M122" s="67"/>
      <c r="N122" s="67"/>
      <c r="O122" s="67"/>
      <c r="P122" s="67"/>
      <c r="Q122" s="67"/>
      <c r="R122" s="67"/>
      <c r="S122" s="67"/>
      <c r="T122" s="67"/>
      <c r="U122" s="67"/>
      <c r="V122" s="67"/>
      <c r="W122" s="67"/>
      <c r="X122" s="67"/>
      <c r="Y122" s="67"/>
      <c r="Z122" s="67"/>
      <c r="AA122" s="67"/>
    </row>
    <row r="123" spans="1:27">
      <c r="A123" s="279"/>
      <c r="B123" s="157"/>
      <c r="C123" s="157"/>
      <c r="D123" s="157"/>
      <c r="E123" s="157"/>
      <c r="F123" s="280"/>
      <c r="G123" s="67"/>
      <c r="H123" s="67"/>
      <c r="I123" s="67"/>
      <c r="J123" s="67"/>
      <c r="K123" s="67"/>
      <c r="L123" s="67"/>
      <c r="M123" s="67"/>
      <c r="N123" s="67"/>
      <c r="O123" s="67"/>
      <c r="P123" s="67"/>
      <c r="Q123" s="67"/>
      <c r="R123" s="67"/>
      <c r="S123" s="67"/>
      <c r="T123" s="67"/>
      <c r="U123" s="67"/>
      <c r="V123" s="67"/>
      <c r="W123" s="67"/>
      <c r="X123" s="67"/>
      <c r="Y123" s="67"/>
      <c r="Z123" s="67"/>
      <c r="AA123" s="67"/>
    </row>
    <row r="124" spans="1:27">
      <c r="A124" s="279"/>
      <c r="B124" s="157"/>
      <c r="C124" s="157"/>
      <c r="D124" s="157"/>
      <c r="E124" s="157"/>
      <c r="F124" s="280"/>
      <c r="G124" s="67"/>
      <c r="H124" s="67"/>
      <c r="I124" s="67"/>
      <c r="J124" s="67"/>
      <c r="K124" s="67"/>
      <c r="L124" s="67"/>
      <c r="M124" s="67"/>
      <c r="N124" s="67"/>
      <c r="O124" s="67"/>
      <c r="P124" s="67"/>
      <c r="Q124" s="67"/>
      <c r="R124" s="67"/>
      <c r="S124" s="67"/>
      <c r="T124" s="67"/>
      <c r="U124" s="67"/>
      <c r="V124" s="67"/>
      <c r="W124" s="67"/>
      <c r="X124" s="67"/>
      <c r="Y124" s="67"/>
      <c r="Z124" s="67"/>
      <c r="AA124" s="67"/>
    </row>
    <row r="125" spans="1:27">
      <c r="A125" s="279"/>
      <c r="B125" s="157"/>
      <c r="C125" s="157"/>
      <c r="D125" s="157"/>
      <c r="E125" s="157"/>
      <c r="F125" s="280"/>
      <c r="G125" s="67"/>
      <c r="H125" s="67"/>
      <c r="I125" s="67"/>
      <c r="J125" s="67"/>
      <c r="K125" s="67"/>
      <c r="L125" s="67"/>
      <c r="M125" s="67"/>
      <c r="N125" s="67"/>
      <c r="O125" s="67"/>
      <c r="P125" s="67"/>
      <c r="Q125" s="67"/>
      <c r="R125" s="67"/>
      <c r="S125" s="67"/>
      <c r="T125" s="67"/>
      <c r="U125" s="67"/>
      <c r="V125" s="67"/>
      <c r="W125" s="67"/>
      <c r="X125" s="67"/>
      <c r="Y125" s="67"/>
      <c r="Z125" s="67"/>
      <c r="AA125" s="67"/>
    </row>
    <row r="126" spans="1:27">
      <c r="A126" s="279"/>
      <c r="B126" s="157"/>
      <c r="C126" s="157"/>
      <c r="D126" s="157"/>
      <c r="E126" s="157"/>
      <c r="F126" s="280"/>
      <c r="G126" s="67"/>
      <c r="H126" s="67"/>
      <c r="I126" s="67"/>
      <c r="J126" s="67"/>
      <c r="K126" s="67"/>
      <c r="L126" s="67"/>
      <c r="M126" s="67"/>
      <c r="N126" s="67"/>
      <c r="O126" s="67"/>
      <c r="P126" s="67"/>
      <c r="Q126" s="67"/>
      <c r="R126" s="67"/>
      <c r="S126" s="67"/>
      <c r="T126" s="67"/>
      <c r="U126" s="67"/>
      <c r="V126" s="67"/>
      <c r="W126" s="67"/>
      <c r="X126" s="67"/>
      <c r="Y126" s="67"/>
      <c r="Z126" s="67"/>
      <c r="AA126" s="67"/>
    </row>
    <row r="127" spans="1:27" ht="15.75" thickBot="1">
      <c r="A127" s="281"/>
      <c r="B127" s="162"/>
      <c r="C127" s="162"/>
      <c r="D127" s="162"/>
      <c r="E127" s="162"/>
      <c r="F127" s="282"/>
      <c r="G127" s="67"/>
      <c r="H127" s="67"/>
      <c r="I127" s="67"/>
      <c r="J127" s="67"/>
      <c r="K127" s="67"/>
      <c r="L127" s="67"/>
      <c r="M127" s="67"/>
      <c r="N127" s="67"/>
      <c r="O127" s="67"/>
      <c r="P127" s="67"/>
      <c r="Q127" s="67"/>
      <c r="R127" s="67"/>
      <c r="S127" s="67"/>
      <c r="T127" s="67"/>
      <c r="U127" s="67"/>
      <c r="V127" s="67"/>
      <c r="W127" s="67"/>
      <c r="X127" s="67"/>
      <c r="Y127" s="67"/>
      <c r="Z127" s="67"/>
      <c r="AA127" s="67"/>
    </row>
    <row r="128" spans="1:27">
      <c r="A128" s="2"/>
      <c r="B128" s="2"/>
      <c r="C128" s="2"/>
      <c r="D128" s="2"/>
      <c r="E128" s="2"/>
      <c r="F128" s="2" t="s">
        <v>2583</v>
      </c>
      <c r="G128" s="67"/>
      <c r="H128" s="67"/>
      <c r="I128" s="67"/>
      <c r="J128" s="67"/>
      <c r="K128" s="67"/>
      <c r="L128" s="67"/>
      <c r="M128" s="67"/>
      <c r="N128" s="67"/>
      <c r="O128" s="67"/>
      <c r="P128" s="67"/>
      <c r="Q128" s="67"/>
      <c r="R128" s="67"/>
      <c r="S128" s="67"/>
      <c r="T128" s="67"/>
      <c r="U128" s="67"/>
      <c r="V128" s="67"/>
      <c r="W128" s="67"/>
      <c r="X128" s="67"/>
      <c r="Y128" s="67"/>
      <c r="Z128" s="67"/>
      <c r="AA128" s="67"/>
    </row>
    <row r="129" spans="1:27">
      <c r="A129" s="2"/>
      <c r="B129" s="2"/>
      <c r="C129" s="2"/>
      <c r="D129" s="2"/>
      <c r="E129" s="2"/>
      <c r="F129" s="2"/>
      <c r="G129" s="67"/>
      <c r="H129" s="67"/>
      <c r="I129" s="67"/>
      <c r="J129" s="67"/>
      <c r="K129" s="67"/>
      <c r="L129" s="67"/>
      <c r="M129" s="67"/>
      <c r="N129" s="67"/>
      <c r="O129" s="67"/>
      <c r="P129" s="67"/>
      <c r="Q129" s="67"/>
      <c r="R129" s="67"/>
      <c r="S129" s="67"/>
      <c r="T129" s="67"/>
      <c r="U129" s="67"/>
      <c r="V129" s="67"/>
      <c r="W129" s="67"/>
      <c r="X129" s="67"/>
      <c r="Y129" s="67"/>
      <c r="Z129" s="67"/>
      <c r="AA129" s="67"/>
    </row>
    <row r="130" spans="1:27">
      <c r="A130" s="163" t="s">
        <v>74</v>
      </c>
      <c r="B130" s="163"/>
      <c r="C130" s="163"/>
      <c r="D130" s="163"/>
      <c r="E130" s="163"/>
      <c r="F130" s="163"/>
      <c r="G130" s="67"/>
      <c r="H130" s="67"/>
      <c r="I130" s="67"/>
      <c r="J130" s="67"/>
      <c r="K130" s="67"/>
      <c r="L130" s="67"/>
      <c r="M130" s="67"/>
      <c r="N130" s="67"/>
      <c r="O130" s="67"/>
      <c r="P130" s="67"/>
      <c r="Q130" s="67"/>
      <c r="R130" s="67"/>
      <c r="S130" s="67"/>
      <c r="T130" s="67"/>
      <c r="U130" s="67"/>
      <c r="V130" s="67"/>
      <c r="W130" s="67"/>
      <c r="X130" s="67"/>
      <c r="Y130" s="67"/>
      <c r="Z130" s="67"/>
      <c r="AA130" s="67"/>
    </row>
    <row r="131" spans="1:27">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row>
    <row r="132" spans="1:27" ht="15.75" thickBot="1">
      <c r="A132" s="152" t="str">
        <f>'Data Sheet'!A54</f>
        <v>Annual Report of VERIZON NEW YORK INC.                                                                                           For the period ending DECEMBER 31, 2014</v>
      </c>
      <c r="B132" s="67"/>
      <c r="C132" s="67"/>
      <c r="D132" s="67"/>
      <c r="E132" s="67"/>
      <c r="F132" s="2"/>
      <c r="G132" s="67"/>
      <c r="H132" s="67"/>
      <c r="I132" s="67"/>
      <c r="J132" s="67"/>
      <c r="K132" s="67"/>
      <c r="L132" s="67"/>
      <c r="M132" s="67"/>
      <c r="N132" s="67"/>
      <c r="O132" s="67"/>
      <c r="P132" s="67"/>
      <c r="Q132" s="67"/>
      <c r="R132" s="67"/>
      <c r="S132" s="67"/>
      <c r="T132" s="67"/>
      <c r="U132" s="67"/>
      <c r="V132" s="67"/>
      <c r="W132" s="67"/>
      <c r="X132" s="67"/>
      <c r="Y132" s="67"/>
      <c r="Z132" s="67"/>
      <c r="AA132" s="67"/>
    </row>
    <row r="133" spans="1:27">
      <c r="A133" s="271"/>
      <c r="B133" s="165"/>
      <c r="C133" s="165"/>
      <c r="D133" s="165"/>
      <c r="E133" s="165"/>
      <c r="F133" s="272"/>
      <c r="G133" s="67"/>
      <c r="H133" s="67"/>
      <c r="I133" s="67"/>
      <c r="J133" s="67"/>
      <c r="K133" s="67"/>
      <c r="L133" s="67"/>
      <c r="M133" s="67"/>
      <c r="N133" s="67"/>
      <c r="O133" s="67"/>
      <c r="P133" s="67"/>
      <c r="Q133" s="67"/>
      <c r="R133" s="67"/>
      <c r="S133" s="67"/>
      <c r="T133" s="67"/>
      <c r="U133" s="67"/>
      <c r="V133" s="67"/>
      <c r="W133" s="67"/>
      <c r="X133" s="67"/>
      <c r="Y133" s="67"/>
      <c r="Z133" s="67"/>
      <c r="AA133" s="67"/>
    </row>
    <row r="134" spans="1:27" ht="15.75">
      <c r="A134" s="153" t="s">
        <v>2159</v>
      </c>
      <c r="B134" s="163"/>
      <c r="C134" s="163"/>
      <c r="D134" s="163"/>
      <c r="E134" s="163"/>
      <c r="F134" s="273"/>
      <c r="G134" s="67"/>
      <c r="H134" s="67"/>
      <c r="I134" s="67"/>
      <c r="J134" s="67"/>
      <c r="K134" s="67"/>
      <c r="L134" s="67"/>
      <c r="M134" s="67"/>
      <c r="N134" s="67"/>
      <c r="O134" s="67"/>
      <c r="P134" s="67"/>
      <c r="Q134" s="67"/>
      <c r="R134" s="67"/>
      <c r="S134" s="67"/>
      <c r="T134" s="67"/>
      <c r="U134" s="67"/>
      <c r="V134" s="67"/>
      <c r="W134" s="67"/>
      <c r="X134" s="67"/>
      <c r="Y134" s="67"/>
      <c r="Z134" s="67"/>
      <c r="AA134" s="67"/>
    </row>
    <row r="135" spans="1:27">
      <c r="A135" s="279"/>
      <c r="B135" s="157"/>
      <c r="C135" s="157"/>
      <c r="D135" s="157"/>
      <c r="E135" s="157"/>
      <c r="F135" s="280"/>
      <c r="G135" s="67"/>
      <c r="H135" s="67"/>
      <c r="I135" s="67"/>
      <c r="J135" s="67"/>
      <c r="K135" s="67"/>
      <c r="L135" s="67"/>
      <c r="M135" s="67"/>
      <c r="N135" s="67"/>
      <c r="O135" s="67"/>
      <c r="P135" s="67"/>
      <c r="Q135" s="67"/>
      <c r="R135" s="67"/>
      <c r="S135" s="67"/>
      <c r="T135" s="67"/>
      <c r="U135" s="67"/>
      <c r="V135" s="67"/>
      <c r="W135" s="67"/>
      <c r="X135" s="67"/>
      <c r="Y135" s="67"/>
      <c r="Z135" s="67"/>
      <c r="AA135" s="67"/>
    </row>
    <row r="136" spans="1:27">
      <c r="A136" s="279"/>
      <c r="B136" s="157"/>
      <c r="C136" s="157"/>
      <c r="D136" s="157"/>
      <c r="E136" s="157"/>
      <c r="F136" s="280"/>
      <c r="G136" s="67"/>
      <c r="H136" s="1057"/>
      <c r="I136" s="1057"/>
      <c r="J136" s="1057"/>
      <c r="K136" s="67"/>
      <c r="L136" s="67"/>
      <c r="M136" s="67"/>
      <c r="N136" s="67"/>
      <c r="O136" s="67"/>
      <c r="P136" s="67"/>
      <c r="Q136" s="67"/>
      <c r="R136" s="67"/>
      <c r="S136" s="67"/>
      <c r="T136" s="67"/>
      <c r="U136" s="67"/>
      <c r="V136" s="67"/>
      <c r="W136" s="67"/>
      <c r="X136" s="67"/>
      <c r="Y136" s="67"/>
      <c r="Z136" s="67"/>
      <c r="AA136" s="67"/>
    </row>
    <row r="137" spans="1:27" ht="18">
      <c r="A137" s="166" t="s">
        <v>3188</v>
      </c>
      <c r="B137" s="1329"/>
      <c r="C137" s="1329"/>
      <c r="D137" s="1330"/>
      <c r="E137" s="1331"/>
      <c r="F137" s="280"/>
      <c r="G137" s="67"/>
      <c r="H137" s="1057"/>
      <c r="I137" s="1057"/>
      <c r="J137" s="1057"/>
      <c r="K137" s="67"/>
      <c r="L137" s="67"/>
      <c r="M137" s="67"/>
      <c r="N137" s="67"/>
      <c r="O137" s="67"/>
      <c r="P137" s="67"/>
      <c r="Q137" s="67"/>
      <c r="R137" s="67"/>
      <c r="S137" s="67"/>
      <c r="T137" s="67"/>
      <c r="U137" s="67"/>
      <c r="V137" s="67"/>
      <c r="W137" s="67"/>
      <c r="X137" s="67"/>
      <c r="Y137" s="67"/>
      <c r="Z137" s="67"/>
      <c r="AA137" s="67"/>
    </row>
    <row r="138" spans="1:27">
      <c r="A138" s="156"/>
      <c r="B138" s="1329"/>
      <c r="C138" s="1329"/>
      <c r="D138" s="1330"/>
      <c r="E138" s="1331"/>
      <c r="F138" s="280"/>
      <c r="G138" s="67"/>
      <c r="H138" s="1057"/>
      <c r="I138" s="1057"/>
      <c r="J138" s="1057"/>
      <c r="K138" s="67"/>
      <c r="L138" s="67"/>
      <c r="M138" s="67"/>
      <c r="N138" s="67"/>
      <c r="O138" s="67"/>
      <c r="P138" s="67"/>
      <c r="Q138" s="67"/>
      <c r="R138" s="67"/>
      <c r="S138" s="67"/>
      <c r="T138" s="67"/>
      <c r="U138" s="67"/>
      <c r="V138" s="67"/>
      <c r="W138" s="67"/>
      <c r="X138" s="67"/>
      <c r="Y138" s="67"/>
      <c r="Z138" s="67"/>
      <c r="AA138" s="67"/>
    </row>
    <row r="139" spans="1:27">
      <c r="A139" s="156" t="s">
        <v>3428</v>
      </c>
      <c r="B139" s="1329"/>
      <c r="C139" s="1329"/>
      <c r="D139" s="1330"/>
      <c r="E139" s="1331"/>
      <c r="F139" s="280"/>
      <c r="G139" s="67"/>
      <c r="H139" s="1057"/>
      <c r="I139" s="1057"/>
      <c r="J139" s="1057"/>
      <c r="K139" s="67"/>
      <c r="L139" s="67"/>
      <c r="M139" s="67"/>
      <c r="N139" s="67"/>
      <c r="O139" s="67"/>
      <c r="P139" s="67"/>
      <c r="Q139" s="67"/>
      <c r="R139" s="67"/>
      <c r="S139" s="67"/>
      <c r="T139" s="67"/>
      <c r="U139" s="67"/>
      <c r="V139" s="67"/>
      <c r="W139" s="67"/>
      <c r="X139" s="67"/>
      <c r="Y139" s="67"/>
      <c r="Z139" s="67"/>
      <c r="AA139" s="67"/>
    </row>
    <row r="140" spans="1:27">
      <c r="A140" s="156" t="s">
        <v>3389</v>
      </c>
      <c r="B140" s="1329"/>
      <c r="C140" s="1329"/>
      <c r="D140" s="1330"/>
      <c r="E140" s="1331"/>
      <c r="F140" s="280"/>
      <c r="G140" s="67"/>
      <c r="H140" s="1057"/>
      <c r="I140" s="1057"/>
      <c r="J140" s="1057"/>
      <c r="K140" s="67"/>
      <c r="L140" s="67"/>
      <c r="M140" s="67"/>
      <c r="N140" s="67"/>
      <c r="O140" s="67"/>
      <c r="P140" s="67"/>
      <c r="Q140" s="67"/>
      <c r="R140" s="67"/>
      <c r="S140" s="67"/>
      <c r="T140" s="67"/>
      <c r="U140" s="67"/>
      <c r="V140" s="67"/>
      <c r="W140" s="67"/>
      <c r="X140" s="67"/>
      <c r="Y140" s="67"/>
      <c r="Z140" s="67"/>
      <c r="AA140" s="67"/>
    </row>
    <row r="141" spans="1:27">
      <c r="A141" s="156" t="s">
        <v>3767</v>
      </c>
      <c r="B141" s="1329"/>
      <c r="C141" s="1329"/>
      <c r="D141" s="1330"/>
      <c r="E141" s="1331"/>
      <c r="F141" s="280"/>
      <c r="G141" s="67"/>
      <c r="H141" s="1057"/>
      <c r="I141" s="1057"/>
      <c r="J141" s="1057"/>
      <c r="K141" s="67"/>
      <c r="L141" s="67"/>
      <c r="M141" s="67"/>
      <c r="N141" s="67"/>
      <c r="O141" s="67"/>
      <c r="P141" s="67"/>
      <c r="Q141" s="67"/>
      <c r="R141" s="67"/>
      <c r="S141" s="67"/>
      <c r="T141" s="67"/>
      <c r="U141" s="67"/>
      <c r="V141" s="67"/>
      <c r="W141" s="67"/>
      <c r="X141" s="67"/>
      <c r="Y141" s="67"/>
      <c r="Z141" s="67"/>
      <c r="AA141" s="67"/>
    </row>
    <row r="142" spans="1:27">
      <c r="A142" s="156" t="s">
        <v>3189</v>
      </c>
      <c r="B142" s="1329"/>
      <c r="C142" s="1329"/>
      <c r="D142" s="1330"/>
      <c r="E142" s="1331"/>
      <c r="F142" s="280"/>
      <c r="G142" s="67"/>
      <c r="H142" s="1057"/>
      <c r="I142" s="1057"/>
      <c r="J142" s="1057"/>
      <c r="K142" s="1057"/>
      <c r="L142" s="67"/>
      <c r="M142" s="67"/>
      <c r="N142" s="67"/>
      <c r="O142" s="67"/>
      <c r="P142" s="67"/>
      <c r="Q142" s="67"/>
      <c r="R142" s="67"/>
      <c r="S142" s="67"/>
      <c r="T142" s="67"/>
      <c r="U142" s="67"/>
      <c r="V142" s="67"/>
      <c r="W142" s="67"/>
      <c r="X142" s="67"/>
      <c r="Y142" s="67"/>
      <c r="Z142" s="67"/>
      <c r="AA142" s="67"/>
    </row>
    <row r="143" spans="1:27" ht="18">
      <c r="A143" s="166" t="s">
        <v>3190</v>
      </c>
      <c r="B143" s="1329"/>
      <c r="C143" s="1329"/>
      <c r="D143" s="1330"/>
      <c r="E143" s="1331"/>
      <c r="F143" s="280"/>
      <c r="G143" s="67"/>
      <c r="H143" s="1057"/>
      <c r="I143" s="1057"/>
      <c r="J143" s="1057"/>
      <c r="K143" s="1057"/>
      <c r="L143" s="67"/>
      <c r="M143" s="67"/>
      <c r="N143" s="67"/>
      <c r="O143" s="67"/>
      <c r="P143" s="67"/>
      <c r="Q143" s="67"/>
      <c r="R143" s="67"/>
      <c r="S143" s="67"/>
      <c r="T143" s="67"/>
      <c r="U143" s="67"/>
      <c r="V143" s="67"/>
      <c r="W143" s="67"/>
      <c r="X143" s="67"/>
      <c r="Y143" s="67"/>
      <c r="Z143" s="67"/>
      <c r="AA143" s="67"/>
    </row>
    <row r="144" spans="1:27" ht="18">
      <c r="A144" s="166"/>
      <c r="F144" s="280"/>
      <c r="G144" s="67"/>
      <c r="H144" s="1057"/>
      <c r="I144" s="1057"/>
      <c r="J144" s="1057"/>
      <c r="K144" s="1057"/>
      <c r="L144" s="67"/>
      <c r="M144" s="67"/>
      <c r="N144" s="67"/>
      <c r="O144" s="67"/>
      <c r="P144" s="67"/>
      <c r="Q144" s="67"/>
      <c r="R144" s="67"/>
      <c r="S144" s="67"/>
      <c r="T144" s="67"/>
      <c r="U144" s="67"/>
      <c r="V144" s="67"/>
      <c r="W144" s="67"/>
      <c r="X144" s="67"/>
      <c r="Y144" s="67"/>
      <c r="Z144" s="67"/>
      <c r="AA144" s="67"/>
    </row>
    <row r="145" spans="1:27" ht="18">
      <c r="A145" s="166" t="s">
        <v>3804</v>
      </c>
      <c r="B145" s="1329"/>
      <c r="C145" s="1329"/>
      <c r="D145" s="1330"/>
      <c r="E145" s="1331"/>
      <c r="F145" s="280"/>
      <c r="G145" s="67"/>
      <c r="H145" s="1057"/>
      <c r="I145" s="1057"/>
      <c r="J145" s="1057"/>
      <c r="K145" s="1057"/>
      <c r="L145" s="67"/>
      <c r="M145" s="67"/>
      <c r="N145" s="67"/>
      <c r="O145" s="67"/>
      <c r="P145" s="67"/>
      <c r="Q145" s="67"/>
      <c r="R145" s="67"/>
      <c r="S145" s="67"/>
      <c r="T145" s="67"/>
      <c r="U145" s="67"/>
      <c r="V145" s="67"/>
      <c r="W145" s="67"/>
      <c r="X145" s="67"/>
      <c r="Y145" s="67"/>
      <c r="Z145" s="67"/>
      <c r="AA145" s="67"/>
    </row>
    <row r="146" spans="1:27" ht="18">
      <c r="A146" s="166" t="s">
        <v>3803</v>
      </c>
      <c r="B146" s="1329"/>
      <c r="C146" s="1329"/>
      <c r="D146" s="1330"/>
      <c r="E146" s="1331"/>
      <c r="F146" s="280"/>
      <c r="G146" s="67"/>
      <c r="H146" s="1057"/>
      <c r="I146" s="1057"/>
      <c r="J146" s="1057"/>
      <c r="K146" s="1057"/>
      <c r="L146" s="67"/>
      <c r="M146" s="67"/>
      <c r="N146" s="67"/>
      <c r="O146" s="67"/>
      <c r="P146" s="67"/>
      <c r="Q146" s="67"/>
      <c r="R146" s="67"/>
      <c r="S146" s="67"/>
      <c r="T146" s="67"/>
      <c r="U146" s="67"/>
      <c r="V146" s="67"/>
      <c r="W146" s="67"/>
      <c r="X146" s="67"/>
      <c r="Y146" s="67"/>
      <c r="Z146" s="67"/>
      <c r="AA146" s="67"/>
    </row>
    <row r="147" spans="1:27" ht="18">
      <c r="A147" s="166" t="s">
        <v>3822</v>
      </c>
      <c r="B147" s="1329"/>
      <c r="C147" s="1329"/>
      <c r="D147" s="1330"/>
      <c r="E147" s="1331"/>
      <c r="F147" s="280"/>
      <c r="G147" s="67"/>
      <c r="H147" s="1057"/>
      <c r="I147" s="1057"/>
      <c r="J147" s="1057"/>
      <c r="K147" s="1057"/>
      <c r="L147" s="1057"/>
      <c r="M147" s="1672"/>
      <c r="N147" s="1672"/>
      <c r="O147" s="1672"/>
      <c r="P147" s="67"/>
      <c r="Q147" s="67"/>
      <c r="R147" s="67"/>
      <c r="S147" s="67"/>
      <c r="T147" s="67"/>
      <c r="U147" s="67"/>
      <c r="V147" s="67"/>
      <c r="W147" s="67"/>
      <c r="X147" s="67"/>
      <c r="Y147" s="67"/>
      <c r="Z147" s="67"/>
      <c r="AA147" s="67"/>
    </row>
    <row r="148" spans="1:27" ht="18">
      <c r="A148" s="166" t="s">
        <v>3820</v>
      </c>
      <c r="B148" s="1002"/>
      <c r="C148" s="1329"/>
      <c r="D148" s="1330"/>
      <c r="E148" s="1331"/>
      <c r="F148" s="280"/>
      <c r="G148" s="67"/>
      <c r="H148" s="1057"/>
      <c r="I148" s="1057"/>
      <c r="J148" s="1057"/>
      <c r="K148" s="1057"/>
      <c r="L148" s="67"/>
      <c r="M148" s="67"/>
      <c r="N148" s="67"/>
      <c r="O148" s="67"/>
      <c r="P148" s="67"/>
      <c r="Q148" s="67"/>
      <c r="R148" s="67"/>
      <c r="S148" s="67"/>
      <c r="T148" s="67"/>
      <c r="U148" s="67"/>
      <c r="V148" s="67"/>
      <c r="W148" s="67"/>
      <c r="X148" s="67"/>
      <c r="Y148" s="67"/>
      <c r="Z148" s="67"/>
      <c r="AA148" s="67"/>
    </row>
    <row r="149" spans="1:27" ht="18">
      <c r="A149" s="1181" t="s">
        <v>3823</v>
      </c>
      <c r="B149" s="1329"/>
      <c r="C149" s="1329"/>
      <c r="D149" s="1330"/>
      <c r="E149" s="1331"/>
      <c r="F149" s="280"/>
      <c r="G149" s="67"/>
      <c r="H149" s="1057"/>
      <c r="I149" s="1057"/>
      <c r="J149" s="1057"/>
      <c r="K149" s="1057"/>
      <c r="L149" s="67"/>
      <c r="M149" s="67"/>
      <c r="N149" s="67"/>
      <c r="O149" s="67"/>
      <c r="P149" s="67"/>
      <c r="Q149" s="67"/>
      <c r="R149" s="67"/>
      <c r="S149" s="67"/>
      <c r="T149" s="67"/>
      <c r="U149" s="67"/>
      <c r="V149" s="67"/>
      <c r="W149" s="67"/>
      <c r="X149" s="67"/>
      <c r="Y149" s="67"/>
      <c r="Z149" s="67"/>
      <c r="AA149" s="67"/>
    </row>
    <row r="150" spans="1:27" ht="18">
      <c r="A150" s="166" t="s">
        <v>3821</v>
      </c>
      <c r="B150" s="1002"/>
      <c r="C150" s="1329"/>
      <c r="D150" s="1330"/>
      <c r="E150" s="1331"/>
      <c r="F150" s="280"/>
      <c r="G150" s="67"/>
      <c r="H150" s="1057"/>
      <c r="I150" s="1057"/>
      <c r="J150" s="1057"/>
      <c r="K150" s="1057"/>
      <c r="L150" s="67"/>
      <c r="M150" s="67"/>
      <c r="N150" s="67"/>
      <c r="O150" s="67"/>
      <c r="P150" s="67"/>
      <c r="Q150" s="67"/>
      <c r="R150" s="67"/>
      <c r="S150" s="67"/>
      <c r="T150" s="67"/>
      <c r="U150" s="67"/>
      <c r="V150" s="67"/>
      <c r="W150" s="67"/>
      <c r="X150" s="67"/>
      <c r="Y150" s="67"/>
      <c r="Z150" s="67"/>
      <c r="AA150" s="67"/>
    </row>
    <row r="151" spans="1:27" ht="18">
      <c r="B151" s="1002"/>
      <c r="C151" s="1332"/>
      <c r="D151" s="1333"/>
      <c r="E151" s="1334"/>
      <c r="F151" s="280"/>
      <c r="G151" s="67"/>
      <c r="H151" s="1057"/>
      <c r="I151" s="1057"/>
      <c r="J151" s="1057"/>
      <c r="K151" s="1057"/>
      <c r="L151" s="67"/>
      <c r="M151" s="67"/>
      <c r="N151" s="67"/>
      <c r="O151" s="67"/>
      <c r="P151" s="67"/>
      <c r="Q151" s="67"/>
      <c r="R151" s="67"/>
      <c r="S151" s="67"/>
      <c r="T151" s="67"/>
      <c r="U151" s="67"/>
      <c r="V151" s="67"/>
      <c r="W151" s="67"/>
      <c r="X151" s="67"/>
      <c r="Y151" s="67"/>
      <c r="Z151" s="67"/>
      <c r="AA151" s="67"/>
    </row>
    <row r="152" spans="1:27" ht="18">
      <c r="A152" s="166" t="s">
        <v>3191</v>
      </c>
      <c r="B152" s="1335"/>
      <c r="C152" s="1332"/>
      <c r="D152" s="1333"/>
      <c r="E152" s="1334"/>
      <c r="F152" s="280"/>
      <c r="G152" s="67"/>
      <c r="H152" s="1057"/>
      <c r="I152" s="1057"/>
      <c r="J152" s="1057"/>
      <c r="K152" s="1057"/>
      <c r="L152" s="67"/>
      <c r="M152" s="67"/>
      <c r="N152" s="67"/>
      <c r="O152" s="67"/>
      <c r="P152" s="67"/>
      <c r="Q152" s="67"/>
      <c r="R152" s="67"/>
      <c r="S152" s="67"/>
      <c r="T152" s="67"/>
      <c r="U152" s="67"/>
      <c r="V152" s="67"/>
      <c r="W152" s="67"/>
      <c r="X152" s="67"/>
      <c r="Y152" s="67"/>
      <c r="Z152" s="67"/>
      <c r="AA152" s="67"/>
    </row>
    <row r="153" spans="1:27" ht="18">
      <c r="A153" s="1336"/>
      <c r="B153" s="1583"/>
      <c r="C153" s="1332"/>
      <c r="D153" s="1333"/>
      <c r="E153" s="1334"/>
      <c r="F153" s="280"/>
      <c r="G153" s="67"/>
      <c r="H153" s="1057"/>
      <c r="I153" s="1057"/>
      <c r="J153" s="1057"/>
      <c r="K153" s="1057"/>
      <c r="L153" s="67"/>
      <c r="M153" s="67"/>
      <c r="N153" s="67"/>
      <c r="O153" s="67"/>
      <c r="P153" s="67"/>
      <c r="Q153" s="67"/>
      <c r="R153" s="67"/>
      <c r="S153" s="67"/>
      <c r="T153" s="67"/>
      <c r="U153" s="67"/>
      <c r="V153" s="67"/>
      <c r="W153" s="67"/>
      <c r="X153" s="67"/>
      <c r="Y153" s="67"/>
      <c r="Z153" s="67"/>
      <c r="AA153" s="67"/>
    </row>
    <row r="154" spans="1:27" ht="18">
      <c r="A154" s="166" t="s">
        <v>3192</v>
      </c>
      <c r="F154" s="280"/>
      <c r="G154" s="67"/>
      <c r="H154" s="1057"/>
      <c r="I154" s="1057"/>
      <c r="J154" s="1057"/>
      <c r="K154" s="1057"/>
      <c r="L154" s="67"/>
      <c r="M154" s="67"/>
      <c r="N154" s="67"/>
      <c r="O154" s="67"/>
      <c r="P154" s="67"/>
      <c r="Q154" s="67"/>
      <c r="R154" s="67"/>
      <c r="S154" s="67"/>
      <c r="T154" s="67"/>
      <c r="U154" s="67"/>
      <c r="V154" s="67"/>
      <c r="W154" s="67"/>
      <c r="X154" s="67"/>
      <c r="Y154" s="67"/>
      <c r="Z154" s="67"/>
      <c r="AA154" s="67"/>
    </row>
    <row r="155" spans="1:27" ht="18">
      <c r="A155" s="166" t="s">
        <v>3193</v>
      </c>
      <c r="F155" s="280"/>
      <c r="G155" s="67"/>
      <c r="H155" s="1057"/>
      <c r="I155" s="1057"/>
      <c r="J155" s="1057"/>
      <c r="K155" s="1057"/>
      <c r="L155" s="67"/>
      <c r="M155" s="67"/>
      <c r="N155" s="67"/>
      <c r="O155" s="67"/>
      <c r="P155" s="67"/>
      <c r="Q155" s="67"/>
      <c r="R155" s="67"/>
      <c r="S155" s="67"/>
      <c r="T155" s="67"/>
      <c r="U155" s="67"/>
      <c r="V155" s="67"/>
      <c r="W155" s="67"/>
      <c r="X155" s="67"/>
      <c r="Y155" s="67"/>
      <c r="Z155" s="67"/>
      <c r="AA155" s="67"/>
    </row>
    <row r="156" spans="1:27">
      <c r="A156" s="1581"/>
      <c r="F156" s="280"/>
      <c r="G156" s="67"/>
      <c r="H156" s="1057"/>
      <c r="I156" s="1057"/>
      <c r="J156" s="1057"/>
      <c r="K156" s="1057"/>
      <c r="L156" s="67"/>
      <c r="M156" s="67"/>
      <c r="N156" s="67"/>
      <c r="O156" s="67"/>
      <c r="P156" s="67"/>
      <c r="Q156" s="67"/>
      <c r="R156" s="67"/>
      <c r="S156" s="67"/>
      <c r="T156" s="67"/>
      <c r="U156" s="67"/>
      <c r="V156" s="67"/>
      <c r="W156" s="67"/>
      <c r="X156" s="67"/>
      <c r="Y156" s="67"/>
      <c r="Z156" s="67"/>
      <c r="AA156" s="67"/>
    </row>
    <row r="157" spans="1:27" ht="18">
      <c r="A157" s="1581"/>
      <c r="B157" t="s">
        <v>3768</v>
      </c>
      <c r="C157" s="1335"/>
      <c r="D157" s="1338"/>
      <c r="E157" s="1339"/>
      <c r="F157" s="280"/>
      <c r="G157" s="67"/>
      <c r="H157" s="1057"/>
      <c r="I157" s="1057"/>
      <c r="J157" s="1057"/>
      <c r="K157" s="1057"/>
      <c r="L157" s="67"/>
      <c r="M157" s="67"/>
      <c r="N157" s="67"/>
      <c r="O157" s="67"/>
      <c r="P157" s="67"/>
      <c r="Q157" s="67"/>
      <c r="R157" s="67"/>
      <c r="S157" s="67"/>
      <c r="T157" s="67"/>
      <c r="U157" s="67"/>
      <c r="V157" s="67"/>
      <c r="W157" s="67"/>
      <c r="X157" s="67"/>
      <c r="Y157" s="67"/>
      <c r="Z157" s="67"/>
      <c r="AA157" s="67"/>
    </row>
    <row r="158" spans="1:27" ht="18">
      <c r="A158" s="1581"/>
      <c r="B158" t="s">
        <v>3769</v>
      </c>
      <c r="C158" s="1335"/>
      <c r="D158" s="1338"/>
      <c r="E158" s="1339"/>
      <c r="F158" s="280"/>
      <c r="G158" s="67"/>
      <c r="H158" s="1057"/>
      <c r="I158" s="1057"/>
      <c r="J158" s="1057"/>
      <c r="K158" s="1057"/>
      <c r="L158" s="67"/>
      <c r="M158" s="67"/>
      <c r="N158" s="67"/>
      <c r="O158" s="67"/>
      <c r="P158" s="67"/>
      <c r="Q158" s="67"/>
      <c r="R158" s="67"/>
      <c r="S158" s="67"/>
      <c r="T158" s="67"/>
      <c r="U158" s="67"/>
      <c r="V158" s="67"/>
      <c r="W158" s="67"/>
      <c r="X158" s="67"/>
      <c r="Y158" s="67"/>
      <c r="Z158" s="67"/>
      <c r="AA158" s="67"/>
    </row>
    <row r="159" spans="1:27" ht="18">
      <c r="A159" s="1336"/>
      <c r="B159" t="s">
        <v>3770</v>
      </c>
      <c r="C159" s="1335"/>
      <c r="D159" s="1338"/>
      <c r="E159" s="1339"/>
      <c r="F159" s="280"/>
      <c r="G159" s="67"/>
      <c r="H159" s="1057"/>
      <c r="I159" s="1057"/>
      <c r="J159" s="1057"/>
      <c r="K159" s="1057"/>
      <c r="L159" s="67"/>
      <c r="M159" s="67"/>
      <c r="N159" s="67"/>
      <c r="O159" s="67"/>
      <c r="P159" s="67"/>
      <c r="Q159" s="67"/>
      <c r="R159" s="67"/>
      <c r="S159" s="67"/>
      <c r="T159" s="67"/>
      <c r="U159" s="67"/>
      <c r="V159" s="67"/>
      <c r="W159" s="67"/>
      <c r="X159" s="67"/>
      <c r="Y159" s="67"/>
      <c r="Z159" s="67"/>
      <c r="AA159" s="67"/>
    </row>
    <row r="160" spans="1:27" ht="18">
      <c r="A160" s="1336"/>
      <c r="B160" t="s">
        <v>3771</v>
      </c>
      <c r="C160" s="1335"/>
      <c r="D160" s="1338"/>
      <c r="E160" s="1339"/>
      <c r="F160" s="280"/>
      <c r="G160" s="67"/>
      <c r="H160" s="1057"/>
      <c r="I160" s="1057"/>
      <c r="J160" s="1057"/>
      <c r="K160" s="1057"/>
      <c r="L160" s="67"/>
      <c r="M160" s="67"/>
      <c r="N160" s="67"/>
      <c r="O160" s="67"/>
      <c r="P160" s="67"/>
      <c r="Q160" s="67"/>
      <c r="R160" s="67"/>
      <c r="S160" s="67"/>
      <c r="T160" s="67"/>
      <c r="U160" s="67"/>
      <c r="V160" s="67"/>
      <c r="W160" s="67"/>
      <c r="X160" s="67"/>
      <c r="Y160" s="67"/>
      <c r="Z160" s="67"/>
      <c r="AA160" s="67"/>
    </row>
    <row r="161" spans="1:27" ht="18">
      <c r="A161" s="1336"/>
      <c r="B161" t="s">
        <v>3772</v>
      </c>
      <c r="C161" s="1335"/>
      <c r="D161" s="1338"/>
      <c r="E161" s="1339"/>
      <c r="F161" s="280"/>
      <c r="G161" s="67"/>
      <c r="H161" s="67"/>
      <c r="I161" s="67"/>
      <c r="J161" s="67"/>
      <c r="K161" s="67"/>
      <c r="L161" s="67"/>
      <c r="M161" s="67"/>
      <c r="N161" s="67"/>
      <c r="O161" s="67"/>
      <c r="P161" s="67"/>
      <c r="Q161" s="67"/>
      <c r="R161" s="67"/>
      <c r="S161" s="67"/>
      <c r="T161" s="67"/>
      <c r="U161" s="67"/>
      <c r="V161" s="67"/>
      <c r="W161" s="67"/>
      <c r="X161" s="67"/>
      <c r="Y161" s="67"/>
      <c r="Z161" s="67"/>
      <c r="AA161" s="67"/>
    </row>
    <row r="162" spans="1:27" ht="18">
      <c r="A162" s="1336"/>
      <c r="B162" t="s">
        <v>3773</v>
      </c>
      <c r="C162" s="1335"/>
      <c r="D162" s="1338"/>
      <c r="E162" s="1339"/>
      <c r="F162" s="280"/>
      <c r="G162" s="67"/>
      <c r="H162" s="67"/>
      <c r="I162" s="67"/>
      <c r="J162" s="67"/>
      <c r="K162" s="67"/>
      <c r="L162" s="67"/>
      <c r="M162" s="67"/>
      <c r="N162" s="67"/>
      <c r="O162" s="67"/>
      <c r="P162" s="67"/>
      <c r="Q162" s="67"/>
      <c r="R162" s="67"/>
      <c r="S162" s="67"/>
      <c r="T162" s="67"/>
      <c r="U162" s="67"/>
      <c r="V162" s="67"/>
      <c r="W162" s="67"/>
      <c r="X162" s="67"/>
      <c r="Y162" s="67"/>
      <c r="Z162" s="67"/>
      <c r="AA162" s="67"/>
    </row>
    <row r="163" spans="1:27" ht="18">
      <c r="A163" s="1336"/>
      <c r="B163" t="s">
        <v>3774</v>
      </c>
      <c r="C163" s="1340"/>
      <c r="D163" s="1341"/>
      <c r="E163" s="1342"/>
      <c r="F163" s="280"/>
      <c r="G163" s="67"/>
      <c r="H163" s="67"/>
      <c r="I163" s="67"/>
      <c r="J163" s="67"/>
      <c r="K163" s="67"/>
      <c r="L163" s="67"/>
      <c r="M163" s="67"/>
      <c r="N163" s="67"/>
      <c r="O163" s="67"/>
      <c r="P163" s="67"/>
      <c r="Q163" s="67"/>
      <c r="R163" s="67"/>
      <c r="S163" s="67"/>
      <c r="T163" s="67"/>
      <c r="U163" s="67"/>
      <c r="V163" s="67"/>
      <c r="W163" s="67"/>
      <c r="X163" s="67"/>
      <c r="Y163" s="67"/>
      <c r="Z163" s="67"/>
      <c r="AA163" s="67"/>
    </row>
    <row r="164" spans="1:27" ht="18">
      <c r="A164" s="1336"/>
      <c r="C164" s="1340"/>
      <c r="D164" s="1341"/>
      <c r="E164" s="1342"/>
      <c r="F164" s="280"/>
      <c r="G164" s="67"/>
      <c r="H164" s="67"/>
      <c r="I164" s="67"/>
      <c r="J164" s="67"/>
      <c r="K164" s="67"/>
      <c r="L164" s="67"/>
      <c r="M164" s="67"/>
      <c r="N164" s="67"/>
      <c r="O164" s="67"/>
      <c r="P164" s="67"/>
      <c r="Q164" s="67"/>
      <c r="R164" s="67"/>
      <c r="S164" s="67"/>
      <c r="T164" s="67"/>
      <c r="U164" s="67"/>
      <c r="V164" s="67"/>
      <c r="W164" s="67"/>
      <c r="X164" s="67"/>
      <c r="Y164" s="67"/>
      <c r="Z164" s="67"/>
      <c r="AA164" s="67"/>
    </row>
    <row r="165" spans="1:27">
      <c r="A165" s="1344"/>
      <c r="B165" t="s">
        <v>3775</v>
      </c>
      <c r="C165" s="1340"/>
      <c r="D165" s="1341"/>
      <c r="E165" s="1342"/>
      <c r="F165" s="280"/>
      <c r="G165" s="67"/>
      <c r="H165" s="67"/>
      <c r="I165" s="67"/>
      <c r="J165" s="67"/>
      <c r="K165" s="67"/>
      <c r="L165" s="67"/>
      <c r="M165" s="67"/>
      <c r="N165" s="67"/>
      <c r="O165" s="67"/>
      <c r="P165" s="67"/>
      <c r="Q165" s="67"/>
      <c r="R165" s="67"/>
      <c r="S165" s="67"/>
      <c r="T165" s="67"/>
      <c r="U165" s="67"/>
      <c r="V165" s="67"/>
      <c r="W165" s="67"/>
      <c r="X165" s="67"/>
      <c r="Y165" s="67"/>
      <c r="Z165" s="67"/>
      <c r="AA165" s="67"/>
    </row>
    <row r="166" spans="1:27">
      <c r="A166" s="1344"/>
      <c r="B166" t="s">
        <v>3776</v>
      </c>
      <c r="C166" s="1340"/>
      <c r="D166" s="1341"/>
      <c r="E166" s="1342"/>
      <c r="F166" s="280"/>
      <c r="G166" s="67"/>
      <c r="H166" s="67"/>
      <c r="I166" s="67"/>
      <c r="J166" s="67"/>
      <c r="K166" s="67"/>
      <c r="L166" s="67"/>
      <c r="M166" s="67"/>
      <c r="N166" s="67"/>
      <c r="O166" s="67"/>
      <c r="P166" s="67"/>
      <c r="Q166" s="67"/>
      <c r="R166" s="67"/>
      <c r="S166" s="67"/>
      <c r="T166" s="67"/>
      <c r="U166" s="67"/>
      <c r="V166" s="67"/>
      <c r="W166" s="67"/>
      <c r="X166" s="67"/>
      <c r="Y166" s="67"/>
      <c r="Z166" s="67"/>
      <c r="AA166" s="67"/>
    </row>
    <row r="167" spans="1:27">
      <c r="A167" s="1344"/>
      <c r="B167" t="s">
        <v>3777</v>
      </c>
      <c r="C167" s="1340"/>
      <c r="D167" s="1341"/>
      <c r="E167" s="1343"/>
      <c r="F167" s="280"/>
      <c r="G167" s="67"/>
      <c r="H167" s="67"/>
      <c r="I167" s="67"/>
      <c r="J167" s="67"/>
      <c r="K167" s="67"/>
      <c r="L167" s="67"/>
      <c r="M167" s="67"/>
      <c r="N167" s="67"/>
      <c r="O167" s="67"/>
      <c r="P167" s="67"/>
      <c r="Q167" s="67"/>
      <c r="R167" s="67"/>
      <c r="S167" s="67"/>
      <c r="T167" s="67"/>
      <c r="U167" s="67"/>
      <c r="V167" s="67"/>
      <c r="W167" s="67"/>
      <c r="X167" s="67"/>
      <c r="Y167" s="67"/>
      <c r="Z167" s="67"/>
      <c r="AA167" s="67"/>
    </row>
    <row r="168" spans="1:27">
      <c r="A168" s="1344"/>
      <c r="B168" t="s">
        <v>3778</v>
      </c>
      <c r="C168" s="1340"/>
      <c r="D168" s="1341"/>
      <c r="E168" s="1342"/>
      <c r="F168" s="280"/>
      <c r="G168" s="67"/>
      <c r="H168" s="67"/>
      <c r="I168" s="67"/>
      <c r="J168" s="67"/>
      <c r="K168" s="67"/>
      <c r="L168" s="67"/>
      <c r="M168" s="67"/>
      <c r="N168" s="67"/>
      <c r="O168" s="67"/>
      <c r="P168" s="67"/>
      <c r="Q168" s="67"/>
      <c r="R168" s="67"/>
      <c r="S168" s="67"/>
      <c r="T168" s="67"/>
      <c r="U168" s="67"/>
      <c r="V168" s="67"/>
      <c r="W168" s="67"/>
      <c r="X168" s="67"/>
      <c r="Y168" s="67"/>
      <c r="Z168" s="67"/>
      <c r="AA168" s="67"/>
    </row>
    <row r="169" spans="1:27" ht="18">
      <c r="A169" s="1336"/>
      <c r="B169" t="s">
        <v>3779</v>
      </c>
      <c r="C169" s="1340"/>
      <c r="D169" s="1341"/>
      <c r="E169" s="1342"/>
      <c r="F169" s="280"/>
      <c r="G169" s="67"/>
      <c r="H169" s="67"/>
      <c r="I169" s="67"/>
      <c r="J169" s="67"/>
      <c r="K169" s="67"/>
      <c r="L169" s="67"/>
      <c r="M169" s="67"/>
      <c r="N169" s="67"/>
      <c r="O169" s="67"/>
      <c r="P169" s="67"/>
      <c r="Q169" s="67"/>
      <c r="R169" s="67"/>
      <c r="S169" s="67"/>
      <c r="T169" s="67"/>
      <c r="U169" s="67"/>
      <c r="V169" s="67"/>
      <c r="W169" s="67"/>
      <c r="X169" s="67"/>
      <c r="Y169" s="67"/>
      <c r="Z169" s="67"/>
      <c r="AA169" s="67"/>
    </row>
    <row r="170" spans="1:27">
      <c r="A170" s="279"/>
      <c r="B170" t="s">
        <v>3780</v>
      </c>
      <c r="C170" s="1340"/>
      <c r="D170" s="1341"/>
      <c r="E170" s="1342"/>
      <c r="F170" s="280"/>
      <c r="G170" s="67"/>
      <c r="H170" s="67"/>
      <c r="I170" s="67"/>
      <c r="J170" s="67"/>
      <c r="K170" s="67"/>
      <c r="L170" s="67"/>
      <c r="M170" s="67"/>
      <c r="N170" s="67"/>
      <c r="O170" s="67"/>
      <c r="P170" s="67"/>
      <c r="Q170" s="67"/>
      <c r="R170" s="67"/>
      <c r="S170" s="67"/>
      <c r="T170" s="67"/>
      <c r="U170" s="67"/>
      <c r="V170" s="67"/>
      <c r="W170" s="67"/>
      <c r="X170" s="67"/>
      <c r="Y170" s="67"/>
      <c r="Z170" s="67"/>
      <c r="AA170" s="67"/>
    </row>
    <row r="171" spans="1:27">
      <c r="A171" s="279"/>
      <c r="C171" s="1340"/>
      <c r="D171" s="1341"/>
      <c r="E171" s="1342"/>
      <c r="F171" s="280"/>
      <c r="G171" s="67"/>
      <c r="H171" s="67"/>
      <c r="I171" s="67"/>
      <c r="J171" s="67"/>
      <c r="K171" s="67"/>
      <c r="L171" s="67"/>
      <c r="M171" s="67"/>
      <c r="N171" s="67"/>
      <c r="O171" s="67"/>
      <c r="P171" s="67"/>
      <c r="Q171" s="67"/>
      <c r="R171" s="67"/>
      <c r="S171" s="67"/>
      <c r="T171" s="67"/>
      <c r="U171" s="67"/>
      <c r="V171" s="67"/>
      <c r="W171" s="67"/>
      <c r="X171" s="67"/>
      <c r="Y171" s="67"/>
      <c r="Z171" s="67"/>
      <c r="AA171" s="67"/>
    </row>
    <row r="172" spans="1:27">
      <c r="A172" s="279"/>
      <c r="B172" t="s">
        <v>3781</v>
      </c>
      <c r="C172" s="1340"/>
      <c r="D172" s="1341"/>
      <c r="E172" s="1343"/>
      <c r="F172" s="280"/>
      <c r="G172" s="67"/>
      <c r="H172" s="67"/>
      <c r="I172" s="67"/>
      <c r="J172" s="67"/>
      <c r="K172" s="67"/>
      <c r="L172" s="67"/>
      <c r="M172" s="67"/>
      <c r="N172" s="67"/>
      <c r="O172" s="67"/>
      <c r="P172" s="67"/>
      <c r="Q172" s="67"/>
      <c r="R172" s="67"/>
      <c r="S172" s="67"/>
      <c r="T172" s="67"/>
      <c r="U172" s="67"/>
      <c r="V172" s="67"/>
      <c r="W172" s="67"/>
      <c r="X172" s="67"/>
      <c r="Y172" s="67"/>
      <c r="Z172" s="67"/>
      <c r="AA172" s="67"/>
    </row>
    <row r="173" spans="1:27">
      <c r="A173" s="279"/>
      <c r="B173" t="s">
        <v>3782</v>
      </c>
      <c r="C173" s="157"/>
      <c r="D173" s="157"/>
      <c r="E173" s="157"/>
      <c r="F173" s="280"/>
      <c r="G173" s="67"/>
      <c r="H173" s="67"/>
      <c r="I173" s="67"/>
      <c r="J173" s="67"/>
      <c r="K173" s="67"/>
      <c r="L173" s="67"/>
      <c r="M173" s="67"/>
      <c r="N173" s="67"/>
      <c r="O173" s="67"/>
      <c r="P173" s="67"/>
      <c r="Q173" s="67"/>
      <c r="R173" s="67"/>
      <c r="S173" s="67"/>
      <c r="T173" s="67"/>
      <c r="U173" s="67"/>
      <c r="V173" s="67"/>
      <c r="W173" s="67"/>
      <c r="X173" s="67"/>
      <c r="Y173" s="67"/>
      <c r="Z173" s="67"/>
      <c r="AA173" s="67"/>
    </row>
    <row r="174" spans="1:27">
      <c r="A174" s="279"/>
      <c r="B174" t="s">
        <v>3783</v>
      </c>
      <c r="C174" s="157"/>
      <c r="D174" s="157"/>
      <c r="E174" s="157"/>
      <c r="F174" s="280"/>
      <c r="G174" s="67"/>
      <c r="H174" s="67"/>
      <c r="I174" s="67"/>
      <c r="J174" s="67"/>
      <c r="K174" s="67"/>
      <c r="L174" s="67"/>
      <c r="M174" s="67"/>
      <c r="N174" s="67"/>
      <c r="O174" s="67"/>
      <c r="P174" s="67"/>
      <c r="Q174" s="67"/>
      <c r="R174" s="67"/>
      <c r="S174" s="67"/>
      <c r="T174" s="67"/>
      <c r="U174" s="67"/>
      <c r="V174" s="67"/>
      <c r="W174" s="67"/>
      <c r="X174" s="67"/>
      <c r="Y174" s="67"/>
      <c r="Z174" s="67"/>
      <c r="AA174" s="67"/>
    </row>
    <row r="175" spans="1:27">
      <c r="A175" s="279"/>
      <c r="B175" t="s">
        <v>3784</v>
      </c>
      <c r="C175" s="157"/>
      <c r="D175" s="157"/>
      <c r="E175" s="157"/>
      <c r="F175" s="280"/>
      <c r="G175" s="67"/>
      <c r="H175" s="67"/>
      <c r="I175" s="67"/>
      <c r="J175" s="67"/>
      <c r="K175" s="67"/>
      <c r="L175" s="67"/>
      <c r="M175" s="67"/>
      <c r="N175" s="67"/>
      <c r="O175" s="67"/>
      <c r="P175" s="67"/>
      <c r="Q175" s="67"/>
      <c r="R175" s="67"/>
      <c r="S175" s="67"/>
      <c r="T175" s="67"/>
      <c r="U175" s="67"/>
      <c r="V175" s="67"/>
      <c r="W175" s="67"/>
      <c r="X175" s="67"/>
      <c r="Y175" s="67"/>
      <c r="Z175" s="67"/>
      <c r="AA175" s="67"/>
    </row>
    <row r="176" spans="1:27">
      <c r="A176" s="279"/>
      <c r="B176" t="s">
        <v>3785</v>
      </c>
      <c r="C176" s="157"/>
      <c r="D176" s="157"/>
      <c r="E176" s="157"/>
      <c r="F176" s="280"/>
      <c r="G176" s="67"/>
      <c r="H176" s="67"/>
      <c r="I176" s="67"/>
      <c r="J176" s="67"/>
      <c r="K176" s="67"/>
      <c r="L176" s="67"/>
      <c r="M176" s="67"/>
      <c r="N176" s="67"/>
      <c r="O176" s="67"/>
      <c r="P176" s="67"/>
      <c r="Q176" s="67"/>
      <c r="R176" s="67"/>
      <c r="S176" s="67"/>
      <c r="T176" s="67"/>
      <c r="U176" s="67"/>
      <c r="V176" s="67"/>
      <c r="W176" s="67"/>
      <c r="X176" s="67"/>
      <c r="Y176" s="67"/>
      <c r="Z176" s="67"/>
      <c r="AA176" s="67"/>
    </row>
    <row r="177" spans="1:27">
      <c r="A177" s="279"/>
      <c r="B177" t="s">
        <v>3786</v>
      </c>
      <c r="C177" s="157"/>
      <c r="D177" s="157"/>
      <c r="E177" s="157"/>
      <c r="F177" s="280"/>
      <c r="G177" s="67"/>
      <c r="H177" s="67"/>
      <c r="I177" s="67"/>
      <c r="J177" s="67"/>
      <c r="K177" s="67"/>
      <c r="L177" s="67"/>
      <c r="M177" s="67"/>
      <c r="N177" s="67"/>
      <c r="O177" s="67"/>
      <c r="P177" s="67"/>
      <c r="Q177" s="67"/>
      <c r="R177" s="67"/>
      <c r="S177" s="67"/>
      <c r="T177" s="67"/>
      <c r="U177" s="67"/>
      <c r="V177" s="67"/>
      <c r="W177" s="67"/>
      <c r="X177" s="67"/>
      <c r="Y177" s="67"/>
      <c r="Z177" s="67"/>
      <c r="AA177" s="67"/>
    </row>
    <row r="178" spans="1:27">
      <c r="A178" s="279"/>
      <c r="C178" s="157"/>
      <c r="D178" s="157"/>
      <c r="E178" s="157"/>
      <c r="F178" s="280"/>
      <c r="G178" s="67"/>
      <c r="H178" s="67"/>
      <c r="I178" s="67"/>
      <c r="J178" s="67"/>
      <c r="K178" s="67"/>
      <c r="L178" s="67"/>
      <c r="M178" s="67"/>
      <c r="N178" s="67"/>
      <c r="O178" s="67"/>
      <c r="P178" s="67"/>
      <c r="Q178" s="67"/>
      <c r="R178" s="67"/>
      <c r="S178" s="67"/>
      <c r="T178" s="67"/>
      <c r="U178" s="67"/>
      <c r="V178" s="67"/>
      <c r="W178" s="67"/>
      <c r="X178" s="67"/>
      <c r="Y178" s="67"/>
      <c r="Z178" s="67"/>
      <c r="AA178" s="67"/>
    </row>
    <row r="179" spans="1:27">
      <c r="A179" s="279"/>
      <c r="B179" t="s">
        <v>3787</v>
      </c>
      <c r="C179" s="157"/>
      <c r="D179" s="157"/>
      <c r="E179" s="157"/>
      <c r="F179" s="280"/>
      <c r="G179" s="67"/>
      <c r="H179" s="67"/>
      <c r="I179" s="67"/>
      <c r="J179" s="67"/>
      <c r="K179" s="67"/>
      <c r="L179" s="67"/>
      <c r="M179" s="67"/>
      <c r="N179" s="67"/>
      <c r="O179" s="67"/>
      <c r="P179" s="67"/>
      <c r="Q179" s="67"/>
      <c r="R179" s="67"/>
      <c r="S179" s="67"/>
      <c r="T179" s="67"/>
      <c r="U179" s="67"/>
      <c r="V179" s="67"/>
      <c r="W179" s="67"/>
      <c r="X179" s="67"/>
      <c r="Y179" s="67"/>
      <c r="Z179" s="67"/>
      <c r="AA179" s="67"/>
    </row>
    <row r="180" spans="1:27">
      <c r="A180" s="279"/>
      <c r="B180" t="s">
        <v>3788</v>
      </c>
      <c r="C180" s="157"/>
      <c r="D180" s="157"/>
      <c r="E180" s="157"/>
      <c r="F180" s="280"/>
      <c r="G180" s="67"/>
      <c r="H180" s="67"/>
      <c r="I180" s="67"/>
      <c r="J180" s="67"/>
      <c r="K180" s="67"/>
      <c r="L180" s="67"/>
      <c r="M180" s="67"/>
      <c r="N180" s="67"/>
      <c r="O180" s="67"/>
      <c r="P180" s="67"/>
      <c r="Q180" s="67"/>
      <c r="R180" s="67"/>
      <c r="S180" s="67"/>
      <c r="T180" s="67"/>
      <c r="U180" s="67"/>
      <c r="V180" s="67"/>
      <c r="W180" s="67"/>
      <c r="X180" s="67"/>
      <c r="Y180" s="67"/>
      <c r="Z180" s="67"/>
      <c r="AA180" s="67"/>
    </row>
    <row r="181" spans="1:27">
      <c r="A181" s="279"/>
      <c r="B181" t="s">
        <v>3789</v>
      </c>
      <c r="C181" s="157"/>
      <c r="D181" s="157"/>
      <c r="E181" s="157"/>
      <c r="F181" s="280"/>
      <c r="G181" s="67"/>
      <c r="H181" s="67"/>
      <c r="I181" s="67"/>
      <c r="J181" s="67"/>
      <c r="K181" s="67"/>
      <c r="L181" s="67"/>
      <c r="M181" s="67"/>
      <c r="N181" s="67"/>
      <c r="O181" s="67"/>
      <c r="P181" s="67"/>
      <c r="Q181" s="67"/>
      <c r="R181" s="67"/>
      <c r="S181" s="67"/>
      <c r="T181" s="67"/>
      <c r="U181" s="67"/>
      <c r="V181" s="67"/>
      <c r="W181" s="67"/>
      <c r="X181" s="67"/>
      <c r="Y181" s="67"/>
      <c r="Z181" s="67"/>
      <c r="AA181" s="67"/>
    </row>
    <row r="182" spans="1:27">
      <c r="A182" s="279"/>
      <c r="B182" t="s">
        <v>3790</v>
      </c>
      <c r="C182" s="157"/>
      <c r="D182" s="157"/>
      <c r="E182" s="157"/>
      <c r="F182" s="280"/>
      <c r="G182" s="67"/>
      <c r="H182" s="67"/>
      <c r="I182" s="67"/>
      <c r="J182" s="67"/>
      <c r="K182" s="67"/>
      <c r="L182" s="67"/>
      <c r="M182" s="67"/>
      <c r="N182" s="67"/>
      <c r="O182" s="67"/>
      <c r="P182" s="67"/>
      <c r="Q182" s="67"/>
      <c r="R182" s="67"/>
      <c r="S182" s="67"/>
      <c r="T182" s="67"/>
      <c r="U182" s="67"/>
      <c r="V182" s="67"/>
      <c r="W182" s="67"/>
      <c r="X182" s="67"/>
      <c r="Y182" s="67"/>
      <c r="Z182" s="67"/>
      <c r="AA182" s="67"/>
    </row>
    <row r="183" spans="1:27">
      <c r="A183" s="279"/>
      <c r="B183" t="s">
        <v>3791</v>
      </c>
      <c r="C183" s="157"/>
      <c r="D183" s="157"/>
      <c r="E183" s="157"/>
      <c r="F183" s="280"/>
      <c r="G183" s="67"/>
      <c r="H183" s="67"/>
      <c r="I183" s="67"/>
      <c r="J183" s="67"/>
      <c r="K183" s="67"/>
      <c r="L183" s="67"/>
      <c r="M183" s="67"/>
      <c r="N183" s="67"/>
      <c r="O183" s="67"/>
      <c r="P183" s="67"/>
      <c r="Q183" s="67"/>
      <c r="R183" s="67"/>
      <c r="S183" s="67"/>
      <c r="T183" s="67"/>
      <c r="U183" s="67"/>
      <c r="V183" s="67"/>
      <c r="W183" s="67"/>
      <c r="X183" s="67"/>
      <c r="Y183" s="67"/>
      <c r="Z183" s="67"/>
      <c r="AA183" s="67"/>
    </row>
    <row r="184" spans="1:27">
      <c r="A184" s="279"/>
      <c r="B184" t="s">
        <v>3792</v>
      </c>
      <c r="C184" s="157"/>
      <c r="D184" s="157"/>
      <c r="E184" s="157"/>
      <c r="F184" s="280"/>
      <c r="G184" s="67"/>
      <c r="H184" s="67"/>
      <c r="I184" s="67"/>
      <c r="J184" s="67"/>
      <c r="K184" s="67"/>
      <c r="L184" s="67"/>
      <c r="M184" s="67"/>
      <c r="N184" s="67"/>
      <c r="O184" s="67"/>
      <c r="P184" s="67"/>
      <c r="Q184" s="67"/>
      <c r="R184" s="67"/>
      <c r="S184" s="67"/>
      <c r="T184" s="67"/>
      <c r="U184" s="67"/>
      <c r="V184" s="67"/>
      <c r="W184" s="67"/>
      <c r="X184" s="67"/>
      <c r="Y184" s="67"/>
      <c r="Z184" s="67"/>
      <c r="AA184" s="67"/>
    </row>
    <row r="185" spans="1:27">
      <c r="A185" s="279"/>
      <c r="C185" s="157"/>
      <c r="D185" s="157"/>
      <c r="E185" s="157"/>
      <c r="F185" s="280"/>
      <c r="G185" s="67"/>
      <c r="H185" s="67"/>
      <c r="I185" s="67"/>
      <c r="J185" s="67"/>
      <c r="K185" s="67"/>
      <c r="L185" s="67"/>
      <c r="M185" s="67"/>
      <c r="N185" s="67"/>
      <c r="O185" s="67"/>
      <c r="P185" s="67"/>
      <c r="Q185" s="67"/>
      <c r="R185" s="67"/>
      <c r="S185" s="67"/>
      <c r="T185" s="67"/>
      <c r="U185" s="67"/>
      <c r="V185" s="67"/>
      <c r="W185" s="67"/>
      <c r="X185" s="67"/>
      <c r="Y185" s="67"/>
      <c r="Z185" s="67"/>
      <c r="AA185" s="67"/>
    </row>
    <row r="186" spans="1:27">
      <c r="A186" s="279"/>
      <c r="B186" t="s">
        <v>3793</v>
      </c>
      <c r="C186" s="157"/>
      <c r="D186" s="157"/>
      <c r="E186" s="157"/>
      <c r="F186" s="280"/>
      <c r="G186" s="67"/>
      <c r="H186" s="67"/>
      <c r="I186" s="67"/>
      <c r="J186" s="67"/>
      <c r="K186" s="67"/>
      <c r="L186" s="67"/>
      <c r="M186" s="67"/>
      <c r="N186" s="67"/>
      <c r="O186" s="67"/>
      <c r="P186" s="67"/>
      <c r="Q186" s="67"/>
      <c r="R186" s="67"/>
      <c r="S186" s="67"/>
      <c r="T186" s="67"/>
      <c r="U186" s="67"/>
      <c r="V186" s="67"/>
      <c r="W186" s="67"/>
      <c r="X186" s="67"/>
      <c r="Y186" s="67"/>
      <c r="Z186" s="67"/>
      <c r="AA186" s="67"/>
    </row>
    <row r="187" spans="1:27">
      <c r="A187" s="279"/>
      <c r="B187" t="s">
        <v>3794</v>
      </c>
      <c r="C187" s="157"/>
      <c r="D187" s="157"/>
      <c r="E187" s="157"/>
      <c r="F187" s="280"/>
      <c r="G187" s="67"/>
      <c r="H187" s="67"/>
      <c r="I187" s="67"/>
      <c r="J187" s="67"/>
      <c r="K187" s="67"/>
      <c r="L187" s="67"/>
      <c r="M187" s="67"/>
      <c r="N187" s="67"/>
      <c r="O187" s="67"/>
      <c r="P187" s="67"/>
      <c r="Q187" s="67"/>
      <c r="R187" s="67"/>
      <c r="S187" s="67"/>
      <c r="T187" s="67"/>
      <c r="U187" s="67"/>
      <c r="V187" s="67"/>
      <c r="W187" s="67"/>
      <c r="X187" s="67"/>
      <c r="Y187" s="67"/>
      <c r="Z187" s="67"/>
      <c r="AA187" s="67"/>
    </row>
    <row r="188" spans="1:27">
      <c r="A188" s="279"/>
      <c r="B188" t="s">
        <v>3795</v>
      </c>
      <c r="C188" s="157"/>
      <c r="D188" s="157"/>
      <c r="E188" s="157"/>
      <c r="F188" s="280"/>
      <c r="G188" s="67"/>
      <c r="H188" s="67"/>
      <c r="I188" s="67"/>
      <c r="J188" s="67"/>
      <c r="K188" s="67"/>
      <c r="L188" s="67"/>
      <c r="M188" s="67"/>
      <c r="N188" s="67"/>
      <c r="O188" s="67"/>
      <c r="P188" s="67"/>
      <c r="Q188" s="67"/>
      <c r="R188" s="67"/>
      <c r="S188" s="67"/>
      <c r="T188" s="67"/>
      <c r="U188" s="67"/>
      <c r="V188" s="67"/>
      <c r="W188" s="67"/>
      <c r="X188" s="67"/>
      <c r="Y188" s="67"/>
      <c r="Z188" s="67"/>
      <c r="AA188" s="67"/>
    </row>
    <row r="189" spans="1:27">
      <c r="A189" s="279"/>
      <c r="B189" t="s">
        <v>3796</v>
      </c>
      <c r="C189" s="157"/>
      <c r="D189" s="157"/>
      <c r="E189" s="157"/>
      <c r="F189" s="280"/>
      <c r="G189" s="67"/>
      <c r="H189" s="67"/>
      <c r="I189" s="67"/>
      <c r="J189" s="67"/>
      <c r="K189" s="67"/>
      <c r="L189" s="67"/>
      <c r="M189" s="67"/>
      <c r="N189" s="67"/>
      <c r="O189" s="67"/>
      <c r="P189" s="67"/>
      <c r="Q189" s="67"/>
      <c r="R189" s="67"/>
      <c r="S189" s="67"/>
      <c r="T189" s="67"/>
      <c r="U189" s="67"/>
      <c r="V189" s="67"/>
      <c r="W189" s="67"/>
      <c r="X189" s="67"/>
      <c r="Y189" s="67"/>
      <c r="Z189" s="67"/>
      <c r="AA189" s="67"/>
    </row>
    <row r="190" spans="1:27">
      <c r="A190" s="279"/>
      <c r="B190" s="132" t="s">
        <v>3797</v>
      </c>
      <c r="C190" s="157"/>
      <c r="D190" s="157"/>
      <c r="E190" s="157"/>
      <c r="F190" s="280"/>
      <c r="G190" s="67"/>
      <c r="H190" s="67"/>
      <c r="I190" s="67"/>
      <c r="J190" s="67"/>
      <c r="K190" s="67"/>
      <c r="L190" s="67"/>
      <c r="M190" s="67"/>
      <c r="N190" s="67"/>
      <c r="O190" s="67"/>
      <c r="P190" s="67"/>
      <c r="Q190" s="67"/>
      <c r="R190" s="67"/>
      <c r="S190" s="67"/>
      <c r="T190" s="67"/>
      <c r="U190" s="67"/>
      <c r="V190" s="67"/>
      <c r="W190" s="67"/>
      <c r="X190" s="67"/>
      <c r="Y190" s="67"/>
      <c r="Z190" s="67"/>
      <c r="AA190" s="67"/>
    </row>
    <row r="191" spans="1:27">
      <c r="A191" s="279"/>
      <c r="B191" s="157"/>
      <c r="C191" s="157"/>
      <c r="D191" s="157"/>
      <c r="E191" s="157"/>
      <c r="F191" s="280"/>
      <c r="G191" s="67"/>
      <c r="H191" s="67"/>
      <c r="I191" s="67"/>
      <c r="J191" s="67"/>
      <c r="K191" s="67"/>
      <c r="L191" s="67"/>
      <c r="M191" s="67"/>
      <c r="N191" s="67"/>
      <c r="O191" s="67"/>
      <c r="P191" s="67"/>
      <c r="Q191" s="67"/>
      <c r="R191" s="67"/>
      <c r="S191" s="67"/>
      <c r="T191" s="67"/>
      <c r="U191" s="67"/>
      <c r="V191" s="67"/>
      <c r="W191" s="67"/>
      <c r="X191" s="67"/>
      <c r="Y191" s="67"/>
      <c r="Z191" s="67"/>
      <c r="AA191" s="67"/>
    </row>
    <row r="192" spans="1:27" ht="15.75" thickBot="1">
      <c r="A192" s="281"/>
      <c r="B192" s="162"/>
      <c r="C192" s="162"/>
      <c r="D192" s="162"/>
      <c r="E192" s="162"/>
      <c r="F192" s="282"/>
    </row>
    <row r="193" spans="1:6">
      <c r="A193" s="2"/>
      <c r="B193" s="2"/>
      <c r="C193" s="2"/>
      <c r="D193" s="2"/>
      <c r="E193" s="2"/>
      <c r="F193" s="2" t="s">
        <v>2583</v>
      </c>
    </row>
    <row r="194" spans="1:6">
      <c r="A194" s="2"/>
      <c r="B194" s="2"/>
      <c r="C194" s="2"/>
      <c r="D194" s="2"/>
      <c r="E194" s="2"/>
      <c r="F194" s="2"/>
    </row>
    <row r="195" spans="1:6">
      <c r="A195" s="163" t="s">
        <v>3819</v>
      </c>
      <c r="B195" s="163"/>
      <c r="C195" s="163"/>
      <c r="D195" s="163"/>
      <c r="E195" s="163"/>
      <c r="F195" s="163"/>
    </row>
  </sheetData>
  <mergeCells count="1">
    <mergeCell ref="A5:F5"/>
  </mergeCells>
  <printOptions horizontalCentered="1" verticalCentered="1"/>
  <pageMargins left="0.5" right="0.5" top="0.5" bottom="0.5" header="0" footer="0"/>
  <pageSetup scale="60" fitToHeight="2" orientation="portrait" r:id="rId1"/>
  <headerFooter alignWithMargins="0"/>
  <rowBreaks count="2" manualBreakCount="2">
    <brk id="66" max="5" man="1"/>
    <brk id="131"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3325" r:id="rId4" name="Button 13">
              <controlPr locked="0" defaultSize="0" autoFill="0" autoLine="0" autoPict="0">
                <anchor moveWithCells="1" sizeWithCells="1">
                  <from>
                    <xdr:col>0</xdr:col>
                    <xdr:colOff>0</xdr:colOff>
                    <xdr:row>131</xdr:row>
                    <xdr:rowOff>161925</xdr:rowOff>
                  </from>
                  <to>
                    <xdr:col>0</xdr:col>
                    <xdr:colOff>0</xdr:colOff>
                    <xdr:row>134</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5"/>
  <sheetViews>
    <sheetView zoomScale="75" zoomScaleNormal="75" workbookViewId="0">
      <selection activeCell="J18" sqref="J18"/>
    </sheetView>
  </sheetViews>
  <sheetFormatPr defaultColWidth="9.77734375" defaultRowHeight="15"/>
  <cols>
    <col min="1" max="1" width="4.77734375" customWidth="1"/>
    <col min="2" max="2" width="27.44140625" customWidth="1"/>
    <col min="3" max="3" width="15.77734375" customWidth="1"/>
    <col min="4" max="4" width="13.5546875" customWidth="1"/>
    <col min="5" max="5" width="12.77734375" customWidth="1"/>
    <col min="6" max="7" width="14.77734375" customWidth="1"/>
    <col min="8" max="8" width="16.77734375" bestFit="1" customWidth="1"/>
  </cols>
  <sheetData>
    <row r="1" spans="1:9" ht="15.75" thickBot="1">
      <c r="A1" s="66" t="str">
        <f>+CONAMEDATE6</f>
        <v>Annual Report of VERIZON NEW YORK INC.                                                                                                       For the period ending DECEMBER 31, 2014</v>
      </c>
      <c r="B1" s="67"/>
      <c r="C1" s="67"/>
      <c r="D1" s="67"/>
      <c r="E1" s="67"/>
      <c r="F1" s="67"/>
      <c r="G1" s="67"/>
      <c r="H1" s="67"/>
      <c r="I1" s="67"/>
    </row>
    <row r="2" spans="1:9" ht="23.25">
      <c r="A2" s="68" t="s">
        <v>728</v>
      </c>
      <c r="B2" s="69"/>
      <c r="C2" s="69"/>
      <c r="D2" s="69"/>
      <c r="E2" s="69"/>
      <c r="F2" s="69"/>
      <c r="G2" s="69"/>
      <c r="H2" s="1055"/>
      <c r="I2" s="67"/>
    </row>
    <row r="3" spans="1:9" ht="15.75">
      <c r="A3" s="283" t="s">
        <v>2160</v>
      </c>
      <c r="B3" s="107"/>
      <c r="C3" s="107"/>
      <c r="D3" s="107"/>
      <c r="E3" s="107"/>
      <c r="F3" s="107"/>
      <c r="G3" s="107"/>
      <c r="H3" s="154"/>
      <c r="I3" s="67"/>
    </row>
    <row r="4" spans="1:9">
      <c r="A4" s="74"/>
      <c r="B4" s="67"/>
      <c r="C4" s="67"/>
      <c r="D4" s="67"/>
      <c r="E4" s="67"/>
      <c r="F4" s="67"/>
      <c r="G4" s="67"/>
      <c r="H4" s="75"/>
      <c r="I4" s="67"/>
    </row>
    <row r="5" spans="1:9">
      <c r="A5" s="74" t="s">
        <v>2161</v>
      </c>
      <c r="B5" s="67"/>
      <c r="C5" s="67"/>
      <c r="D5" s="67"/>
      <c r="E5" s="67"/>
      <c r="F5" s="67"/>
      <c r="G5" s="67"/>
      <c r="H5" s="75"/>
      <c r="I5" s="67"/>
    </row>
    <row r="6" spans="1:9">
      <c r="A6" s="74" t="s">
        <v>2162</v>
      </c>
      <c r="B6" s="67"/>
      <c r="C6" s="67"/>
      <c r="D6" s="67"/>
      <c r="E6" s="67"/>
      <c r="F6" s="67"/>
      <c r="G6" s="67"/>
      <c r="H6" s="75"/>
      <c r="I6" s="67"/>
    </row>
    <row r="7" spans="1:9">
      <c r="A7" s="74"/>
      <c r="B7" s="67"/>
      <c r="C7" s="67"/>
      <c r="D7" s="67"/>
      <c r="E7" s="67"/>
      <c r="F7" s="67"/>
      <c r="G7" s="67"/>
      <c r="H7" s="75"/>
      <c r="I7" s="67"/>
    </row>
    <row r="8" spans="1:9">
      <c r="A8" s="74" t="s">
        <v>2163</v>
      </c>
      <c r="B8" s="67"/>
      <c r="C8" s="67"/>
      <c r="D8" s="67"/>
      <c r="E8" s="67"/>
      <c r="F8" s="67"/>
      <c r="G8" s="67"/>
      <c r="H8" s="75"/>
      <c r="I8" s="67"/>
    </row>
    <row r="9" spans="1:9">
      <c r="A9" s="74"/>
      <c r="B9" s="67"/>
      <c r="C9" s="67"/>
      <c r="D9" s="67"/>
      <c r="E9" s="67"/>
      <c r="F9" s="67"/>
      <c r="G9" s="67"/>
      <c r="H9" s="75"/>
      <c r="I9" s="67"/>
    </row>
    <row r="10" spans="1:9">
      <c r="A10" s="74" t="s">
        <v>1218</v>
      </c>
      <c r="B10" s="67"/>
      <c r="C10" s="67"/>
      <c r="D10" s="67"/>
      <c r="E10" s="67"/>
      <c r="F10" s="67"/>
      <c r="G10" s="67"/>
      <c r="H10" s="75"/>
      <c r="I10" s="67"/>
    </row>
    <row r="11" spans="1:9">
      <c r="A11" s="74"/>
      <c r="B11" s="67"/>
      <c r="C11" s="67"/>
      <c r="D11" s="67"/>
      <c r="E11" s="67"/>
      <c r="F11" s="67"/>
      <c r="G11" s="67"/>
      <c r="H11" s="75"/>
      <c r="I11" s="67"/>
    </row>
    <row r="12" spans="1:9">
      <c r="A12" s="74" t="s">
        <v>1219</v>
      </c>
      <c r="B12" s="67"/>
      <c r="C12" s="67"/>
      <c r="D12" s="67"/>
      <c r="E12" s="67"/>
      <c r="F12" s="67"/>
      <c r="G12" s="67"/>
      <c r="H12" s="75"/>
      <c r="I12" s="67"/>
    </row>
    <row r="13" spans="1:9">
      <c r="A13" s="74" t="s">
        <v>1220</v>
      </c>
      <c r="B13" s="67"/>
      <c r="C13" s="67"/>
      <c r="D13" s="67"/>
      <c r="E13" s="67"/>
      <c r="F13" s="67"/>
      <c r="G13" s="67"/>
      <c r="H13" s="75"/>
      <c r="I13" s="67"/>
    </row>
    <row r="14" spans="1:9">
      <c r="A14" s="210" t="s">
        <v>1221</v>
      </c>
      <c r="B14" s="211"/>
      <c r="C14" s="211"/>
      <c r="D14" s="211"/>
      <c r="E14" s="211"/>
      <c r="F14" s="211"/>
      <c r="G14" s="211"/>
      <c r="H14" s="212"/>
      <c r="I14" s="67"/>
    </row>
    <row r="15" spans="1:9">
      <c r="A15" s="98"/>
      <c r="B15" s="177"/>
      <c r="C15" s="177"/>
      <c r="D15" s="177"/>
      <c r="E15" s="185" t="s">
        <v>46</v>
      </c>
      <c r="F15" s="185" t="s">
        <v>1222</v>
      </c>
      <c r="G15" s="185" t="s">
        <v>1223</v>
      </c>
      <c r="H15" s="75"/>
      <c r="I15" s="67"/>
    </row>
    <row r="16" spans="1:9">
      <c r="A16" s="92" t="s">
        <v>1224</v>
      </c>
      <c r="B16" s="185" t="s">
        <v>559</v>
      </c>
      <c r="C16" s="185" t="s">
        <v>47</v>
      </c>
      <c r="D16" s="185" t="s">
        <v>1225</v>
      </c>
      <c r="E16" s="185" t="s">
        <v>1226</v>
      </c>
      <c r="F16" s="185" t="s">
        <v>1227</v>
      </c>
      <c r="G16" s="185" t="s">
        <v>1228</v>
      </c>
      <c r="H16" s="140" t="s">
        <v>46</v>
      </c>
      <c r="I16" s="67"/>
    </row>
    <row r="17" spans="1:9">
      <c r="A17" s="84" t="s">
        <v>48</v>
      </c>
      <c r="B17" s="284" t="s">
        <v>470</v>
      </c>
      <c r="C17" s="284" t="s">
        <v>471</v>
      </c>
      <c r="D17" s="284" t="s">
        <v>472</v>
      </c>
      <c r="E17" s="284" t="s">
        <v>62</v>
      </c>
      <c r="F17" s="284" t="s">
        <v>63</v>
      </c>
      <c r="G17" s="284" t="s">
        <v>64</v>
      </c>
      <c r="H17" s="285" t="s">
        <v>65</v>
      </c>
      <c r="I17" s="67"/>
    </row>
    <row r="18" spans="1:9" ht="15.95" customHeight="1">
      <c r="A18" s="98"/>
      <c r="B18" s="286" t="s">
        <v>1229</v>
      </c>
      <c r="C18" s="177"/>
      <c r="D18" s="177"/>
      <c r="E18" s="177"/>
      <c r="F18" s="177"/>
      <c r="G18" s="177"/>
      <c r="H18" s="75"/>
      <c r="I18" s="67"/>
    </row>
    <row r="19" spans="1:9" ht="15.95" customHeight="1">
      <c r="A19" s="92" t="s">
        <v>475</v>
      </c>
      <c r="B19" s="177" t="s">
        <v>1230</v>
      </c>
      <c r="C19" s="1600">
        <v>1120409173.1099999</v>
      </c>
      <c r="D19" s="1601"/>
      <c r="E19" s="1601"/>
      <c r="F19" s="1601">
        <v>1120409173.1099999</v>
      </c>
      <c r="G19" s="1593">
        <v>1108885579.49</v>
      </c>
      <c r="H19" s="1602">
        <f>+F19-G19</f>
        <v>11523593.619999886</v>
      </c>
      <c r="I19" s="67"/>
    </row>
    <row r="20" spans="1:9" ht="15.95" customHeight="1">
      <c r="A20" s="92" t="s">
        <v>968</v>
      </c>
      <c r="B20" s="177" t="s">
        <v>1231</v>
      </c>
      <c r="C20" s="1603">
        <v>2300914112.25</v>
      </c>
      <c r="D20" s="1604"/>
      <c r="E20" s="1604"/>
      <c r="F20" s="1604">
        <v>2300914112.25</v>
      </c>
      <c r="G20" s="1358">
        <v>67412951.570000648</v>
      </c>
      <c r="H20" s="1605">
        <f>+F20-G20</f>
        <v>2233501160.6799994</v>
      </c>
      <c r="I20" s="67"/>
    </row>
    <row r="21" spans="1:9" ht="15.95" customHeight="1">
      <c r="A21" s="92" t="s">
        <v>1212</v>
      </c>
      <c r="B21" s="177" t="s">
        <v>1232</v>
      </c>
      <c r="C21" s="1603">
        <v>84573534.679999992</v>
      </c>
      <c r="D21" s="1604"/>
      <c r="E21" s="1604"/>
      <c r="F21" s="1604">
        <v>84573534.679999992</v>
      </c>
      <c r="G21" s="1358">
        <v>82398091.239999995</v>
      </c>
      <c r="H21" s="1605">
        <f t="shared" ref="H21:H26" si="0">+F21-G21</f>
        <v>2175443.4399999976</v>
      </c>
      <c r="I21" s="67"/>
    </row>
    <row r="22" spans="1:9" ht="15.95" customHeight="1">
      <c r="A22" s="92" t="s">
        <v>71</v>
      </c>
      <c r="B22" s="177" t="s">
        <v>1233</v>
      </c>
      <c r="C22" s="1606">
        <v>323623834.58999991</v>
      </c>
      <c r="D22" s="1604">
        <v>0</v>
      </c>
      <c r="E22" s="1604"/>
      <c r="F22" s="1604">
        <v>323623834.58999991</v>
      </c>
      <c r="G22" s="1358">
        <v>202610011.76660624</v>
      </c>
      <c r="H22" s="1605">
        <f t="shared" si="0"/>
        <v>121013822.82339367</v>
      </c>
      <c r="I22" s="67"/>
    </row>
    <row r="23" spans="1:9" ht="15.95" customHeight="1">
      <c r="A23" s="92" t="s">
        <v>72</v>
      </c>
      <c r="B23" s="177" t="s">
        <v>1234</v>
      </c>
      <c r="C23" s="1756">
        <v>424435.3</v>
      </c>
      <c r="D23" s="1604"/>
      <c r="E23" s="1604"/>
      <c r="F23" s="1604">
        <v>424435.3</v>
      </c>
      <c r="G23" s="1594">
        <v>424435.3</v>
      </c>
      <c r="H23" s="1605">
        <f t="shared" si="0"/>
        <v>0</v>
      </c>
      <c r="I23" s="67"/>
    </row>
    <row r="24" spans="1:9" ht="15.95" customHeight="1">
      <c r="A24" s="92" t="s">
        <v>484</v>
      </c>
      <c r="B24" s="177" t="s">
        <v>1235</v>
      </c>
      <c r="C24" s="1607">
        <v>1433112404.2699997</v>
      </c>
      <c r="D24" s="1608">
        <v>1433112404.2699997</v>
      </c>
      <c r="E24" s="1608"/>
      <c r="F24" s="1608">
        <v>0</v>
      </c>
      <c r="G24" s="1609">
        <v>0</v>
      </c>
      <c r="H24" s="1610">
        <f t="shared" si="0"/>
        <v>0</v>
      </c>
      <c r="I24" s="67"/>
    </row>
    <row r="25" spans="1:9" ht="15.95" customHeight="1">
      <c r="A25" s="92" t="s">
        <v>487</v>
      </c>
      <c r="B25" s="177" t="s">
        <v>1236</v>
      </c>
      <c r="C25" s="1606">
        <f t="shared" ref="C25:H25" si="1">SUM(C19:C24)</f>
        <v>5263057494.1999989</v>
      </c>
      <c r="D25" s="1606">
        <f t="shared" si="1"/>
        <v>1433112404.2699997</v>
      </c>
      <c r="E25" s="1606">
        <f t="shared" si="1"/>
        <v>0</v>
      </c>
      <c r="F25" s="1606">
        <f t="shared" si="1"/>
        <v>3829945089.9299994</v>
      </c>
      <c r="G25" s="1611">
        <f t="shared" si="1"/>
        <v>1461731069.366607</v>
      </c>
      <c r="H25" s="1612">
        <f t="shared" si="1"/>
        <v>2368214020.5633931</v>
      </c>
      <c r="I25" s="67"/>
    </row>
    <row r="26" spans="1:9" ht="15.95" customHeight="1">
      <c r="A26" s="92" t="s">
        <v>2227</v>
      </c>
      <c r="B26" s="177" t="s">
        <v>1237</v>
      </c>
      <c r="C26" s="1607">
        <v>32579858.260000002</v>
      </c>
      <c r="D26" s="1608">
        <v>1786516.5276871</v>
      </c>
      <c r="E26" s="1608"/>
      <c r="F26" s="1608">
        <v>30793341.732312903</v>
      </c>
      <c r="G26" s="1613">
        <v>20139270.447177533</v>
      </c>
      <c r="H26" s="1614">
        <f t="shared" si="0"/>
        <v>10654071.28513537</v>
      </c>
      <c r="I26" s="67"/>
    </row>
    <row r="27" spans="1:9" ht="15.95" customHeight="1">
      <c r="A27" s="92" t="s">
        <v>341</v>
      </c>
      <c r="B27" s="177" t="s">
        <v>1238</v>
      </c>
      <c r="C27" s="1607">
        <f t="shared" ref="C27:H27" si="2">C25-C26</f>
        <v>5230477635.9399986</v>
      </c>
      <c r="D27" s="1607">
        <f t="shared" si="2"/>
        <v>1431325887.7423127</v>
      </c>
      <c r="E27" s="1607">
        <f t="shared" si="2"/>
        <v>0</v>
      </c>
      <c r="F27" s="1607">
        <f t="shared" si="2"/>
        <v>3799151748.1976867</v>
      </c>
      <c r="G27" s="1615">
        <f t="shared" si="2"/>
        <v>1441591798.9194293</v>
      </c>
      <c r="H27" s="1616">
        <f t="shared" si="2"/>
        <v>2357559949.2782578</v>
      </c>
      <c r="I27" s="67"/>
    </row>
    <row r="28" spans="1:9" ht="15.95" customHeight="1">
      <c r="A28" s="92" t="s">
        <v>1239</v>
      </c>
      <c r="B28" s="177"/>
      <c r="C28" s="1606"/>
      <c r="D28" s="1606"/>
      <c r="E28" s="1606"/>
      <c r="F28" s="1606"/>
      <c r="G28" s="1606"/>
      <c r="H28" s="1612"/>
      <c r="I28" s="67"/>
    </row>
    <row r="29" spans="1:9" ht="15.95" customHeight="1">
      <c r="A29" s="92" t="s">
        <v>1239</v>
      </c>
      <c r="B29" s="286" t="s">
        <v>1240</v>
      </c>
      <c r="C29" s="1606"/>
      <c r="D29" s="1606"/>
      <c r="E29" s="1606"/>
      <c r="F29" s="1606"/>
      <c r="G29" s="1606"/>
      <c r="H29" s="1612"/>
      <c r="I29" s="67"/>
    </row>
    <row r="30" spans="1:9" ht="15.95" customHeight="1">
      <c r="A30" s="92" t="s">
        <v>73</v>
      </c>
      <c r="B30" s="177" t="s">
        <v>1241</v>
      </c>
      <c r="C30" s="1611">
        <v>2535841258.8200002</v>
      </c>
      <c r="D30" s="1611">
        <v>891518507.68059754</v>
      </c>
      <c r="E30" s="1594"/>
      <c r="F30" s="1358">
        <v>1644322751.1394026</v>
      </c>
      <c r="G30" s="1611">
        <v>1090578463.7401996</v>
      </c>
      <c r="H30" s="1596">
        <f>+F30-G30</f>
        <v>553744287.39920306</v>
      </c>
      <c r="I30" s="67"/>
    </row>
    <row r="31" spans="1:9" ht="15.95" customHeight="1">
      <c r="A31" s="92" t="s">
        <v>74</v>
      </c>
      <c r="B31" s="177" t="s">
        <v>1242</v>
      </c>
      <c r="C31" s="1611">
        <v>763914646.39999998</v>
      </c>
      <c r="D31" s="1611">
        <v>94188949.985126257</v>
      </c>
      <c r="E31" s="1594"/>
      <c r="F31" s="1594">
        <v>669725696.41487372</v>
      </c>
      <c r="G31" s="1611">
        <v>435844273.93442941</v>
      </c>
      <c r="H31" s="1597">
        <f>+F31-G31</f>
        <v>233881422.48044431</v>
      </c>
      <c r="I31" s="67"/>
    </row>
    <row r="32" spans="1:9" ht="15.95" customHeight="1">
      <c r="A32" s="92" t="s">
        <v>75</v>
      </c>
      <c r="B32" s="177" t="s">
        <v>1243</v>
      </c>
      <c r="C32" s="1611">
        <v>342016769.36999995</v>
      </c>
      <c r="D32" s="1611">
        <v>76972507.493798494</v>
      </c>
      <c r="E32" s="1594"/>
      <c r="F32" s="1594">
        <v>265044261.87620145</v>
      </c>
      <c r="G32" s="1611">
        <v>179995472.24335256</v>
      </c>
      <c r="H32" s="1597">
        <f t="shared" ref="H32:H37" si="3">+F32-G32</f>
        <v>85048789.632848889</v>
      </c>
      <c r="I32" s="67"/>
    </row>
    <row r="33" spans="1:9" ht="15.95" customHeight="1">
      <c r="A33" s="92" t="s">
        <v>76</v>
      </c>
      <c r="B33" s="177" t="s">
        <v>1244</v>
      </c>
      <c r="C33" s="1611">
        <v>405002245.88000005</v>
      </c>
      <c r="D33" s="1611">
        <v>30895045.255588546</v>
      </c>
      <c r="E33" s="1594"/>
      <c r="F33" s="1594">
        <v>374107200.62441152</v>
      </c>
      <c r="G33" s="1611">
        <v>275329437.300919</v>
      </c>
      <c r="H33" s="1597">
        <f t="shared" si="3"/>
        <v>98777763.323492527</v>
      </c>
      <c r="I33" s="67"/>
    </row>
    <row r="34" spans="1:9" ht="15.95" customHeight="1">
      <c r="A34" s="92" t="s">
        <v>77</v>
      </c>
      <c r="B34" s="177" t="s">
        <v>1245</v>
      </c>
      <c r="C34" s="1611">
        <v>98098705.780000016</v>
      </c>
      <c r="D34" s="1594">
        <v>0</v>
      </c>
      <c r="E34" s="1594"/>
      <c r="F34" s="1594">
        <v>98098705.780000016</v>
      </c>
      <c r="G34" s="1611">
        <v>47074037.350413904</v>
      </c>
      <c r="H34" s="1597">
        <f t="shared" si="3"/>
        <v>51024668.429586112</v>
      </c>
      <c r="I34" s="67"/>
    </row>
    <row r="35" spans="1:9" ht="15.95" customHeight="1">
      <c r="A35" s="92" t="s">
        <v>78</v>
      </c>
      <c r="B35" s="177" t="s">
        <v>1246</v>
      </c>
      <c r="C35" s="1615">
        <v>2604155473.6800003</v>
      </c>
      <c r="D35" s="1615">
        <v>264678549.88044709</v>
      </c>
      <c r="E35" s="1609"/>
      <c r="F35" s="1609">
        <v>2339476923.7995534</v>
      </c>
      <c r="G35" s="1615">
        <v>1572288567.7646637</v>
      </c>
      <c r="H35" s="1617">
        <f t="shared" si="3"/>
        <v>767188356.0348897</v>
      </c>
      <c r="I35" s="67"/>
    </row>
    <row r="36" spans="1:9" ht="15.95" customHeight="1">
      <c r="A36" s="92" t="s">
        <v>79</v>
      </c>
      <c r="B36" s="177" t="s">
        <v>1236</v>
      </c>
      <c r="C36" s="1611">
        <f t="shared" ref="C36:H36" si="4">SUM(C30:C35)</f>
        <v>6749029099.9300003</v>
      </c>
      <c r="D36" s="1611">
        <f t="shared" si="4"/>
        <v>1358253560.295558</v>
      </c>
      <c r="E36" s="1611">
        <f t="shared" si="4"/>
        <v>0</v>
      </c>
      <c r="F36" s="1611">
        <f t="shared" si="4"/>
        <v>5390775539.6344433</v>
      </c>
      <c r="G36" s="1611">
        <f>SUM(G30:G35)</f>
        <v>3601110252.3339782</v>
      </c>
      <c r="H36" s="1618">
        <f t="shared" si="4"/>
        <v>1789665287.3004646</v>
      </c>
      <c r="I36" s="67"/>
    </row>
    <row r="37" spans="1:9" ht="15.95" customHeight="1">
      <c r="A37" s="92" t="s">
        <v>80</v>
      </c>
      <c r="B37" s="177" t="s">
        <v>1247</v>
      </c>
      <c r="C37" s="1615">
        <v>1061243296.42</v>
      </c>
      <c r="D37" s="1615">
        <v>63754348.927084118</v>
      </c>
      <c r="E37" s="1609"/>
      <c r="F37" s="1609">
        <v>997488947.49291587</v>
      </c>
      <c r="G37" s="1615">
        <v>655763996.91083431</v>
      </c>
      <c r="H37" s="1619">
        <f t="shared" si="3"/>
        <v>341724950.58208156</v>
      </c>
      <c r="I37" s="67"/>
    </row>
    <row r="38" spans="1:9" ht="15.95" customHeight="1">
      <c r="A38" s="92" t="s">
        <v>81</v>
      </c>
      <c r="B38" s="177" t="s">
        <v>1248</v>
      </c>
      <c r="C38" s="1615">
        <f t="shared" ref="C38:H38" si="5">C36+C37</f>
        <v>7810272396.3500004</v>
      </c>
      <c r="D38" s="1615">
        <f t="shared" si="5"/>
        <v>1422007909.2226422</v>
      </c>
      <c r="E38" s="1615">
        <f t="shared" si="5"/>
        <v>0</v>
      </c>
      <c r="F38" s="1615">
        <f t="shared" si="5"/>
        <v>6388264487.1273594</v>
      </c>
      <c r="G38" s="1615">
        <f>G36+G37</f>
        <v>4256874249.2448125</v>
      </c>
      <c r="H38" s="1620">
        <f t="shared" si="5"/>
        <v>2131390237.8825462</v>
      </c>
      <c r="I38" s="67"/>
    </row>
    <row r="39" spans="1:9" ht="15.95" customHeight="1">
      <c r="A39" s="92" t="s">
        <v>1239</v>
      </c>
      <c r="B39" s="177"/>
      <c r="C39" s="1611"/>
      <c r="D39" s="1611"/>
      <c r="E39" s="1611"/>
      <c r="F39" s="1611"/>
      <c r="G39" s="1611"/>
      <c r="H39" s="1618"/>
      <c r="I39" s="67"/>
    </row>
    <row r="40" spans="1:9" ht="15.95" customHeight="1">
      <c r="A40" s="92" t="s">
        <v>82</v>
      </c>
      <c r="B40" s="177" t="s">
        <v>1249</v>
      </c>
      <c r="C40" s="1611">
        <f t="shared" ref="C40:H40" si="6">C27-C38</f>
        <v>-2579794760.4100018</v>
      </c>
      <c r="D40" s="1611">
        <f t="shared" si="6"/>
        <v>9317978.5196704865</v>
      </c>
      <c r="E40" s="1611">
        <f t="shared" si="6"/>
        <v>0</v>
      </c>
      <c r="F40" s="1611">
        <f t="shared" si="6"/>
        <v>-2589112738.9296727</v>
      </c>
      <c r="G40" s="1611">
        <f t="shared" si="6"/>
        <v>-2815282450.3253832</v>
      </c>
      <c r="H40" s="1618">
        <f t="shared" si="6"/>
        <v>226169711.39571166</v>
      </c>
      <c r="I40" s="67"/>
    </row>
    <row r="41" spans="1:9" ht="15.95" customHeight="1">
      <c r="A41" s="92" t="s">
        <v>1239</v>
      </c>
      <c r="B41" s="177"/>
      <c r="C41" s="1611"/>
      <c r="D41" s="1611"/>
      <c r="E41" s="1611"/>
      <c r="F41" s="1611"/>
      <c r="G41" s="1611"/>
      <c r="H41" s="1618"/>
      <c r="I41" s="67"/>
    </row>
    <row r="42" spans="1:9" ht="15.95" customHeight="1">
      <c r="A42" s="92" t="s">
        <v>1239</v>
      </c>
      <c r="B42" s="286" t="s">
        <v>1250</v>
      </c>
      <c r="C42" s="1611"/>
      <c r="D42" s="1611"/>
      <c r="E42" s="1611"/>
      <c r="F42" s="1611"/>
      <c r="G42" s="1611"/>
      <c r="H42" s="1618"/>
      <c r="I42" s="67"/>
    </row>
    <row r="43" spans="1:9" ht="15.95" customHeight="1">
      <c r="A43" s="92" t="s">
        <v>83</v>
      </c>
      <c r="B43" s="177" t="s">
        <v>1251</v>
      </c>
      <c r="C43" s="1611">
        <v>-574589541.08000004</v>
      </c>
      <c r="D43" s="1611">
        <v>-3026770.7754409639</v>
      </c>
      <c r="E43" s="1594"/>
      <c r="F43" s="1594">
        <v>-571562770.30455911</v>
      </c>
      <c r="G43" s="1611">
        <v>-523886354.67895275</v>
      </c>
      <c r="H43" s="1597">
        <v>-47676415.625606358</v>
      </c>
      <c r="I43" s="67"/>
    </row>
    <row r="44" spans="1:9" ht="15.95" customHeight="1">
      <c r="A44" s="92" t="s">
        <v>84</v>
      </c>
      <c r="B44" s="177" t="s">
        <v>1252</v>
      </c>
      <c r="C44" s="1611">
        <v>-702022474.74299991</v>
      </c>
      <c r="D44" s="1611">
        <v>-5373591.5037934361</v>
      </c>
      <c r="E44" s="1594"/>
      <c r="F44" s="1594">
        <v>-696648883.23920643</v>
      </c>
      <c r="G44" s="1611">
        <v>-613803849.94069719</v>
      </c>
      <c r="H44" s="1597">
        <v>-82845033.29850924</v>
      </c>
      <c r="I44" s="67"/>
    </row>
    <row r="45" spans="1:9" ht="15.95" customHeight="1">
      <c r="A45" s="74"/>
      <c r="B45" s="90" t="s">
        <v>1253</v>
      </c>
      <c r="C45" s="1611"/>
      <c r="D45" s="1611"/>
      <c r="E45" s="1594"/>
      <c r="F45" s="1594"/>
      <c r="G45" s="1611"/>
      <c r="H45" s="1597"/>
      <c r="I45" s="67"/>
    </row>
    <row r="46" spans="1:9" ht="15.95" customHeight="1">
      <c r="A46" s="92" t="s">
        <v>85</v>
      </c>
      <c r="B46" s="177" t="s">
        <v>1254</v>
      </c>
      <c r="C46" s="1615">
        <v>-1662673</v>
      </c>
      <c r="D46" s="1615">
        <v>-55073.76898495241</v>
      </c>
      <c r="E46" s="1609"/>
      <c r="F46" s="1609">
        <v>-1607599.2310150475</v>
      </c>
      <c r="G46" s="1615">
        <v>-1056700.3346160171</v>
      </c>
      <c r="H46" s="1619">
        <v>-550898.89639903046</v>
      </c>
      <c r="I46" s="67"/>
    </row>
    <row r="47" spans="1:9" ht="15.95" customHeight="1">
      <c r="A47" s="92" t="s">
        <v>86</v>
      </c>
      <c r="B47" s="177" t="s">
        <v>1255</v>
      </c>
      <c r="C47" s="1611">
        <v>-1278274688.823</v>
      </c>
      <c r="D47" s="1611">
        <v>-8455436.048219353</v>
      </c>
      <c r="E47" s="1611">
        <v>0</v>
      </c>
      <c r="F47" s="1611">
        <v>-1269819252.7747805</v>
      </c>
      <c r="G47" s="1611">
        <v>-1138746904.9542658</v>
      </c>
      <c r="H47" s="1618">
        <v>-131072347.82051463</v>
      </c>
      <c r="I47" s="67"/>
    </row>
    <row r="48" spans="1:9" ht="15.95" customHeight="1">
      <c r="A48" s="92" t="s">
        <v>87</v>
      </c>
      <c r="B48" s="177" t="s">
        <v>1256</v>
      </c>
      <c r="C48" s="1615">
        <v>457155325.90750015</v>
      </c>
      <c r="D48" s="1615">
        <v>20784148.249194082</v>
      </c>
      <c r="E48" s="1609"/>
      <c r="F48" s="1609">
        <v>436371177.65830606</v>
      </c>
      <c r="G48" s="1615">
        <v>273345331.57912916</v>
      </c>
      <c r="H48" s="1597">
        <v>163025846.0791769</v>
      </c>
      <c r="I48" s="67"/>
    </row>
    <row r="49" spans="1:9" ht="15.95" customHeight="1">
      <c r="A49" s="92" t="s">
        <v>88</v>
      </c>
      <c r="B49" s="177" t="s">
        <v>1257</v>
      </c>
      <c r="C49" s="1615">
        <f t="shared" ref="C49:H49" si="7">C47+C48</f>
        <v>-821119362.91549981</v>
      </c>
      <c r="D49" s="1615">
        <f t="shared" si="7"/>
        <v>12328712.200974729</v>
      </c>
      <c r="E49" s="1615">
        <f t="shared" si="7"/>
        <v>0</v>
      </c>
      <c r="F49" s="1615">
        <f t="shared" si="7"/>
        <v>-833448075.11647439</v>
      </c>
      <c r="G49" s="1615">
        <f t="shared" si="7"/>
        <v>-865401573.37513661</v>
      </c>
      <c r="H49" s="1620">
        <f t="shared" si="7"/>
        <v>31953498.258662269</v>
      </c>
      <c r="I49" s="67"/>
    </row>
    <row r="50" spans="1:9" ht="15.95" customHeight="1">
      <c r="A50" s="98"/>
      <c r="B50" s="177"/>
      <c r="C50" s="1611"/>
      <c r="D50" s="1611"/>
      <c r="E50" s="1611"/>
      <c r="F50" s="1611"/>
      <c r="G50" s="1611"/>
      <c r="H50" s="1618"/>
      <c r="I50" s="67"/>
    </row>
    <row r="51" spans="1:9" ht="15.95" customHeight="1">
      <c r="A51" s="98"/>
      <c r="B51" s="177" t="s">
        <v>1258</v>
      </c>
      <c r="C51" s="1594"/>
      <c r="D51" s="1594"/>
      <c r="E51" s="1594"/>
      <c r="F51" s="1594"/>
      <c r="G51" s="1594"/>
      <c r="H51" s="1597"/>
      <c r="I51" s="67"/>
    </row>
    <row r="52" spans="1:9" ht="15.95" customHeight="1">
      <c r="A52" s="92" t="s">
        <v>2240</v>
      </c>
      <c r="B52" s="177" t="s">
        <v>1259</v>
      </c>
      <c r="C52" s="1594">
        <v>40990994.969999999</v>
      </c>
      <c r="D52" s="1594">
        <v>-16651.02263904002</v>
      </c>
      <c r="E52" s="1594">
        <v>0</v>
      </c>
      <c r="F52" s="1594">
        <v>41007645.992639042</v>
      </c>
      <c r="G52" s="1594">
        <v>26038551.350576498</v>
      </c>
      <c r="H52" s="1597">
        <f>+F52-G52</f>
        <v>14969094.642062545</v>
      </c>
      <c r="I52" s="67"/>
    </row>
    <row r="53" spans="1:9" ht="15.95" customHeight="1">
      <c r="A53" s="98"/>
      <c r="B53" s="177"/>
      <c r="C53" s="1611"/>
      <c r="D53" s="1611"/>
      <c r="E53" s="1611"/>
      <c r="F53" s="1611"/>
      <c r="G53" s="1611"/>
      <c r="H53" s="1618"/>
      <c r="I53" s="67"/>
    </row>
    <row r="54" spans="1:9" ht="15.95" customHeight="1">
      <c r="A54" s="92" t="s">
        <v>2242</v>
      </c>
      <c r="B54" s="177" t="s">
        <v>1260</v>
      </c>
      <c r="C54" s="1611">
        <v>-1717684402.524502</v>
      </c>
      <c r="D54" s="1611">
        <v>-3027384.7039432824</v>
      </c>
      <c r="E54" s="1611">
        <v>0</v>
      </c>
      <c r="F54" s="1611">
        <v>-1714657017.8205593</v>
      </c>
      <c r="G54" s="1611">
        <v>-1923842325.5996702</v>
      </c>
      <c r="H54" s="1618">
        <f t="shared" ref="H54" si="8">H40-H49+H52</f>
        <v>209185307.77911192</v>
      </c>
      <c r="I54" s="67"/>
    </row>
    <row r="55" spans="1:9" ht="15.95" customHeight="1">
      <c r="A55" s="98"/>
      <c r="B55" s="177"/>
      <c r="C55" s="1611"/>
      <c r="D55" s="1611"/>
      <c r="E55" s="1611"/>
      <c r="F55" s="1611"/>
      <c r="G55" s="1611"/>
      <c r="H55" s="1618"/>
      <c r="I55" s="67"/>
    </row>
    <row r="56" spans="1:9" ht="15.95" customHeight="1">
      <c r="A56" s="92" t="s">
        <v>2245</v>
      </c>
      <c r="B56" s="177" t="s">
        <v>1261</v>
      </c>
      <c r="C56" s="1621"/>
      <c r="D56" s="1621"/>
      <c r="E56" s="1621"/>
      <c r="F56" s="1621"/>
      <c r="G56" s="1622">
        <v>247049341.44590873</v>
      </c>
      <c r="H56" s="1617"/>
      <c r="I56" s="67"/>
    </row>
    <row r="57" spans="1:9" ht="15.95" customHeight="1">
      <c r="A57" s="98"/>
      <c r="B57" s="177"/>
      <c r="C57" s="177"/>
      <c r="D57" s="177"/>
      <c r="E57" s="177"/>
      <c r="F57" s="177"/>
      <c r="G57" s="177"/>
      <c r="H57" s="75"/>
      <c r="I57" s="67"/>
    </row>
    <row r="58" spans="1:9" ht="15.95" customHeight="1">
      <c r="A58" s="98"/>
      <c r="B58" s="177" t="s">
        <v>1262</v>
      </c>
      <c r="C58" s="177"/>
      <c r="D58" s="177"/>
      <c r="E58" s="177"/>
      <c r="F58" s="177"/>
      <c r="G58" s="177"/>
      <c r="H58" s="75"/>
      <c r="I58" s="67"/>
    </row>
    <row r="59" spans="1:9" ht="15.95" customHeight="1" thickBot="1">
      <c r="A59" s="291" t="s">
        <v>2248</v>
      </c>
      <c r="B59" s="292" t="s">
        <v>1263</v>
      </c>
      <c r="C59" s="293">
        <f t="shared" ref="C59:H59" si="9">C54+C56</f>
        <v>-1717684402.524502</v>
      </c>
      <c r="D59" s="293">
        <f t="shared" si="9"/>
        <v>-3027384.7039432824</v>
      </c>
      <c r="E59" s="293">
        <f t="shared" si="9"/>
        <v>0</v>
      </c>
      <c r="F59" s="293">
        <f t="shared" si="9"/>
        <v>-1714657017.8205593</v>
      </c>
      <c r="G59" s="293">
        <f t="shared" si="9"/>
        <v>-1676792984.1537614</v>
      </c>
      <c r="H59" s="294">
        <f t="shared" si="9"/>
        <v>209185307.77911192</v>
      </c>
      <c r="I59" s="67" t="s">
        <v>728</v>
      </c>
    </row>
    <row r="60" spans="1:9">
      <c r="A60" s="67" t="s">
        <v>1430</v>
      </c>
      <c r="B60" s="107"/>
      <c r="C60" s="107"/>
      <c r="D60" s="107"/>
      <c r="E60" s="107"/>
      <c r="F60" s="107"/>
      <c r="G60" s="107"/>
      <c r="H60" s="107"/>
      <c r="I60" s="67"/>
    </row>
    <row r="61" spans="1:9">
      <c r="A61" s="134" t="s">
        <v>75</v>
      </c>
      <c r="B61" s="134"/>
      <c r="C61" s="134"/>
      <c r="D61" s="134"/>
      <c r="E61" s="134"/>
      <c r="F61" s="134"/>
      <c r="G61" s="134"/>
      <c r="H61" s="134"/>
      <c r="I61" s="67"/>
    </row>
    <row r="62" spans="1:9">
      <c r="A62" s="67"/>
      <c r="B62" s="67" t="s">
        <v>1264</v>
      </c>
      <c r="C62" s="67"/>
      <c r="D62" s="67"/>
      <c r="E62" s="67"/>
      <c r="F62" s="67"/>
      <c r="G62" s="67"/>
      <c r="H62" s="67"/>
      <c r="I62" s="67"/>
    </row>
    <row r="63" spans="1:9" ht="15.75" thickBot="1">
      <c r="A63" s="66" t="str">
        <f>+CONAMEDATE6</f>
        <v>Annual Report of VERIZON NEW YORK INC.                                                                                                       For the period ending DECEMBER 31, 2014</v>
      </c>
      <c r="B63" s="67"/>
      <c r="C63" s="67"/>
      <c r="D63" s="67"/>
      <c r="E63" s="67"/>
      <c r="F63" s="67"/>
      <c r="G63" s="67"/>
      <c r="H63" s="67"/>
      <c r="I63" s="67"/>
    </row>
    <row r="64" spans="1:9">
      <c r="A64" s="68"/>
      <c r="B64" s="69"/>
      <c r="C64" s="69"/>
      <c r="D64" s="69"/>
      <c r="E64" s="69"/>
      <c r="F64" s="69"/>
      <c r="G64" s="69"/>
      <c r="H64" s="70" t="s">
        <v>728</v>
      </c>
      <c r="I64" s="67"/>
    </row>
    <row r="65" spans="1:9" ht="15.75">
      <c r="A65" s="283" t="s">
        <v>2160</v>
      </c>
      <c r="B65" s="107"/>
      <c r="C65" s="107"/>
      <c r="D65" s="107"/>
      <c r="E65" s="107"/>
      <c r="F65" s="107"/>
      <c r="G65" s="107"/>
      <c r="H65" s="154"/>
      <c r="I65" s="67"/>
    </row>
    <row r="66" spans="1:9">
      <c r="A66" s="74"/>
      <c r="B66" s="67"/>
      <c r="C66" s="67"/>
      <c r="D66" s="67"/>
      <c r="E66" s="67"/>
      <c r="F66" s="67"/>
      <c r="G66" s="67"/>
      <c r="H66" s="75"/>
      <c r="I66" s="67"/>
    </row>
    <row r="67" spans="1:9">
      <c r="A67" s="218"/>
      <c r="B67" s="182"/>
      <c r="C67" s="182"/>
      <c r="D67" s="182"/>
      <c r="E67" s="183" t="s">
        <v>46</v>
      </c>
      <c r="F67" s="183" t="s">
        <v>1222</v>
      </c>
      <c r="G67" s="183" t="s">
        <v>1223</v>
      </c>
      <c r="H67" s="295"/>
      <c r="I67" s="67"/>
    </row>
    <row r="68" spans="1:9">
      <c r="A68" s="92" t="s">
        <v>1224</v>
      </c>
      <c r="B68" s="185" t="s">
        <v>559</v>
      </c>
      <c r="C68" s="185" t="s">
        <v>47</v>
      </c>
      <c r="D68" s="185" t="s">
        <v>1225</v>
      </c>
      <c r="E68" s="185" t="s">
        <v>1226</v>
      </c>
      <c r="F68" s="185" t="s">
        <v>1227</v>
      </c>
      <c r="G68" s="185" t="s">
        <v>1228</v>
      </c>
      <c r="H68" s="140" t="s">
        <v>46</v>
      </c>
      <c r="I68" s="67"/>
    </row>
    <row r="69" spans="1:9">
      <c r="A69" s="84" t="s">
        <v>48</v>
      </c>
      <c r="B69" s="284" t="s">
        <v>470</v>
      </c>
      <c r="C69" s="284" t="s">
        <v>471</v>
      </c>
      <c r="D69" s="284" t="s">
        <v>472</v>
      </c>
      <c r="E69" s="284" t="s">
        <v>62</v>
      </c>
      <c r="F69" s="284" t="s">
        <v>63</v>
      </c>
      <c r="G69" s="284" t="s">
        <v>64</v>
      </c>
      <c r="H69" s="285" t="s">
        <v>65</v>
      </c>
      <c r="I69" s="67"/>
    </row>
    <row r="70" spans="1:9" ht="15" customHeight="1">
      <c r="A70" s="92" t="s">
        <v>475</v>
      </c>
      <c r="B70" s="177" t="s">
        <v>1265</v>
      </c>
      <c r="C70" s="1593">
        <v>26895343334.73</v>
      </c>
      <c r="D70" s="1358">
        <v>1061958555.5012814</v>
      </c>
      <c r="E70" s="1593">
        <v>0</v>
      </c>
      <c r="F70" s="1358">
        <v>25833384779.228718</v>
      </c>
      <c r="G70" s="1358">
        <v>16709869387.28083</v>
      </c>
      <c r="H70" s="1596">
        <v>9123515391.9478874</v>
      </c>
      <c r="I70" s="67"/>
    </row>
    <row r="71" spans="1:9" ht="15" customHeight="1">
      <c r="A71" s="98"/>
      <c r="B71" s="177"/>
      <c r="C71" s="1593"/>
      <c r="D71" s="1593"/>
      <c r="E71" s="1593"/>
      <c r="F71" s="1593"/>
      <c r="G71" s="1593"/>
      <c r="H71" s="1596"/>
      <c r="I71" s="67"/>
    </row>
    <row r="72" spans="1:9" ht="15" customHeight="1">
      <c r="A72" s="98"/>
      <c r="B72" s="177" t="s">
        <v>1266</v>
      </c>
      <c r="C72" s="1594"/>
      <c r="D72" s="1594"/>
      <c r="E72" s="1594"/>
      <c r="F72" s="1594"/>
      <c r="G72" s="1594"/>
      <c r="H72" s="1597"/>
      <c r="I72" s="67"/>
    </row>
    <row r="73" spans="1:9" ht="15" customHeight="1">
      <c r="A73" s="92" t="s">
        <v>968</v>
      </c>
      <c r="B73" s="177" t="s">
        <v>1267</v>
      </c>
      <c r="C73" s="1595">
        <v>545325404.01999998</v>
      </c>
      <c r="D73" s="1595">
        <v>52301766.999467403</v>
      </c>
      <c r="E73" s="1595">
        <v>0</v>
      </c>
      <c r="F73" s="1595">
        <v>493023637.02053261</v>
      </c>
      <c r="G73" s="1595">
        <v>276453503.71636379</v>
      </c>
      <c r="H73" s="1597">
        <v>216570133.30416882</v>
      </c>
      <c r="I73" s="67"/>
    </row>
    <row r="74" spans="1:9" ht="15" customHeight="1">
      <c r="A74" s="98"/>
      <c r="B74" s="177"/>
      <c r="C74" s="1595"/>
      <c r="D74" s="1595"/>
      <c r="E74" s="1595"/>
      <c r="F74" s="1595"/>
      <c r="G74" s="1595"/>
      <c r="H74" s="1597"/>
      <c r="I74" s="67"/>
    </row>
    <row r="75" spans="1:9" ht="15" customHeight="1">
      <c r="A75" s="98"/>
      <c r="B75" s="177" t="s">
        <v>1268</v>
      </c>
      <c r="C75" s="1595"/>
      <c r="D75" s="1595"/>
      <c r="E75" s="1595"/>
      <c r="F75" s="1595"/>
      <c r="G75" s="1595"/>
      <c r="H75" s="1597"/>
      <c r="I75" s="67"/>
    </row>
    <row r="76" spans="1:9" ht="15" customHeight="1">
      <c r="A76" s="92" t="s">
        <v>1212</v>
      </c>
      <c r="B76" s="177" t="s">
        <v>2188</v>
      </c>
      <c r="C76" s="1595">
        <v>2889010.67</v>
      </c>
      <c r="D76" s="1594">
        <v>0</v>
      </c>
      <c r="E76" s="1595">
        <v>0</v>
      </c>
      <c r="F76" s="1595">
        <v>2889010.67</v>
      </c>
      <c r="G76" s="1593">
        <v>1897473.3179492999</v>
      </c>
      <c r="H76" s="1597">
        <v>991537.35205069999</v>
      </c>
      <c r="I76" s="67"/>
    </row>
    <row r="77" spans="1:9" ht="15" customHeight="1">
      <c r="A77" s="98"/>
      <c r="B77" s="177" t="s">
        <v>728</v>
      </c>
      <c r="C77" s="1595"/>
      <c r="D77" s="1595"/>
      <c r="E77" s="1595"/>
      <c r="F77" s="1595"/>
      <c r="G77" s="1595"/>
      <c r="H77" s="1597"/>
      <c r="I77" s="67"/>
    </row>
    <row r="78" spans="1:9" ht="15" customHeight="1">
      <c r="A78" s="92" t="s">
        <v>71</v>
      </c>
      <c r="B78" s="177" t="s">
        <v>2189</v>
      </c>
      <c r="C78" s="1595">
        <v>3302020.7900000028</v>
      </c>
      <c r="D78" s="1595">
        <v>1935183.55781185</v>
      </c>
      <c r="E78" s="1595">
        <v>0</v>
      </c>
      <c r="F78" s="1595">
        <v>1366837.2321881528</v>
      </c>
      <c r="G78" s="1595">
        <v>1525249.6311920602</v>
      </c>
      <c r="H78" s="1597">
        <v>-158412.39900390734</v>
      </c>
      <c r="I78" s="67"/>
    </row>
    <row r="79" spans="1:9" ht="15" customHeight="1">
      <c r="A79" s="98"/>
      <c r="B79" s="177" t="s">
        <v>728</v>
      </c>
      <c r="C79" s="1595"/>
      <c r="D79" s="1595"/>
      <c r="E79" s="1595"/>
      <c r="F79" s="1595"/>
      <c r="G79" s="1595"/>
      <c r="H79" s="1597"/>
      <c r="I79" s="67"/>
    </row>
    <row r="80" spans="1:9" ht="15" customHeight="1">
      <c r="A80" s="92" t="s">
        <v>72</v>
      </c>
      <c r="B80" s="177" t="s">
        <v>2190</v>
      </c>
      <c r="C80" s="1594">
        <v>82792491.229999989</v>
      </c>
      <c r="D80" s="1595">
        <v>0</v>
      </c>
      <c r="E80" s="1595"/>
      <c r="F80" s="1595">
        <v>82792491.229999989</v>
      </c>
      <c r="G80" s="1594">
        <v>51060860.472984739</v>
      </c>
      <c r="H80" s="1597">
        <v>31731630.757015251</v>
      </c>
      <c r="I80" s="67"/>
    </row>
    <row r="81" spans="1:9" ht="15" customHeight="1">
      <c r="A81" s="98"/>
      <c r="B81" s="177" t="s">
        <v>728</v>
      </c>
      <c r="C81" s="1595"/>
      <c r="D81" s="1595"/>
      <c r="E81" s="1595"/>
      <c r="F81" s="1595"/>
      <c r="G81" s="1595"/>
      <c r="H81" s="1597"/>
      <c r="I81" s="67"/>
    </row>
    <row r="82" spans="1:9" ht="15" customHeight="1">
      <c r="A82" s="92" t="s">
        <v>484</v>
      </c>
      <c r="B82" s="177" t="s">
        <v>2191</v>
      </c>
      <c r="C82" s="1594">
        <v>301042248.08815533</v>
      </c>
      <c r="D82" s="1595">
        <v>0</v>
      </c>
      <c r="E82" s="1595"/>
      <c r="F82" s="1595">
        <v>301042248.08815533</v>
      </c>
      <c r="G82" s="1594">
        <v>301042248.08815533</v>
      </c>
      <c r="H82" s="1597">
        <v>0</v>
      </c>
      <c r="I82" s="67"/>
    </row>
    <row r="83" spans="1:9" ht="15" customHeight="1">
      <c r="A83" s="98"/>
      <c r="B83" s="177" t="s">
        <v>728</v>
      </c>
      <c r="C83" s="1595"/>
      <c r="D83" s="1595"/>
      <c r="E83" s="1595"/>
      <c r="F83" s="1595"/>
      <c r="G83" s="1595"/>
      <c r="H83" s="1597"/>
      <c r="I83" s="67"/>
    </row>
    <row r="84" spans="1:9" ht="15" customHeight="1">
      <c r="A84" s="92" t="s">
        <v>487</v>
      </c>
      <c r="B84" s="177" t="s">
        <v>2192</v>
      </c>
      <c r="C84" s="1595">
        <v>0</v>
      </c>
      <c r="D84" s="1595">
        <v>0</v>
      </c>
      <c r="E84" s="1595"/>
      <c r="F84" s="1595">
        <v>0</v>
      </c>
      <c r="G84" s="1595">
        <v>0</v>
      </c>
      <c r="H84" s="1597">
        <v>0</v>
      </c>
      <c r="I84" s="67"/>
    </row>
    <row r="85" spans="1:9" ht="15" customHeight="1">
      <c r="A85" s="98"/>
      <c r="B85" s="177" t="s">
        <v>728</v>
      </c>
      <c r="C85" s="1595"/>
      <c r="D85" s="1595"/>
      <c r="E85" s="1595"/>
      <c r="F85" s="1595"/>
      <c r="G85" s="1595"/>
      <c r="H85" s="1597"/>
      <c r="I85" s="67"/>
    </row>
    <row r="86" spans="1:9" ht="15" customHeight="1">
      <c r="A86" s="98"/>
      <c r="B86" s="177" t="s">
        <v>2193</v>
      </c>
      <c r="C86" s="1595"/>
      <c r="D86" s="1595"/>
      <c r="E86" s="1595"/>
      <c r="F86" s="1595"/>
      <c r="G86" s="1595"/>
      <c r="H86" s="1597"/>
      <c r="I86" s="67"/>
    </row>
    <row r="87" spans="1:9" ht="15" customHeight="1">
      <c r="A87" s="92" t="s">
        <v>2227</v>
      </c>
      <c r="B87" s="177" t="s">
        <v>2194</v>
      </c>
      <c r="C87" s="1595">
        <v>0</v>
      </c>
      <c r="D87" s="1595">
        <v>0</v>
      </c>
      <c r="E87" s="1595"/>
      <c r="F87" s="1595">
        <v>-808847.54554611724</v>
      </c>
      <c r="G87" s="1595">
        <v>-808847.54554611724</v>
      </c>
      <c r="H87" s="1597">
        <v>0</v>
      </c>
      <c r="I87" s="67"/>
    </row>
    <row r="88" spans="1:9" ht="15" customHeight="1">
      <c r="A88" s="98"/>
      <c r="B88" s="177"/>
      <c r="C88" s="1595"/>
      <c r="D88" s="1595"/>
      <c r="E88" s="1595"/>
      <c r="F88" s="1595"/>
      <c r="G88" s="1595"/>
      <c r="H88" s="1597"/>
      <c r="I88" s="67"/>
    </row>
    <row r="89" spans="1:9" ht="15" customHeight="1">
      <c r="A89" s="92" t="s">
        <v>341</v>
      </c>
      <c r="B89" s="177" t="s">
        <v>2195</v>
      </c>
      <c r="C89" s="1595">
        <v>0</v>
      </c>
      <c r="D89" s="1595">
        <v>0</v>
      </c>
      <c r="E89" s="1595"/>
      <c r="F89" s="1595">
        <v>0</v>
      </c>
      <c r="G89" s="1595">
        <v>0</v>
      </c>
      <c r="H89" s="1597">
        <v>0</v>
      </c>
      <c r="I89" s="67"/>
    </row>
    <row r="90" spans="1:9" ht="15" customHeight="1">
      <c r="A90" s="98"/>
      <c r="B90" s="177" t="s">
        <v>728</v>
      </c>
      <c r="C90" s="1595"/>
      <c r="D90" s="1595"/>
      <c r="E90" s="1595"/>
      <c r="F90" s="1595"/>
      <c r="G90" s="1595"/>
      <c r="H90" s="1597">
        <v>0</v>
      </c>
      <c r="I90" s="67"/>
    </row>
    <row r="91" spans="1:9" ht="15" customHeight="1">
      <c r="A91" s="92" t="s">
        <v>73</v>
      </c>
      <c r="B91" s="177" t="s">
        <v>2196</v>
      </c>
      <c r="C91" s="1595">
        <v>16834971540.370003</v>
      </c>
      <c r="D91" s="1595">
        <v>360446962.63203102</v>
      </c>
      <c r="E91" s="1595"/>
      <c r="F91" s="1595">
        <v>16474524577.737972</v>
      </c>
      <c r="G91" s="1595">
        <v>11022344081.654915</v>
      </c>
      <c r="H91" s="1597">
        <v>5452180496.0830574</v>
      </c>
      <c r="I91" s="67"/>
    </row>
    <row r="92" spans="1:9" ht="15" customHeight="1">
      <c r="A92" s="98"/>
      <c r="B92" s="177" t="s">
        <v>728</v>
      </c>
      <c r="C92" s="1595"/>
      <c r="D92" s="1595"/>
      <c r="E92" s="1595"/>
      <c r="F92" s="1595"/>
      <c r="G92" s="1595"/>
      <c r="H92" s="1597"/>
      <c r="I92" s="67"/>
    </row>
    <row r="93" spans="1:9" ht="15" customHeight="1">
      <c r="A93" s="92" t="s">
        <v>74</v>
      </c>
      <c r="B93" s="177" t="s">
        <v>2197</v>
      </c>
      <c r="C93" s="1595">
        <v>16949537.710000001</v>
      </c>
      <c r="D93" s="1594">
        <v>1765956.1192340001</v>
      </c>
      <c r="E93" s="1595">
        <v>0</v>
      </c>
      <c r="F93" s="1595">
        <v>15183581.590766001</v>
      </c>
      <c r="G93" s="1594">
        <v>8955881.4828983508</v>
      </c>
      <c r="H93" s="1597">
        <v>6227700.1078676507</v>
      </c>
      <c r="I93" s="67"/>
    </row>
    <row r="94" spans="1:9" ht="15" customHeight="1">
      <c r="A94" s="98"/>
      <c r="B94" s="177" t="s">
        <v>728</v>
      </c>
      <c r="C94" s="1595"/>
      <c r="D94" s="1595"/>
      <c r="E94" s="1595"/>
      <c r="F94" s="1595"/>
      <c r="G94" s="1595"/>
      <c r="H94" s="1597"/>
      <c r="I94" s="67"/>
    </row>
    <row r="95" spans="1:9" ht="15" customHeight="1">
      <c r="A95" s="98"/>
      <c r="B95" s="177" t="s">
        <v>2198</v>
      </c>
      <c r="C95" s="1595"/>
      <c r="D95" s="1595"/>
      <c r="E95" s="1595"/>
      <c r="F95" s="1595"/>
      <c r="G95" s="1595"/>
      <c r="H95" s="1597"/>
      <c r="I95" s="67"/>
    </row>
    <row r="96" spans="1:9" ht="15" customHeight="1">
      <c r="A96" s="92" t="s">
        <v>75</v>
      </c>
      <c r="B96" s="177" t="s">
        <v>2199</v>
      </c>
      <c r="C96" s="1595">
        <v>-158729818.21250039</v>
      </c>
      <c r="D96" s="1595">
        <v>-476168578.30857736</v>
      </c>
      <c r="E96" s="1595"/>
      <c r="F96" s="1595">
        <v>317438760.09607697</v>
      </c>
      <c r="G96" s="1595">
        <v>-76253558.680987537</v>
      </c>
      <c r="H96" s="1597">
        <v>393692318.7770645</v>
      </c>
      <c r="I96" s="67"/>
    </row>
    <row r="97" spans="1:9" ht="15" customHeight="1">
      <c r="A97" s="98"/>
      <c r="B97" s="177" t="s">
        <v>728</v>
      </c>
      <c r="C97" s="1595"/>
      <c r="D97" s="1595"/>
      <c r="E97" s="1595"/>
      <c r="F97" s="1595"/>
      <c r="G97" s="1595"/>
      <c r="H97" s="1597"/>
      <c r="I97" s="67"/>
    </row>
    <row r="98" spans="1:9" ht="15" customHeight="1">
      <c r="A98" s="98"/>
      <c r="B98" s="177" t="s">
        <v>2198</v>
      </c>
      <c r="C98" s="1595"/>
      <c r="D98" s="1595"/>
      <c r="E98" s="1595"/>
      <c r="F98" s="1595"/>
      <c r="G98" s="1595"/>
      <c r="H98" s="1597"/>
      <c r="I98" s="67"/>
    </row>
    <row r="99" spans="1:9" ht="15" customHeight="1">
      <c r="A99" s="98"/>
      <c r="B99" s="177" t="s">
        <v>2200</v>
      </c>
      <c r="C99" s="1595"/>
      <c r="D99" s="1595"/>
      <c r="E99" s="1595"/>
      <c r="F99" s="1595"/>
      <c r="G99" s="1595"/>
      <c r="H99" s="1597"/>
      <c r="I99" s="67"/>
    </row>
    <row r="100" spans="1:9" ht="15" customHeight="1">
      <c r="A100" s="92" t="s">
        <v>76</v>
      </c>
      <c r="B100" s="177" t="s">
        <v>2201</v>
      </c>
      <c r="C100" s="1595">
        <v>0</v>
      </c>
      <c r="D100" s="1595">
        <v>0</v>
      </c>
      <c r="E100" s="1595"/>
      <c r="F100" s="1595">
        <v>0</v>
      </c>
      <c r="G100" s="1595">
        <v>0</v>
      </c>
      <c r="H100" s="1597">
        <v>0</v>
      </c>
      <c r="I100" s="67"/>
    </row>
    <row r="101" spans="1:9" ht="15" customHeight="1">
      <c r="A101" s="98"/>
      <c r="B101" s="177" t="s">
        <v>728</v>
      </c>
      <c r="C101" s="1595"/>
      <c r="D101" s="1595"/>
      <c r="E101" s="1595"/>
      <c r="F101" s="1595"/>
      <c r="G101" s="1595"/>
      <c r="H101" s="1598"/>
      <c r="I101" s="67"/>
    </row>
    <row r="102" spans="1:9" ht="15" customHeight="1">
      <c r="A102" s="98"/>
      <c r="B102" s="177" t="s">
        <v>2202</v>
      </c>
      <c r="C102" s="296"/>
      <c r="D102" s="296"/>
      <c r="E102" s="296"/>
      <c r="F102" s="296"/>
      <c r="G102" s="296"/>
      <c r="H102" s="297"/>
      <c r="I102" s="67"/>
    </row>
    <row r="103" spans="1:9" ht="15" customHeight="1" thickBot="1">
      <c r="A103" s="92" t="s">
        <v>77</v>
      </c>
      <c r="B103" s="177" t="s">
        <v>2203</v>
      </c>
      <c r="C103" s="287">
        <f t="shared" ref="C103:H103" si="10">SUM(C70:C89)-SUM(C91:C101)</f>
        <v>11137503249.66065</v>
      </c>
      <c r="D103" s="1599">
        <f t="shared" si="10"/>
        <v>1230151165.6158729</v>
      </c>
      <c r="E103" s="287">
        <f t="shared" si="10"/>
        <v>0</v>
      </c>
      <c r="F103" s="287">
        <f t="shared" si="10"/>
        <v>9906543236.4992294</v>
      </c>
      <c r="G103" s="287">
        <f t="shared" si="10"/>
        <v>6385993470.5051003</v>
      </c>
      <c r="H103" s="298">
        <f t="shared" si="10"/>
        <v>3520549765.9941292</v>
      </c>
      <c r="I103" s="67"/>
    </row>
    <row r="104" spans="1:9">
      <c r="A104" s="68"/>
      <c r="B104" s="69"/>
      <c r="C104" s="69"/>
      <c r="D104" s="69"/>
      <c r="E104" s="69"/>
      <c r="F104" s="69"/>
      <c r="G104" s="69"/>
      <c r="H104" s="70"/>
      <c r="I104" s="67"/>
    </row>
    <row r="105" spans="1:9">
      <c r="A105" s="74"/>
      <c r="B105" s="67"/>
      <c r="C105" s="67"/>
      <c r="D105" s="67"/>
      <c r="E105" s="67"/>
      <c r="F105" s="67"/>
      <c r="G105" s="67"/>
      <c r="H105" s="75"/>
      <c r="I105" s="67"/>
    </row>
    <row r="106" spans="1:9">
      <c r="A106" s="74"/>
      <c r="B106" s="67"/>
      <c r="C106" s="67"/>
      <c r="D106" s="67"/>
      <c r="E106" s="67"/>
      <c r="F106" s="67"/>
      <c r="G106" s="67"/>
      <c r="H106" s="75"/>
      <c r="I106" s="67"/>
    </row>
    <row r="107" spans="1:9">
      <c r="A107" s="74" t="s">
        <v>728</v>
      </c>
      <c r="B107" s="67" t="s">
        <v>728</v>
      </c>
      <c r="C107" s="67"/>
      <c r="D107" s="67"/>
      <c r="E107" s="67"/>
      <c r="F107" s="67"/>
      <c r="G107" s="67"/>
      <c r="H107" s="75"/>
      <c r="I107" s="67"/>
    </row>
    <row r="108" spans="1:9">
      <c r="A108" s="1056" t="s">
        <v>2785</v>
      </c>
      <c r="B108" s="1057"/>
      <c r="C108" s="1057"/>
      <c r="D108" s="1057"/>
      <c r="E108" s="1057"/>
      <c r="F108" s="1057"/>
      <c r="G108" s="1057"/>
      <c r="H108" s="1058"/>
      <c r="I108" s="67"/>
    </row>
    <row r="109" spans="1:9">
      <c r="A109" s="74"/>
      <c r="B109" s="67"/>
      <c r="C109" s="67"/>
      <c r="D109" s="67"/>
      <c r="E109" s="67"/>
      <c r="F109" s="67"/>
      <c r="G109" s="67"/>
      <c r="H109" s="75"/>
      <c r="I109" s="67"/>
    </row>
    <row r="110" spans="1:9">
      <c r="A110" s="74" t="s">
        <v>1878</v>
      </c>
      <c r="B110" s="67"/>
      <c r="C110" s="67"/>
      <c r="D110" s="67"/>
      <c r="E110" s="67"/>
      <c r="F110" s="67"/>
      <c r="G110" s="67"/>
      <c r="H110" s="75"/>
      <c r="I110" s="67"/>
    </row>
    <row r="111" spans="1:9">
      <c r="A111" s="74"/>
      <c r="B111" s="67"/>
      <c r="C111" s="67"/>
      <c r="D111" s="67"/>
      <c r="E111" s="67"/>
      <c r="F111" s="67"/>
      <c r="G111" s="67"/>
      <c r="H111" s="75"/>
      <c r="I111" s="67"/>
    </row>
    <row r="112" spans="1:9">
      <c r="A112" s="74" t="s">
        <v>1879</v>
      </c>
      <c r="B112" s="67"/>
      <c r="C112" s="67"/>
      <c r="D112" s="67"/>
      <c r="E112" s="67"/>
      <c r="F112" s="67"/>
      <c r="G112" s="67"/>
      <c r="H112" s="75"/>
      <c r="I112" s="67"/>
    </row>
    <row r="113" spans="1:9">
      <c r="A113" s="74"/>
      <c r="B113" s="67"/>
      <c r="C113" s="67"/>
      <c r="D113" s="67"/>
      <c r="E113" s="67"/>
      <c r="F113" s="95" t="s">
        <v>1880</v>
      </c>
      <c r="G113" s="95" t="s">
        <v>1881</v>
      </c>
      <c r="H113" s="75"/>
      <c r="I113" s="67"/>
    </row>
    <row r="114" spans="1:9">
      <c r="A114" s="74"/>
      <c r="B114" s="67"/>
      <c r="C114" s="67"/>
      <c r="D114" s="299" t="s">
        <v>1882</v>
      </c>
      <c r="E114" s="299" t="s">
        <v>1883</v>
      </c>
      <c r="F114" s="299" t="s">
        <v>1884</v>
      </c>
      <c r="G114" s="299" t="s">
        <v>1884</v>
      </c>
      <c r="H114" s="75"/>
      <c r="I114" s="67"/>
    </row>
    <row r="115" spans="1:9">
      <c r="A115" s="74" t="s">
        <v>1885</v>
      </c>
      <c r="B115" s="67"/>
      <c r="C115" s="67"/>
      <c r="D115" s="300">
        <v>40</v>
      </c>
      <c r="E115" s="301">
        <v>0.4</v>
      </c>
      <c r="F115" s="67">
        <v>15</v>
      </c>
      <c r="G115" s="67">
        <v>6</v>
      </c>
      <c r="H115" s="75"/>
      <c r="I115" s="67"/>
    </row>
    <row r="116" spans="1:9">
      <c r="A116" s="74" t="s">
        <v>1886</v>
      </c>
      <c r="B116" s="67"/>
      <c r="C116" s="67"/>
      <c r="D116" s="302">
        <v>60</v>
      </c>
      <c r="E116" s="303">
        <v>0.6</v>
      </c>
      <c r="F116" s="67">
        <v>45</v>
      </c>
      <c r="G116" s="302">
        <v>27</v>
      </c>
      <c r="H116" s="75"/>
      <c r="I116" s="67"/>
    </row>
    <row r="117" spans="1:9">
      <c r="A117" s="74"/>
      <c r="B117" s="67"/>
      <c r="C117" s="67"/>
      <c r="D117" s="304">
        <v>100</v>
      </c>
      <c r="E117" s="305">
        <v>1</v>
      </c>
      <c r="F117" s="67"/>
      <c r="G117" s="306">
        <v>33</v>
      </c>
      <c r="H117" s="75"/>
      <c r="I117" s="67"/>
    </row>
    <row r="118" spans="1:9">
      <c r="A118" s="74"/>
      <c r="B118" s="67"/>
      <c r="C118" s="67"/>
      <c r="D118" s="67"/>
      <c r="E118" s="67"/>
      <c r="F118" s="67"/>
      <c r="G118" s="67"/>
      <c r="H118" s="75"/>
      <c r="I118" s="67"/>
    </row>
    <row r="119" spans="1:9">
      <c r="A119" s="74" t="s">
        <v>1887</v>
      </c>
      <c r="B119" s="67"/>
      <c r="C119" s="67"/>
      <c r="D119" s="67"/>
      <c r="E119" s="67"/>
      <c r="F119" s="67"/>
      <c r="G119" s="67"/>
      <c r="H119" s="75"/>
      <c r="I119" s="67"/>
    </row>
    <row r="120" spans="1:9">
      <c r="A120" s="74"/>
      <c r="B120" s="67"/>
      <c r="C120" s="67"/>
      <c r="D120" s="67"/>
      <c r="E120" s="67"/>
      <c r="F120" s="67"/>
      <c r="G120" s="67"/>
      <c r="H120" s="75"/>
      <c r="I120" s="67"/>
    </row>
    <row r="121" spans="1:9">
      <c r="A121" s="74" t="s">
        <v>1888</v>
      </c>
      <c r="B121" s="67"/>
      <c r="C121" s="67"/>
      <c r="D121" s="67"/>
      <c r="E121" s="67"/>
      <c r="F121" s="67"/>
      <c r="G121" s="67"/>
      <c r="H121" s="75"/>
      <c r="I121" s="67"/>
    </row>
    <row r="122" spans="1:9">
      <c r="A122" s="74"/>
      <c r="B122" s="67"/>
      <c r="C122" s="67"/>
      <c r="D122" s="67"/>
      <c r="E122" s="67"/>
      <c r="F122" s="67"/>
      <c r="G122" s="67"/>
      <c r="H122" s="75"/>
      <c r="I122" s="67"/>
    </row>
    <row r="123" spans="1:9" ht="15.75" thickBot="1">
      <c r="A123" s="161"/>
      <c r="B123" s="103"/>
      <c r="C123" s="103"/>
      <c r="D123" s="103"/>
      <c r="E123" s="103"/>
      <c r="F123" s="103"/>
      <c r="G123" s="103"/>
      <c r="H123" s="144"/>
      <c r="I123" s="67"/>
    </row>
    <row r="124" spans="1:9">
      <c r="A124" s="67"/>
      <c r="B124" s="67"/>
      <c r="C124" s="254"/>
      <c r="D124" s="67"/>
      <c r="E124" s="254"/>
      <c r="F124" s="254"/>
      <c r="G124" s="254"/>
      <c r="H124" s="164" t="s">
        <v>1430</v>
      </c>
      <c r="I124" s="67"/>
    </row>
    <row r="125" spans="1:9">
      <c r="A125" s="307" t="s">
        <v>76</v>
      </c>
      <c r="B125" s="134"/>
      <c r="C125" s="307"/>
      <c r="D125" s="307"/>
      <c r="E125" s="307"/>
      <c r="F125" s="307"/>
      <c r="G125" s="307"/>
      <c r="H125" s="307"/>
      <c r="I125" s="67"/>
    </row>
  </sheetData>
  <pageMargins left="0.2" right="0.2" top="0.75" bottom="0.75" header="0.3" footer="0.3"/>
  <pageSetup scale="70" orientation="portrait" r:id="rId1"/>
  <rowBreaks count="1" manualBreakCount="1">
    <brk id="62" max="7"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5"/>
  <sheetViews>
    <sheetView topLeftCell="F13" zoomScale="75" zoomScaleNormal="75" workbookViewId="0">
      <selection activeCell="T53" sqref="T53"/>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308" t="str">
        <f>+CONAMEDATE6</f>
        <v>Annual Report of VERIZON NEW YORK INC.                                                                                                       For the period ending DECEMBER 31, 2014</v>
      </c>
      <c r="B1" s="2"/>
      <c r="C1" s="2"/>
      <c r="D1" s="2"/>
      <c r="E1" s="2"/>
      <c r="F1" s="308" t="str">
        <f>+CONAMEDATE6</f>
        <v>Annual Report of VERIZON NEW YORK INC.                                                                                                       For the period ending DECEMBER 31, 2014</v>
      </c>
      <c r="G1" s="2"/>
      <c r="H1" s="2"/>
      <c r="I1" s="2"/>
      <c r="J1" s="2"/>
      <c r="K1" s="2"/>
      <c r="L1" s="2"/>
      <c r="M1" s="2"/>
      <c r="N1" s="2"/>
      <c r="O1" s="2"/>
      <c r="P1" s="2"/>
      <c r="Q1" s="2"/>
      <c r="R1" s="2"/>
      <c r="S1" s="2"/>
      <c r="T1" s="2"/>
      <c r="U1" s="2"/>
    </row>
    <row r="2" spans="1:21" ht="28.5" customHeight="1">
      <c r="A2" s="271"/>
      <c r="B2" s="165"/>
      <c r="C2" s="165"/>
      <c r="D2" s="165"/>
      <c r="E2" s="272"/>
      <c r="F2" s="271"/>
      <c r="G2" s="165"/>
      <c r="H2" s="165"/>
      <c r="I2" s="165"/>
      <c r="J2" s="165"/>
      <c r="K2" s="165"/>
      <c r="L2" s="165"/>
      <c r="M2" s="165"/>
      <c r="N2" s="165"/>
      <c r="O2" s="165"/>
      <c r="P2" s="165"/>
      <c r="Q2" s="165"/>
      <c r="R2" s="165"/>
      <c r="S2" s="1059"/>
      <c r="T2" s="272"/>
      <c r="U2" s="2"/>
    </row>
    <row r="3" spans="1:21" ht="16.899999999999999" customHeight="1">
      <c r="A3" s="156"/>
      <c r="B3" s="168" t="s">
        <v>1889</v>
      </c>
      <c r="C3" s="163"/>
      <c r="D3" s="163"/>
      <c r="E3" s="273"/>
      <c r="F3" s="153" t="s">
        <v>1890</v>
      </c>
      <c r="G3" s="163"/>
      <c r="H3" s="163"/>
      <c r="I3" s="163"/>
      <c r="J3" s="1"/>
      <c r="K3" s="163"/>
      <c r="L3" s="163"/>
      <c r="M3" s="163"/>
      <c r="N3" s="163"/>
      <c r="O3" s="163"/>
      <c r="P3" s="163"/>
      <c r="Q3" s="163"/>
      <c r="R3" s="163"/>
      <c r="S3" s="163"/>
      <c r="T3" s="273"/>
      <c r="U3" s="2"/>
    </row>
    <row r="4" spans="1:21" ht="16.899999999999999" customHeight="1" thickBot="1">
      <c r="A4" s="309"/>
      <c r="B4" s="310"/>
      <c r="C4" s="310"/>
      <c r="D4" s="310"/>
      <c r="E4" s="311"/>
      <c r="F4" s="156"/>
      <c r="G4" s="2"/>
      <c r="H4" s="2"/>
      <c r="I4" s="2"/>
      <c r="J4" s="2"/>
      <c r="K4" s="2"/>
      <c r="L4" s="2"/>
      <c r="M4" s="2"/>
      <c r="N4" s="2"/>
      <c r="O4" s="2"/>
      <c r="P4" s="2"/>
      <c r="Q4" s="2"/>
      <c r="R4" s="2"/>
      <c r="S4" s="2"/>
      <c r="T4" s="275"/>
      <c r="U4" s="2"/>
    </row>
    <row r="5" spans="1:21" ht="16.899999999999999" customHeight="1">
      <c r="A5" s="156"/>
      <c r="B5" s="2"/>
      <c r="C5" s="2"/>
      <c r="D5" s="2"/>
      <c r="E5" s="275"/>
      <c r="F5" s="312"/>
      <c r="G5" s="313"/>
      <c r="H5" s="314"/>
      <c r="I5" s="313"/>
      <c r="J5" s="314"/>
      <c r="K5" s="315"/>
      <c r="L5" s="314"/>
      <c r="M5" s="314"/>
      <c r="N5" s="314"/>
      <c r="O5" s="313"/>
      <c r="P5" s="314"/>
      <c r="Q5" s="315"/>
      <c r="R5" s="314"/>
      <c r="S5" s="314"/>
      <c r="T5" s="316"/>
      <c r="U5" s="2"/>
    </row>
    <row r="6" spans="1:21" ht="16.899999999999999" customHeight="1">
      <c r="A6" s="156"/>
      <c r="B6" s="2"/>
      <c r="C6" s="2"/>
      <c r="D6" s="2"/>
      <c r="E6" s="275"/>
      <c r="F6" s="158" t="s">
        <v>36</v>
      </c>
      <c r="G6" s="317"/>
      <c r="H6" s="2"/>
      <c r="I6" s="317"/>
      <c r="J6" s="318" t="s">
        <v>1891</v>
      </c>
      <c r="K6" s="319"/>
      <c r="L6" s="2"/>
      <c r="M6" s="2"/>
      <c r="N6" s="2"/>
      <c r="O6" s="317"/>
      <c r="P6" s="2"/>
      <c r="Q6" s="319"/>
      <c r="R6" s="2"/>
      <c r="S6" s="2"/>
      <c r="T6" s="275"/>
      <c r="U6" s="2"/>
    </row>
    <row r="7" spans="1:21" ht="16.899999999999999" customHeight="1">
      <c r="A7" s="156"/>
      <c r="B7" s="33" t="s">
        <v>1892</v>
      </c>
      <c r="C7" s="2"/>
      <c r="D7" s="2"/>
      <c r="E7" s="275"/>
      <c r="F7" s="158" t="s">
        <v>48</v>
      </c>
      <c r="G7" s="317"/>
      <c r="H7" s="318" t="s">
        <v>559</v>
      </c>
      <c r="I7" s="317" t="s">
        <v>728</v>
      </c>
      <c r="J7" s="318" t="s">
        <v>1893</v>
      </c>
      <c r="K7" s="319"/>
      <c r="L7" s="2"/>
      <c r="M7" s="2"/>
      <c r="N7" s="2"/>
      <c r="O7" s="317"/>
      <c r="P7" s="318" t="s">
        <v>1894</v>
      </c>
      <c r="Q7" s="319"/>
      <c r="R7" s="2"/>
      <c r="S7" s="2"/>
      <c r="T7" s="275"/>
      <c r="U7" s="2"/>
    </row>
    <row r="8" spans="1:21" ht="16.899999999999999" customHeight="1">
      <c r="A8" s="156"/>
      <c r="B8" s="2"/>
      <c r="C8" s="2"/>
      <c r="D8" s="2"/>
      <c r="E8" s="275"/>
      <c r="F8" s="276"/>
      <c r="G8" s="320"/>
      <c r="H8" s="2" t="s">
        <v>728</v>
      </c>
      <c r="I8" s="317" t="s">
        <v>728</v>
      </c>
      <c r="J8" s="318" t="s">
        <v>470</v>
      </c>
      <c r="K8" s="319"/>
      <c r="L8" s="2"/>
      <c r="M8" s="2"/>
      <c r="N8" s="2"/>
      <c r="O8" s="317"/>
      <c r="P8" s="318" t="s">
        <v>471</v>
      </c>
      <c r="Q8" s="319"/>
      <c r="R8" s="2"/>
      <c r="S8" s="277"/>
      <c r="T8" s="278"/>
      <c r="U8" s="2"/>
    </row>
    <row r="9" spans="1:21" ht="16.899999999999999" customHeight="1">
      <c r="A9" s="156"/>
      <c r="B9" s="2" t="s">
        <v>1895</v>
      </c>
      <c r="C9" s="2" t="s">
        <v>1896</v>
      </c>
      <c r="D9" s="2"/>
      <c r="E9" s="275"/>
      <c r="F9" s="156"/>
      <c r="G9" s="317"/>
      <c r="H9" s="314"/>
      <c r="I9" s="313" t="s">
        <v>728</v>
      </c>
      <c r="J9" s="314" t="s">
        <v>728</v>
      </c>
      <c r="K9" s="315"/>
      <c r="L9" s="314"/>
      <c r="M9" s="314" t="s">
        <v>728</v>
      </c>
      <c r="N9" s="314"/>
      <c r="O9" s="313"/>
      <c r="P9" s="314"/>
      <c r="Q9" s="315"/>
      <c r="R9" s="314"/>
      <c r="S9" s="2"/>
      <c r="T9" s="275"/>
      <c r="U9" s="2"/>
    </row>
    <row r="10" spans="1:21" ht="16.899999999999999" customHeight="1">
      <c r="A10" s="156"/>
      <c r="B10" s="2"/>
      <c r="C10" s="2" t="s">
        <v>1897</v>
      </c>
      <c r="D10" s="2"/>
      <c r="E10" s="275"/>
      <c r="F10" s="158" t="s">
        <v>475</v>
      </c>
      <c r="G10" s="317"/>
      <c r="H10" s="2" t="s">
        <v>1898</v>
      </c>
      <c r="I10" s="321" t="s">
        <v>1899</v>
      </c>
      <c r="J10" s="1032">
        <v>0</v>
      </c>
      <c r="K10" s="319"/>
      <c r="L10" s="2"/>
      <c r="M10" s="2"/>
      <c r="N10" s="2"/>
      <c r="O10" s="321" t="s">
        <v>1899</v>
      </c>
      <c r="P10" s="467">
        <f>Sch.9!G59</f>
        <v>-1676792984.1537614</v>
      </c>
      <c r="Q10" s="319"/>
      <c r="R10" s="2"/>
      <c r="S10" s="2"/>
      <c r="T10" s="275"/>
      <c r="U10" s="2"/>
    </row>
    <row r="11" spans="1:21" ht="16.899999999999999" customHeight="1">
      <c r="A11" s="156"/>
      <c r="B11" s="2"/>
      <c r="C11" s="2" t="s">
        <v>1900</v>
      </c>
      <c r="D11" s="2"/>
      <c r="E11" s="275"/>
      <c r="F11" s="156"/>
      <c r="G11" s="317"/>
      <c r="H11" s="2"/>
      <c r="I11" s="317"/>
      <c r="J11" s="1033" t="s">
        <v>728</v>
      </c>
      <c r="K11" s="319"/>
      <c r="L11" s="2"/>
      <c r="M11" s="2"/>
      <c r="N11" s="2"/>
      <c r="O11" s="317"/>
      <c r="P11" s="2" t="s">
        <v>728</v>
      </c>
      <c r="Q11" s="319"/>
      <c r="R11" s="2"/>
      <c r="S11" s="2"/>
      <c r="T11" s="275"/>
      <c r="U11" s="2"/>
    </row>
    <row r="12" spans="1:21" ht="16.899999999999999" customHeight="1">
      <c r="A12" s="156"/>
      <c r="B12" s="2"/>
      <c r="C12" s="2"/>
      <c r="D12" s="2"/>
      <c r="E12" s="275"/>
      <c r="F12" s="158" t="s">
        <v>968</v>
      </c>
      <c r="G12" s="317"/>
      <c r="H12" s="2" t="s">
        <v>1901</v>
      </c>
      <c r="I12" s="321" t="s">
        <v>1899</v>
      </c>
      <c r="J12" s="1032">
        <f>Sch.9!F103</f>
        <v>9906543236.4992294</v>
      </c>
      <c r="K12" s="319"/>
      <c r="L12" s="2"/>
      <c r="M12" s="2"/>
      <c r="N12" s="2"/>
      <c r="O12" s="321" t="s">
        <v>1899</v>
      </c>
      <c r="P12" s="467">
        <f>Sch.9!G103</f>
        <v>6385993470.5051003</v>
      </c>
      <c r="Q12" s="319"/>
      <c r="R12" s="2"/>
      <c r="S12" s="2"/>
      <c r="T12" s="275"/>
      <c r="U12" s="2"/>
    </row>
    <row r="13" spans="1:21" ht="16.899999999999999" customHeight="1">
      <c r="A13" s="156"/>
      <c r="B13" s="2" t="s">
        <v>1902</v>
      </c>
      <c r="C13" s="2" t="s">
        <v>1896</v>
      </c>
      <c r="D13" s="2"/>
      <c r="E13" s="275"/>
      <c r="F13" s="156"/>
      <c r="G13" s="317"/>
      <c r="H13" s="2"/>
      <c r="I13" s="317"/>
      <c r="J13" s="1033" t="s">
        <v>728</v>
      </c>
      <c r="K13" s="319"/>
      <c r="L13" s="2"/>
      <c r="M13" s="2"/>
      <c r="N13" s="2"/>
      <c r="O13" s="317"/>
      <c r="P13" s="2" t="s">
        <v>728</v>
      </c>
      <c r="Q13" s="319"/>
      <c r="R13" s="2"/>
      <c r="S13" s="2"/>
      <c r="T13" s="275"/>
      <c r="U13" s="2"/>
    </row>
    <row r="14" spans="1:21" ht="16.899999999999999" customHeight="1">
      <c r="A14" s="156"/>
      <c r="B14" s="2"/>
      <c r="C14" s="2" t="s">
        <v>1903</v>
      </c>
      <c r="D14" s="2"/>
      <c r="E14" s="275"/>
      <c r="F14" s="158" t="s">
        <v>1212</v>
      </c>
      <c r="G14" s="317"/>
      <c r="H14" s="2" t="s">
        <v>92</v>
      </c>
      <c r="I14" s="317"/>
      <c r="J14" s="1032">
        <f>IF(ISERR(J10/J12)," ",J10/J12)</f>
        <v>0</v>
      </c>
      <c r="K14" s="319"/>
      <c r="L14" s="2"/>
      <c r="M14" s="2"/>
      <c r="N14" s="2"/>
      <c r="O14" s="317"/>
      <c r="P14" s="322">
        <f>IF(ISERR(P10/P12)," ",P10/P12)</f>
        <v>-0.26257355130385618</v>
      </c>
      <c r="Q14" s="319"/>
      <c r="R14" s="2"/>
      <c r="S14" s="2"/>
      <c r="T14" s="275"/>
      <c r="U14" s="2"/>
    </row>
    <row r="15" spans="1:21" ht="16.899999999999999" customHeight="1">
      <c r="A15" s="156"/>
      <c r="B15" s="2"/>
      <c r="C15" s="2" t="s">
        <v>93</v>
      </c>
      <c r="D15" s="2"/>
      <c r="E15" s="275"/>
      <c r="F15" s="156"/>
      <c r="G15" s="317"/>
      <c r="H15" s="2"/>
      <c r="I15" s="317"/>
      <c r="J15" s="1033" t="s">
        <v>728</v>
      </c>
      <c r="K15" s="319" t="s">
        <v>728</v>
      </c>
      <c r="L15" s="2"/>
      <c r="M15" s="2"/>
      <c r="N15" s="2"/>
      <c r="O15" s="317"/>
      <c r="P15" s="2" t="s">
        <v>728</v>
      </c>
      <c r="Q15" s="319"/>
      <c r="R15" s="2"/>
      <c r="S15" s="2"/>
      <c r="T15" s="275"/>
      <c r="U15" s="2"/>
    </row>
    <row r="16" spans="1:21" ht="16.899999999999999" customHeight="1">
      <c r="A16" s="156"/>
      <c r="B16" s="2"/>
      <c r="C16" s="2"/>
      <c r="D16" s="2"/>
      <c r="E16" s="275"/>
      <c r="F16" s="158" t="s">
        <v>71</v>
      </c>
      <c r="G16" s="317"/>
      <c r="H16" s="2" t="s">
        <v>94</v>
      </c>
      <c r="I16" s="317"/>
      <c r="J16" s="1032" t="str">
        <f>P31</f>
        <v xml:space="preserve"> </v>
      </c>
      <c r="K16" s="319"/>
      <c r="L16" s="2"/>
      <c r="M16" s="2"/>
      <c r="N16" s="2"/>
      <c r="O16" s="317"/>
      <c r="P16" s="322">
        <f>P43</f>
        <v>0.45353946492052427</v>
      </c>
      <c r="Q16" s="319"/>
      <c r="R16" s="2"/>
      <c r="S16" s="2"/>
      <c r="T16" s="275"/>
      <c r="U16" s="2"/>
    </row>
    <row r="17" spans="1:21" ht="16.899999999999999" customHeight="1">
      <c r="A17" s="156"/>
      <c r="B17" s="2" t="s">
        <v>95</v>
      </c>
      <c r="C17" s="2" t="s">
        <v>92</v>
      </c>
      <c r="D17" s="2"/>
      <c r="E17" s="275"/>
      <c r="F17" s="156"/>
      <c r="G17" s="317"/>
      <c r="H17" s="2"/>
      <c r="I17" s="317"/>
      <c r="J17" s="1033" t="s">
        <v>728</v>
      </c>
      <c r="K17" s="319" t="s">
        <v>728</v>
      </c>
      <c r="L17" s="2"/>
      <c r="M17" s="2"/>
      <c r="N17" s="2"/>
      <c r="O17" s="317"/>
      <c r="P17" s="2" t="s">
        <v>728</v>
      </c>
      <c r="Q17" s="319"/>
      <c r="R17" s="2"/>
      <c r="S17" s="2"/>
      <c r="T17" s="275"/>
      <c r="U17" s="2"/>
    </row>
    <row r="18" spans="1:21" ht="16.899999999999999" customHeight="1">
      <c r="A18" s="156"/>
      <c r="B18" s="2"/>
      <c r="C18" s="2" t="s">
        <v>96</v>
      </c>
      <c r="D18" s="2"/>
      <c r="E18" s="275"/>
      <c r="F18" s="158" t="s">
        <v>72</v>
      </c>
      <c r="G18" s="317"/>
      <c r="H18" s="2" t="s">
        <v>97</v>
      </c>
      <c r="I18" s="323" t="s">
        <v>1899</v>
      </c>
      <c r="J18" s="1034">
        <f>((+J12*M31)*0.01)/0.635</f>
        <v>0</v>
      </c>
      <c r="K18" s="324"/>
      <c r="L18" s="2"/>
      <c r="M18" s="2"/>
      <c r="N18" s="2"/>
      <c r="O18" s="323" t="s">
        <v>1899</v>
      </c>
      <c r="P18" s="1623">
        <f>((+P12*M43)*0.01)/0.635</f>
        <v>-88296300.72444351</v>
      </c>
      <c r="Q18" s="324"/>
      <c r="R18" s="2"/>
      <c r="S18" s="2"/>
      <c r="T18" s="275"/>
      <c r="U18" s="2"/>
    </row>
    <row r="19" spans="1:21" ht="16.899999999999999" customHeight="1">
      <c r="A19" s="156"/>
      <c r="B19" s="2"/>
      <c r="C19" s="2"/>
      <c r="D19" s="2"/>
      <c r="E19" s="275"/>
      <c r="F19" s="156"/>
      <c r="G19" s="317"/>
      <c r="H19" s="2"/>
      <c r="I19" s="2"/>
      <c r="J19" s="2"/>
      <c r="K19" s="2"/>
      <c r="L19" s="2"/>
      <c r="M19" s="2"/>
      <c r="N19" s="2"/>
      <c r="O19" s="2"/>
      <c r="P19" s="2"/>
      <c r="Q19" s="2"/>
      <c r="R19" s="2"/>
      <c r="S19" s="2"/>
      <c r="T19" s="275"/>
      <c r="U19" s="2"/>
    </row>
    <row r="20" spans="1:21" ht="16.899999999999999" customHeight="1">
      <c r="A20" s="156"/>
      <c r="B20" s="2" t="s">
        <v>98</v>
      </c>
      <c r="C20" s="2" t="s">
        <v>94</v>
      </c>
      <c r="D20" s="2"/>
      <c r="E20" s="275"/>
      <c r="F20" s="156"/>
      <c r="G20" s="320"/>
      <c r="H20" s="277" t="s">
        <v>99</v>
      </c>
      <c r="I20" s="277"/>
      <c r="J20" s="277"/>
      <c r="K20" s="277"/>
      <c r="L20" s="277"/>
      <c r="M20" s="277"/>
      <c r="N20" s="277"/>
      <c r="O20" s="277"/>
      <c r="P20" s="277"/>
      <c r="Q20" s="277"/>
      <c r="R20" s="277"/>
      <c r="S20" s="277"/>
      <c r="T20" s="278"/>
      <c r="U20" s="2"/>
    </row>
    <row r="21" spans="1:21" ht="16.899999999999999" customHeight="1">
      <c r="A21" s="156"/>
      <c r="B21" s="2"/>
      <c r="C21" s="2" t="s">
        <v>100</v>
      </c>
      <c r="D21" s="2"/>
      <c r="E21" s="275"/>
      <c r="F21" s="156"/>
      <c r="G21" s="317"/>
      <c r="H21" s="2"/>
      <c r="I21" s="2"/>
      <c r="J21" s="2"/>
      <c r="K21" s="2"/>
      <c r="L21" s="2"/>
      <c r="M21" s="2"/>
      <c r="N21" s="2"/>
      <c r="O21" s="2"/>
      <c r="P21" s="2"/>
      <c r="Q21" s="2"/>
      <c r="R21" s="2"/>
      <c r="S21" s="2"/>
      <c r="T21" s="275"/>
      <c r="U21" s="2"/>
    </row>
    <row r="22" spans="1:21" ht="16.899999999999999" customHeight="1">
      <c r="A22" s="156"/>
      <c r="B22" s="2"/>
      <c r="C22" s="2" t="s">
        <v>101</v>
      </c>
      <c r="D22" s="2"/>
      <c r="E22" s="275"/>
      <c r="F22" s="156"/>
      <c r="G22" s="317"/>
      <c r="H22" s="168" t="s">
        <v>102</v>
      </c>
      <c r="I22" s="168"/>
      <c r="J22" s="168"/>
      <c r="K22" s="168"/>
      <c r="L22" s="168"/>
      <c r="M22" s="168"/>
      <c r="N22" s="168"/>
      <c r="O22" s="168"/>
      <c r="P22" s="168"/>
      <c r="Q22" s="168"/>
      <c r="R22" s="168"/>
      <c r="S22" s="168"/>
      <c r="T22" s="325"/>
      <c r="U22" s="2"/>
    </row>
    <row r="23" spans="1:21" ht="16.899999999999999" customHeight="1">
      <c r="A23" s="156"/>
      <c r="B23" s="2"/>
      <c r="C23" s="2"/>
      <c r="D23" s="2"/>
      <c r="E23" s="275"/>
      <c r="F23" s="156"/>
      <c r="G23" s="320"/>
      <c r="H23" s="277"/>
      <c r="I23" s="277"/>
      <c r="J23" s="277"/>
      <c r="K23" s="277"/>
      <c r="L23" s="277"/>
      <c r="M23" s="277"/>
      <c r="N23" s="277"/>
      <c r="O23" s="277"/>
      <c r="P23" s="277"/>
      <c r="Q23" s="277"/>
      <c r="R23" s="277"/>
      <c r="S23" s="277"/>
      <c r="T23" s="278"/>
      <c r="U23" s="2"/>
    </row>
    <row r="24" spans="1:21" ht="16.899999999999999" customHeight="1">
      <c r="A24" s="156"/>
      <c r="B24" s="2"/>
      <c r="C24" s="2"/>
      <c r="D24" s="2"/>
      <c r="E24" s="275"/>
      <c r="F24" s="156"/>
      <c r="G24" s="317"/>
      <c r="H24" s="2"/>
      <c r="I24" s="317"/>
      <c r="J24" s="2"/>
      <c r="K24" s="319"/>
      <c r="L24" s="2"/>
      <c r="M24" s="2"/>
      <c r="N24" s="319"/>
      <c r="O24" s="2"/>
      <c r="P24" s="2"/>
      <c r="Q24" s="2"/>
      <c r="R24" s="317"/>
      <c r="S24" s="2"/>
      <c r="T24" s="275"/>
      <c r="U24" s="2"/>
    </row>
    <row r="25" spans="1:21" ht="16.899999999999999" customHeight="1">
      <c r="A25" s="156"/>
      <c r="B25" s="33" t="s">
        <v>103</v>
      </c>
      <c r="C25" s="2"/>
      <c r="D25" s="2"/>
      <c r="E25" s="275"/>
      <c r="F25" s="156"/>
      <c r="G25" s="317"/>
      <c r="H25" s="318" t="s">
        <v>559</v>
      </c>
      <c r="I25" s="317"/>
      <c r="J25" s="318" t="s">
        <v>1882</v>
      </c>
      <c r="K25" s="319"/>
      <c r="L25" s="2"/>
      <c r="M25" s="318" t="s">
        <v>104</v>
      </c>
      <c r="N25" s="319"/>
      <c r="O25" s="2"/>
      <c r="P25" s="318" t="s">
        <v>105</v>
      </c>
      <c r="Q25" s="2"/>
      <c r="R25" s="317"/>
      <c r="S25" s="318" t="s">
        <v>106</v>
      </c>
      <c r="T25" s="275"/>
      <c r="U25" s="2"/>
    </row>
    <row r="26" spans="1:21" ht="16.899999999999999" customHeight="1">
      <c r="A26" s="156"/>
      <c r="B26" s="2"/>
      <c r="C26" s="2"/>
      <c r="D26" s="163"/>
      <c r="E26" s="273"/>
      <c r="F26" s="156"/>
      <c r="G26" s="320"/>
      <c r="H26" s="277"/>
      <c r="I26" s="320"/>
      <c r="J26" s="326" t="s">
        <v>470</v>
      </c>
      <c r="K26" s="324"/>
      <c r="L26" s="277"/>
      <c r="M26" s="326" t="s">
        <v>471</v>
      </c>
      <c r="N26" s="324"/>
      <c r="O26" s="277"/>
      <c r="P26" s="326" t="s">
        <v>472</v>
      </c>
      <c r="Q26" s="277"/>
      <c r="R26" s="320"/>
      <c r="S26" s="326" t="s">
        <v>62</v>
      </c>
      <c r="T26" s="278"/>
      <c r="U26" s="2"/>
    </row>
    <row r="27" spans="1:21" ht="16.899999999999999" customHeight="1">
      <c r="A27" s="156"/>
      <c r="B27" s="2" t="s">
        <v>107</v>
      </c>
      <c r="C27" s="1005" t="s">
        <v>2786</v>
      </c>
      <c r="D27" s="163"/>
      <c r="E27" s="273"/>
      <c r="F27" s="158" t="s">
        <v>484</v>
      </c>
      <c r="G27" s="317"/>
      <c r="H27" s="2" t="s">
        <v>108</v>
      </c>
      <c r="I27" s="321" t="s">
        <v>1899</v>
      </c>
      <c r="J27" s="433"/>
      <c r="K27" s="327"/>
      <c r="L27" s="157"/>
      <c r="M27" s="328" t="str">
        <f>IF(ISERR(J27/J$32)," ",J27/J$32)</f>
        <v xml:space="preserve"> </v>
      </c>
      <c r="N27" s="327"/>
      <c r="O27" s="157"/>
      <c r="P27" s="328"/>
      <c r="Q27" s="157"/>
      <c r="R27" s="317"/>
      <c r="S27" s="1624">
        <v>0</v>
      </c>
      <c r="T27" s="275"/>
      <c r="U27" s="2"/>
    </row>
    <row r="28" spans="1:21" ht="16.899999999999999" customHeight="1">
      <c r="A28" s="156"/>
      <c r="B28" s="2"/>
      <c r="C28" s="1005" t="s">
        <v>109</v>
      </c>
      <c r="D28" s="163"/>
      <c r="E28" s="273"/>
      <c r="F28" s="158" t="s">
        <v>487</v>
      </c>
      <c r="G28" s="317"/>
      <c r="H28" s="2" t="s">
        <v>110</v>
      </c>
      <c r="I28" s="317"/>
      <c r="J28" s="433"/>
      <c r="K28" s="327"/>
      <c r="L28" s="157"/>
      <c r="M28" s="328" t="str">
        <f>IF(ISERR(J28/J$32)," ",J28/J$32)</f>
        <v xml:space="preserve"> </v>
      </c>
      <c r="N28" s="327"/>
      <c r="O28" s="157"/>
      <c r="P28" s="328"/>
      <c r="Q28" s="157"/>
      <c r="R28" s="317"/>
      <c r="S28" s="1624">
        <v>0</v>
      </c>
      <c r="T28" s="275"/>
      <c r="U28" s="2"/>
    </row>
    <row r="29" spans="1:21" ht="16.899999999999999" customHeight="1">
      <c r="A29" s="156"/>
      <c r="B29" s="2"/>
      <c r="C29" s="1005" t="s">
        <v>111</v>
      </c>
      <c r="D29" s="163"/>
      <c r="E29" s="273"/>
      <c r="F29" s="158" t="s">
        <v>2227</v>
      </c>
      <c r="G29" s="317"/>
      <c r="H29" s="2" t="s">
        <v>112</v>
      </c>
      <c r="I29" s="317"/>
      <c r="J29" s="433"/>
      <c r="K29" s="327"/>
      <c r="L29" s="157"/>
      <c r="M29" s="328" t="str">
        <f>IF(ISERR(J29/J$32)," ",J29/J$32)</f>
        <v xml:space="preserve"> </v>
      </c>
      <c r="N29" s="327"/>
      <c r="O29" s="157"/>
      <c r="P29" s="328"/>
      <c r="Q29" s="157"/>
      <c r="R29" s="317"/>
      <c r="S29" s="1624">
        <v>0</v>
      </c>
      <c r="T29" s="275"/>
      <c r="U29" s="2"/>
    </row>
    <row r="30" spans="1:21" ht="16.899999999999999" customHeight="1">
      <c r="A30" s="156"/>
      <c r="B30" s="2"/>
      <c r="C30" s="163"/>
      <c r="D30" s="163"/>
      <c r="E30" s="273"/>
      <c r="F30" s="158" t="s">
        <v>341</v>
      </c>
      <c r="G30" s="317"/>
      <c r="H30" s="2" t="s">
        <v>113</v>
      </c>
      <c r="I30" s="317"/>
      <c r="J30" s="433"/>
      <c r="K30" s="327"/>
      <c r="L30" s="157"/>
      <c r="M30" s="328" t="str">
        <f>IF(ISERR(J30/J$32)," ",J30/J$32)</f>
        <v xml:space="preserve"> </v>
      </c>
      <c r="N30" s="327"/>
      <c r="O30" s="157"/>
      <c r="P30" s="328"/>
      <c r="Q30" s="157"/>
      <c r="R30" s="317"/>
      <c r="S30" s="1624">
        <v>0</v>
      </c>
      <c r="T30" s="275"/>
      <c r="U30" s="330"/>
    </row>
    <row r="31" spans="1:21" ht="16.899999999999999" customHeight="1">
      <c r="A31" s="156"/>
      <c r="B31" s="2" t="s">
        <v>114</v>
      </c>
      <c r="C31" s="6" t="s">
        <v>115</v>
      </c>
      <c r="D31" s="163"/>
      <c r="E31" s="273"/>
      <c r="F31" s="158" t="s">
        <v>73</v>
      </c>
      <c r="G31" s="317"/>
      <c r="H31" s="2" t="s">
        <v>116</v>
      </c>
      <c r="I31" s="317"/>
      <c r="J31" s="433"/>
      <c r="K31" s="327"/>
      <c r="L31" s="157"/>
      <c r="M31" s="328"/>
      <c r="N31" s="327"/>
      <c r="O31" s="157"/>
      <c r="P31" s="331" t="str">
        <f>IF(ISERR(S31/M31)," ",S31/M31)</f>
        <v xml:space="preserve"> </v>
      </c>
      <c r="Q31" s="157"/>
      <c r="R31" s="317"/>
      <c r="S31" s="1624">
        <v>0</v>
      </c>
      <c r="T31" s="275"/>
      <c r="U31" s="2"/>
    </row>
    <row r="32" spans="1:21" ht="16.899999999999999" customHeight="1">
      <c r="A32" s="156"/>
      <c r="B32" s="2"/>
      <c r="C32" s="163"/>
      <c r="D32" s="163"/>
      <c r="E32" s="273"/>
      <c r="F32" s="158" t="s">
        <v>74</v>
      </c>
      <c r="G32" s="332"/>
      <c r="H32" s="333" t="s">
        <v>47</v>
      </c>
      <c r="I32" s="334" t="s">
        <v>1899</v>
      </c>
      <c r="J32" s="1035">
        <f>SUM(J27:J31)</f>
        <v>0</v>
      </c>
      <c r="K32" s="335"/>
      <c r="L32" s="336"/>
      <c r="M32" s="337">
        <f>SUM(M27:M31)</f>
        <v>0</v>
      </c>
      <c r="N32" s="335"/>
      <c r="O32" s="314"/>
      <c r="P32" s="338"/>
      <c r="Q32" s="314"/>
      <c r="R32" s="332"/>
      <c r="S32" s="1625">
        <f>J14</f>
        <v>0</v>
      </c>
      <c r="T32" s="339"/>
      <c r="U32" s="2"/>
    </row>
    <row r="33" spans="1:26" ht="16.899999999999999" customHeight="1">
      <c r="A33" s="156"/>
      <c r="B33" s="1060" t="s">
        <v>117</v>
      </c>
      <c r="C33" s="1061" t="s">
        <v>118</v>
      </c>
      <c r="D33" s="1062"/>
      <c r="E33" s="1063"/>
      <c r="F33" s="156"/>
      <c r="G33" s="317"/>
      <c r="H33" s="2"/>
      <c r="I33" s="163"/>
      <c r="J33" s="163"/>
      <c r="K33" s="163"/>
      <c r="L33" s="163"/>
      <c r="M33" s="163"/>
      <c r="N33" s="163"/>
      <c r="O33" s="163"/>
      <c r="P33" s="163"/>
      <c r="Q33" s="163"/>
      <c r="R33" s="163"/>
      <c r="S33" s="163"/>
      <c r="T33" s="275"/>
      <c r="U33" s="2"/>
    </row>
    <row r="34" spans="1:26" ht="16.899999999999999" customHeight="1">
      <c r="A34" s="156"/>
      <c r="B34" s="1060"/>
      <c r="C34" s="1061" t="s">
        <v>2787</v>
      </c>
      <c r="D34" s="1062"/>
      <c r="E34" s="1063"/>
      <c r="F34" s="156"/>
      <c r="G34" s="317"/>
      <c r="H34" s="168" t="s">
        <v>119</v>
      </c>
      <c r="I34" s="168"/>
      <c r="J34" s="168"/>
      <c r="K34" s="168"/>
      <c r="L34" s="168"/>
      <c r="M34" s="168"/>
      <c r="N34" s="168"/>
      <c r="O34" s="168"/>
      <c r="P34" s="168"/>
      <c r="Q34" s="168"/>
      <c r="R34" s="168"/>
      <c r="S34" s="168"/>
      <c r="T34" s="325"/>
      <c r="U34" s="2"/>
    </row>
    <row r="35" spans="1:26" ht="16.899999999999999" customHeight="1">
      <c r="A35" s="156"/>
      <c r="B35" s="1060"/>
      <c r="C35" s="1061" t="s">
        <v>2788</v>
      </c>
      <c r="D35" s="1062"/>
      <c r="E35" s="1063"/>
      <c r="F35" s="156"/>
      <c r="G35" s="320"/>
      <c r="H35" s="277"/>
      <c r="I35" s="277"/>
      <c r="J35" s="277"/>
      <c r="K35" s="277"/>
      <c r="L35" s="277"/>
      <c r="M35" s="277"/>
      <c r="N35" s="277"/>
      <c r="O35" s="277"/>
      <c r="P35" s="277"/>
      <c r="Q35" s="277"/>
      <c r="R35" s="277"/>
      <c r="S35" s="277"/>
      <c r="T35" s="278"/>
      <c r="U35" s="2"/>
    </row>
    <row r="36" spans="1:26" ht="16.899999999999999" customHeight="1">
      <c r="A36" s="156"/>
      <c r="B36" s="1060"/>
      <c r="C36" s="1061" t="s">
        <v>120</v>
      </c>
      <c r="D36" s="1062"/>
      <c r="E36" s="1063"/>
      <c r="F36" s="156"/>
      <c r="G36" s="317"/>
      <c r="H36" s="2"/>
      <c r="I36" s="317"/>
      <c r="J36" s="2"/>
      <c r="K36" s="319"/>
      <c r="L36" s="2"/>
      <c r="M36" s="2"/>
      <c r="N36" s="319"/>
      <c r="O36" s="2"/>
      <c r="P36" s="2"/>
      <c r="Q36" s="2"/>
      <c r="R36" s="317"/>
      <c r="S36" s="2"/>
      <c r="T36" s="275"/>
      <c r="U36" s="2"/>
    </row>
    <row r="37" spans="1:26" ht="16.899999999999999" customHeight="1">
      <c r="A37" s="156"/>
      <c r="B37" s="2"/>
      <c r="C37" s="163"/>
      <c r="D37" s="163"/>
      <c r="E37" s="273"/>
      <c r="F37" s="156"/>
      <c r="G37" s="317"/>
      <c r="H37" s="318" t="s">
        <v>559</v>
      </c>
      <c r="I37" s="317"/>
      <c r="J37" s="318" t="s">
        <v>1882</v>
      </c>
      <c r="K37" s="319"/>
      <c r="L37" s="2"/>
      <c r="M37" s="318" t="s">
        <v>104</v>
      </c>
      <c r="N37" s="319"/>
      <c r="O37" s="2"/>
      <c r="P37" s="318" t="s">
        <v>105</v>
      </c>
      <c r="Q37" s="2"/>
      <c r="R37" s="317"/>
      <c r="S37" s="318" t="s">
        <v>106</v>
      </c>
      <c r="T37" s="275"/>
      <c r="U37" s="2"/>
    </row>
    <row r="38" spans="1:26" ht="16.899999999999999" customHeight="1">
      <c r="A38" s="156"/>
      <c r="B38" s="2" t="s">
        <v>121</v>
      </c>
      <c r="C38" s="6" t="s">
        <v>1269</v>
      </c>
      <c r="E38" s="1010"/>
      <c r="F38" s="156"/>
      <c r="G38" s="320"/>
      <c r="H38" s="277"/>
      <c r="I38" s="320"/>
      <c r="J38" s="326" t="s">
        <v>470</v>
      </c>
      <c r="K38" s="324"/>
      <c r="L38" s="277"/>
      <c r="M38" s="326" t="s">
        <v>471</v>
      </c>
      <c r="N38" s="324"/>
      <c r="O38" s="277"/>
      <c r="P38" s="326" t="s">
        <v>472</v>
      </c>
      <c r="Q38" s="277"/>
      <c r="R38" s="320"/>
      <c r="S38" s="326" t="s">
        <v>62</v>
      </c>
      <c r="T38" s="278"/>
      <c r="U38" s="2"/>
    </row>
    <row r="39" spans="1:26" ht="16.899999999999999" customHeight="1">
      <c r="A39" s="156"/>
      <c r="B39" s="2"/>
      <c r="C39" s="6" t="s">
        <v>1270</v>
      </c>
      <c r="E39" s="1010"/>
      <c r="F39" s="158" t="s">
        <v>75</v>
      </c>
      <c r="G39" s="317"/>
      <c r="H39" s="2" t="s">
        <v>108</v>
      </c>
      <c r="I39" s="321" t="s">
        <v>1899</v>
      </c>
      <c r="J39" s="433">
        <f>J$44*M39</f>
        <v>8572434.7569502778</v>
      </c>
      <c r="K39" s="319"/>
      <c r="L39" s="2"/>
      <c r="M39" s="331">
        <v>1.8279863496413333</v>
      </c>
      <c r="N39" s="319"/>
      <c r="O39" s="2"/>
      <c r="P39" s="328">
        <v>7.3200795271676611E-2</v>
      </c>
      <c r="Q39" s="2"/>
      <c r="R39" s="317"/>
      <c r="S39" s="329">
        <f>M39*P39</f>
        <v>0.13381005453951469</v>
      </c>
      <c r="T39" s="275"/>
      <c r="U39" s="2"/>
    </row>
    <row r="40" spans="1:26" ht="16.899999999999999" customHeight="1">
      <c r="A40" s="156"/>
      <c r="B40" s="2"/>
      <c r="C40" s="6" t="s">
        <v>1041</v>
      </c>
      <c r="E40" s="1010"/>
      <c r="F40" s="158" t="s">
        <v>76</v>
      </c>
      <c r="G40" s="317"/>
      <c r="H40" s="2" t="s">
        <v>110</v>
      </c>
      <c r="I40" s="317"/>
      <c r="J40" s="433">
        <f>J$44*M40</f>
        <v>234477.53750000001</v>
      </c>
      <c r="K40" s="319"/>
      <c r="L40" s="2"/>
      <c r="M40" s="331">
        <v>0.05</v>
      </c>
      <c r="N40" s="319"/>
      <c r="O40" s="2"/>
      <c r="P40" s="328">
        <v>3.6357067609676559E-2</v>
      </c>
      <c r="Q40" s="2"/>
      <c r="R40" s="317"/>
      <c r="S40" s="329">
        <f>M40*P40</f>
        <v>1.817853380483828E-3</v>
      </c>
      <c r="T40" s="275"/>
      <c r="U40" s="2"/>
    </row>
    <row r="41" spans="1:26" ht="16.899999999999999" customHeight="1">
      <c r="A41" s="156"/>
      <c r="B41" s="2"/>
      <c r="C41" s="6" t="s">
        <v>1042</v>
      </c>
      <c r="E41" s="1010"/>
      <c r="F41" s="158" t="s">
        <v>77</v>
      </c>
      <c r="G41" s="317"/>
      <c r="H41" s="2" t="s">
        <v>112</v>
      </c>
      <c r="I41" s="317"/>
      <c r="J41" s="433">
        <f>J29</f>
        <v>0</v>
      </c>
      <c r="K41" s="319"/>
      <c r="L41" s="2"/>
      <c r="M41" s="331">
        <v>0</v>
      </c>
      <c r="N41" s="319"/>
      <c r="O41" s="2"/>
      <c r="P41" s="328">
        <v>0</v>
      </c>
      <c r="Q41" s="2"/>
      <c r="R41" s="317"/>
      <c r="S41" s="329">
        <f>M41*P41</f>
        <v>0</v>
      </c>
      <c r="T41" s="275"/>
      <c r="U41" s="2"/>
      <c r="V41" s="1072"/>
      <c r="W41" s="1194"/>
      <c r="X41" s="1194"/>
      <c r="Y41" s="1194"/>
      <c r="Z41" s="1194"/>
    </row>
    <row r="42" spans="1:26" ht="16.899999999999999" customHeight="1">
      <c r="A42" s="156"/>
      <c r="B42" s="2"/>
      <c r="C42" s="6" t="s">
        <v>1043</v>
      </c>
      <c r="E42" s="1010"/>
      <c r="F42" s="158" t="s">
        <v>78</v>
      </c>
      <c r="G42" s="317"/>
      <c r="H42" s="2" t="s">
        <v>113</v>
      </c>
      <c r="I42" s="317"/>
      <c r="J42" s="433">
        <f>J30</f>
        <v>0</v>
      </c>
      <c r="K42" s="319"/>
      <c r="L42" s="2"/>
      <c r="M42" s="331">
        <v>0</v>
      </c>
      <c r="N42" s="319"/>
      <c r="O42" s="2"/>
      <c r="P42" s="328">
        <v>0</v>
      </c>
      <c r="Q42" s="2"/>
      <c r="R42" s="317"/>
      <c r="S42" s="329">
        <f>M42*P42</f>
        <v>0</v>
      </c>
      <c r="T42" s="275"/>
      <c r="U42" s="2"/>
    </row>
    <row r="43" spans="1:26" ht="16.899999999999999" customHeight="1">
      <c r="A43" s="156"/>
      <c r="B43" s="2"/>
      <c r="C43" s="6" t="s">
        <v>1044</v>
      </c>
      <c r="E43" s="1010"/>
      <c r="F43" s="158" t="s">
        <v>79</v>
      </c>
      <c r="G43" s="317"/>
      <c r="H43" s="2" t="s">
        <v>116</v>
      </c>
      <c r="I43" s="317"/>
      <c r="J43" s="433">
        <f>J$44*M43</f>
        <v>-4117361.544450277</v>
      </c>
      <c r="K43" s="319"/>
      <c r="L43" s="2"/>
      <c r="M43" s="331">
        <v>-0.87798634964133337</v>
      </c>
      <c r="N43" s="319"/>
      <c r="O43" s="2"/>
      <c r="P43" s="1626">
        <f>IF(ISERR(S43/M43)," ",S43/M43)</f>
        <v>0.45353946492052427</v>
      </c>
      <c r="Q43" s="1060"/>
      <c r="R43" s="1627"/>
      <c r="S43" s="1626">
        <f>S44-SUM(S39:S42)</f>
        <v>-0.39820145922385469</v>
      </c>
      <c r="T43" s="275"/>
      <c r="U43" s="2"/>
    </row>
    <row r="44" spans="1:26" ht="16.899999999999999" customHeight="1">
      <c r="A44" s="156"/>
      <c r="B44" s="2"/>
      <c r="C44" s="6"/>
      <c r="E44" s="1010"/>
      <c r="F44" s="158"/>
      <c r="G44" s="332"/>
      <c r="H44" s="333" t="s">
        <v>47</v>
      </c>
      <c r="I44" s="334" t="s">
        <v>1899</v>
      </c>
      <c r="J44" s="1035">
        <v>4689550.75</v>
      </c>
      <c r="K44" s="335"/>
      <c r="L44" s="336"/>
      <c r="M44" s="337">
        <f>SUM(M39:M43)</f>
        <v>1</v>
      </c>
      <c r="N44" s="335"/>
      <c r="O44" s="314"/>
      <c r="P44" s="1628"/>
      <c r="Q44" s="1146"/>
      <c r="R44" s="1629"/>
      <c r="S44" s="1630">
        <f>+P14</f>
        <v>-0.26257355130385618</v>
      </c>
      <c r="T44" s="339"/>
      <c r="U44" s="2"/>
    </row>
    <row r="45" spans="1:26" ht="16.899999999999999" customHeight="1">
      <c r="A45" s="156"/>
      <c r="B45" s="33" t="s">
        <v>1045</v>
      </c>
      <c r="E45" s="1010"/>
      <c r="F45" s="156"/>
      <c r="G45" s="2"/>
      <c r="H45" s="2"/>
      <c r="I45" s="2"/>
      <c r="J45" s="2"/>
      <c r="K45" s="2"/>
      <c r="L45" s="2"/>
      <c r="M45" s="2"/>
      <c r="N45" s="2"/>
      <c r="O45" s="2"/>
      <c r="P45" s="2"/>
      <c r="Q45" s="2"/>
      <c r="R45" s="2"/>
      <c r="S45" s="2"/>
      <c r="T45" s="275"/>
      <c r="U45" s="2"/>
    </row>
    <row r="46" spans="1:26" ht="16.899999999999999" customHeight="1">
      <c r="A46" s="156"/>
      <c r="B46" s="2"/>
      <c r="C46" s="6" t="s">
        <v>1046</v>
      </c>
      <c r="E46" s="1010"/>
      <c r="F46" s="156"/>
      <c r="G46" s="2"/>
      <c r="H46" s="2"/>
      <c r="I46" s="2"/>
      <c r="J46" s="2"/>
      <c r="K46" s="2"/>
      <c r="L46" s="2"/>
      <c r="M46" s="2"/>
      <c r="N46" s="2"/>
      <c r="O46" s="2"/>
      <c r="P46" s="2"/>
      <c r="Q46" s="2"/>
      <c r="R46" s="2"/>
      <c r="S46" s="2"/>
      <c r="T46" s="275"/>
      <c r="U46" s="2"/>
    </row>
    <row r="47" spans="1:26" ht="16.899999999999999" customHeight="1">
      <c r="A47" s="156"/>
      <c r="B47" s="2"/>
      <c r="C47" s="6" t="s">
        <v>1047</v>
      </c>
      <c r="E47" s="1010"/>
      <c r="F47" s="156"/>
      <c r="G47" s="2"/>
      <c r="H47" s="2"/>
      <c r="I47" s="2"/>
      <c r="J47" s="2"/>
      <c r="K47" s="2"/>
      <c r="L47" s="2"/>
      <c r="M47" s="2"/>
      <c r="N47" s="2"/>
      <c r="O47" s="2"/>
      <c r="P47" s="2"/>
      <c r="Q47" s="2"/>
      <c r="R47" s="2"/>
      <c r="S47" s="2"/>
      <c r="T47" s="275"/>
      <c r="U47" s="2"/>
    </row>
    <row r="48" spans="1:26" ht="16.899999999999999" customHeight="1">
      <c r="A48" s="156"/>
      <c r="B48" s="2"/>
      <c r="C48" s="6" t="s">
        <v>1048</v>
      </c>
      <c r="E48" s="1010"/>
      <c r="F48" s="156"/>
      <c r="G48" s="2"/>
      <c r="H48" s="2"/>
      <c r="I48" s="163"/>
      <c r="J48" s="163"/>
      <c r="K48" s="163"/>
      <c r="L48" s="163"/>
      <c r="M48" s="163"/>
      <c r="N48" s="163"/>
      <c r="O48" s="163"/>
      <c r="P48" s="163"/>
      <c r="Q48" s="163"/>
      <c r="R48" s="163"/>
      <c r="S48" s="163"/>
      <c r="T48" s="275"/>
      <c r="U48" s="2"/>
    </row>
    <row r="49" spans="1:21" ht="16.899999999999999" customHeight="1">
      <c r="A49" s="156"/>
      <c r="B49" s="2"/>
      <c r="C49" s="6"/>
      <c r="E49" s="1010"/>
      <c r="F49" s="156"/>
      <c r="G49" s="2"/>
      <c r="H49" s="2"/>
      <c r="I49" s="163"/>
      <c r="J49" s="163"/>
      <c r="K49" s="163"/>
      <c r="L49" s="163"/>
      <c r="M49" s="163"/>
      <c r="N49" s="163"/>
      <c r="O49" s="163"/>
      <c r="P49" s="163"/>
      <c r="Q49" s="163"/>
      <c r="R49" s="163"/>
      <c r="S49" s="163"/>
      <c r="T49" s="275"/>
      <c r="U49" s="2"/>
    </row>
    <row r="50" spans="1:21" ht="16.899999999999999" customHeight="1">
      <c r="A50" s="156"/>
      <c r="B50" s="2"/>
      <c r="C50" s="2"/>
      <c r="E50" s="1010"/>
      <c r="F50" s="156"/>
      <c r="G50" s="2"/>
      <c r="H50" s="2"/>
      <c r="I50" s="163"/>
      <c r="J50" s="163"/>
      <c r="K50" s="163"/>
      <c r="L50" s="163"/>
      <c r="M50" s="163"/>
      <c r="N50" s="163"/>
      <c r="O50" s="163"/>
      <c r="P50" s="163"/>
      <c r="Q50" s="163"/>
      <c r="R50" s="163"/>
      <c r="S50" s="163"/>
      <c r="T50" s="275"/>
      <c r="U50" s="2"/>
    </row>
    <row r="51" spans="1:21" ht="16.899999999999999" customHeight="1">
      <c r="A51" s="156"/>
      <c r="B51" s="2" t="s">
        <v>1049</v>
      </c>
      <c r="C51" s="6" t="s">
        <v>1050</v>
      </c>
      <c r="E51" s="1010"/>
      <c r="F51" s="156"/>
      <c r="G51" s="1005" t="s">
        <v>1051</v>
      </c>
      <c r="I51" s="2"/>
      <c r="J51" s="2"/>
      <c r="K51" s="2"/>
      <c r="L51" s="2"/>
      <c r="M51" s="2"/>
      <c r="N51" s="2"/>
      <c r="O51" s="2"/>
      <c r="P51" s="2"/>
      <c r="Q51" s="2"/>
      <c r="R51" s="2"/>
      <c r="S51" s="2"/>
      <c r="T51" s="275"/>
      <c r="U51" s="2"/>
    </row>
    <row r="52" spans="1:21" ht="16.899999999999999" customHeight="1">
      <c r="A52" s="156"/>
      <c r="B52" s="2"/>
      <c r="C52" s="2"/>
      <c r="E52" s="1010"/>
      <c r="F52" s="156"/>
      <c r="G52" s="1005" t="s">
        <v>1052</v>
      </c>
      <c r="I52" s="2"/>
      <c r="J52" s="2"/>
      <c r="K52" s="2"/>
      <c r="L52" s="2"/>
      <c r="M52" s="2"/>
      <c r="N52" s="2"/>
      <c r="O52" s="2"/>
      <c r="P52" s="2"/>
      <c r="Q52" s="2"/>
      <c r="R52" s="2"/>
      <c r="S52" s="2"/>
      <c r="T52" s="275"/>
      <c r="U52" s="2"/>
    </row>
    <row r="53" spans="1:21" ht="16.899999999999999" customHeight="1">
      <c r="A53" s="156"/>
      <c r="B53" s="2" t="s">
        <v>107</v>
      </c>
      <c r="C53" s="1005" t="s">
        <v>1053</v>
      </c>
      <c r="E53" s="1010"/>
      <c r="F53" s="156"/>
      <c r="G53" s="1337" t="s">
        <v>2789</v>
      </c>
      <c r="H53" s="132"/>
      <c r="I53" s="2"/>
      <c r="J53" s="2"/>
      <c r="K53" s="2"/>
      <c r="L53" s="2"/>
      <c r="M53" s="2"/>
      <c r="N53" s="2"/>
      <c r="O53" s="2"/>
      <c r="P53" s="2"/>
      <c r="Q53" s="2"/>
      <c r="R53" s="2"/>
      <c r="S53" s="2"/>
      <c r="T53" s="275"/>
      <c r="U53" s="2"/>
    </row>
    <row r="54" spans="1:21" ht="16.899999999999999" customHeight="1">
      <c r="A54" s="156"/>
      <c r="B54" s="2"/>
      <c r="C54" s="1005" t="s">
        <v>1054</v>
      </c>
      <c r="E54" s="1010"/>
      <c r="F54" s="156"/>
      <c r="G54" s="1005" t="s">
        <v>1055</v>
      </c>
      <c r="I54" s="2"/>
      <c r="J54" s="2"/>
      <c r="K54" s="2"/>
      <c r="L54" s="2"/>
      <c r="M54" s="2"/>
      <c r="N54" s="2"/>
      <c r="O54" s="2"/>
      <c r="P54" s="2"/>
      <c r="Q54" s="2"/>
      <c r="R54" s="2"/>
      <c r="S54" s="2"/>
      <c r="T54" s="275"/>
      <c r="U54" s="2"/>
    </row>
    <row r="55" spans="1:21" ht="16.899999999999999" customHeight="1">
      <c r="A55" s="156"/>
      <c r="B55" s="2"/>
      <c r="C55" s="1005" t="s">
        <v>1056</v>
      </c>
      <c r="E55" s="1010"/>
      <c r="F55" s="156"/>
      <c r="G55" s="1005" t="s">
        <v>1057</v>
      </c>
      <c r="H55" s="163"/>
      <c r="I55" s="2"/>
      <c r="J55" s="2"/>
      <c r="K55" s="2"/>
      <c r="L55" s="2"/>
      <c r="M55" s="2"/>
      <c r="N55" s="2"/>
      <c r="O55" s="2"/>
      <c r="P55" s="2"/>
      <c r="Q55" s="2"/>
      <c r="R55" s="2"/>
      <c r="S55" s="2"/>
      <c r="T55" s="275"/>
      <c r="U55" s="2"/>
    </row>
    <row r="56" spans="1:21" ht="16.899999999999999" customHeight="1">
      <c r="A56" s="156"/>
      <c r="B56" s="2" t="s">
        <v>728</v>
      </c>
      <c r="C56" s="163"/>
      <c r="E56" s="1010"/>
      <c r="F56" s="156"/>
      <c r="G56" s="2"/>
      <c r="H56" s="2"/>
      <c r="I56" s="2"/>
      <c r="J56" s="2"/>
      <c r="K56" s="2"/>
      <c r="L56" s="2"/>
      <c r="M56" s="2"/>
      <c r="N56" s="2"/>
      <c r="O56" s="2"/>
      <c r="P56" s="2"/>
      <c r="Q56" s="2"/>
      <c r="R56" s="2"/>
      <c r="S56" s="2"/>
      <c r="T56" s="275"/>
      <c r="U56" s="2"/>
    </row>
    <row r="57" spans="1:21" ht="16.899999999999999" customHeight="1">
      <c r="A57" s="156"/>
      <c r="B57" s="2" t="s">
        <v>114</v>
      </c>
      <c r="C57" s="1005" t="s">
        <v>1058</v>
      </c>
      <c r="E57" s="1010"/>
      <c r="F57" s="156"/>
      <c r="G57" s="2" t="s">
        <v>1059</v>
      </c>
      <c r="H57" s="2"/>
      <c r="I57" s="2"/>
      <c r="J57" s="2"/>
      <c r="K57" s="2"/>
      <c r="L57" s="2"/>
      <c r="M57" s="2"/>
      <c r="N57" s="2"/>
      <c r="O57" s="2"/>
      <c r="P57" s="2"/>
      <c r="Q57" s="2"/>
      <c r="R57" s="2"/>
      <c r="S57" s="2"/>
      <c r="T57" s="275"/>
      <c r="U57" s="2"/>
    </row>
    <row r="58" spans="1:21" ht="16.899999999999999" customHeight="1">
      <c r="A58" s="156"/>
      <c r="B58" s="2"/>
      <c r="C58" s="1005" t="s">
        <v>1060</v>
      </c>
      <c r="E58" s="1010"/>
      <c r="F58" s="156"/>
      <c r="G58" s="2"/>
      <c r="H58" s="2"/>
      <c r="I58" s="2"/>
      <c r="J58" s="2"/>
      <c r="K58" s="2"/>
      <c r="L58" s="2"/>
      <c r="M58" s="2"/>
      <c r="N58" s="2"/>
      <c r="O58" s="2"/>
      <c r="P58" s="2"/>
      <c r="Q58" s="2"/>
      <c r="R58" s="2"/>
      <c r="S58" s="2"/>
      <c r="T58" s="275"/>
      <c r="U58" s="2"/>
    </row>
    <row r="59" spans="1:21" ht="16.899999999999999" customHeight="1">
      <c r="A59" s="156"/>
      <c r="B59" s="2"/>
      <c r="C59" s="1005" t="s">
        <v>1056</v>
      </c>
      <c r="E59" s="1010"/>
      <c r="F59" s="156"/>
      <c r="G59" s="2"/>
      <c r="H59" s="2"/>
      <c r="I59" s="2"/>
      <c r="J59" s="2"/>
      <c r="K59" s="2"/>
      <c r="L59" s="2"/>
      <c r="M59" s="2"/>
      <c r="N59" s="2"/>
      <c r="O59" s="2"/>
      <c r="P59" s="2"/>
      <c r="Q59" s="2"/>
      <c r="R59" s="2"/>
      <c r="S59" s="2"/>
      <c r="T59" s="275"/>
      <c r="U59" s="2"/>
    </row>
    <row r="60" spans="1:21" ht="16.899999999999999" customHeight="1">
      <c r="A60" s="156"/>
      <c r="B60" s="2"/>
      <c r="C60" s="163"/>
      <c r="E60" s="1010"/>
      <c r="F60" s="156"/>
      <c r="G60" s="2"/>
      <c r="H60" s="2"/>
      <c r="I60" s="2"/>
      <c r="J60" s="2"/>
      <c r="K60" s="2"/>
      <c r="L60" s="2"/>
      <c r="M60" s="2"/>
      <c r="N60" s="2"/>
      <c r="O60" s="2"/>
      <c r="P60" s="2"/>
      <c r="Q60" s="2"/>
      <c r="R60" s="2"/>
      <c r="S60" s="2"/>
      <c r="T60" s="275"/>
      <c r="U60" s="2"/>
    </row>
    <row r="61" spans="1:21" ht="16.899999999999999" customHeight="1">
      <c r="A61" s="156"/>
      <c r="B61" s="2"/>
      <c r="C61" s="163"/>
      <c r="E61" s="1010"/>
      <c r="F61" s="156"/>
      <c r="G61" s="2"/>
      <c r="H61" s="2"/>
      <c r="I61" s="2"/>
      <c r="J61" s="2"/>
      <c r="K61" s="2"/>
      <c r="L61" s="2"/>
      <c r="M61" s="2"/>
      <c r="N61" s="2"/>
      <c r="O61" s="2"/>
      <c r="P61" s="2"/>
      <c r="Q61" s="2"/>
      <c r="R61" s="2"/>
      <c r="S61" s="2"/>
      <c r="T61" s="275"/>
      <c r="U61" s="2"/>
    </row>
    <row r="62" spans="1:21" ht="16.899999999999999" customHeight="1">
      <c r="A62" s="156"/>
      <c r="B62" s="2"/>
      <c r="C62" s="163"/>
      <c r="E62" s="1010"/>
      <c r="F62" s="156"/>
      <c r="G62" s="2"/>
      <c r="H62" s="2"/>
      <c r="I62" s="2"/>
      <c r="J62" s="2"/>
      <c r="K62" s="2"/>
      <c r="L62" s="2"/>
      <c r="M62" s="2"/>
      <c r="N62" s="2"/>
      <c r="O62" s="2"/>
      <c r="P62" s="2"/>
      <c r="Q62" s="2"/>
      <c r="R62" s="2"/>
      <c r="S62" s="2"/>
      <c r="T62" s="275"/>
      <c r="U62" s="2"/>
    </row>
    <row r="63" spans="1:21" ht="16.899999999999999" customHeight="1">
      <c r="A63" s="156"/>
      <c r="B63" s="2"/>
      <c r="C63" s="163"/>
      <c r="E63" s="1010"/>
      <c r="F63" s="156"/>
      <c r="G63" s="2"/>
      <c r="H63" s="2"/>
      <c r="I63" s="2"/>
      <c r="J63" s="2"/>
      <c r="K63" s="2"/>
      <c r="L63" s="2"/>
      <c r="M63" s="2"/>
      <c r="N63" s="2"/>
      <c r="O63" s="2"/>
      <c r="P63" s="2"/>
      <c r="Q63" s="2"/>
      <c r="R63" s="2"/>
      <c r="S63" s="2"/>
      <c r="T63" s="275"/>
      <c r="U63" s="2"/>
    </row>
    <row r="64" spans="1:21" ht="16.899999999999999" customHeight="1">
      <c r="A64" s="156"/>
      <c r="B64" s="2"/>
      <c r="C64" s="163"/>
      <c r="E64" s="1010"/>
      <c r="F64" s="156"/>
      <c r="G64" s="2"/>
      <c r="H64" s="2"/>
      <c r="I64" s="2"/>
      <c r="J64" s="2"/>
      <c r="K64" s="2"/>
      <c r="L64" s="2"/>
      <c r="M64" s="2"/>
      <c r="N64" s="2"/>
      <c r="O64" s="2"/>
      <c r="P64" s="2"/>
      <c r="Q64" s="2"/>
      <c r="R64" s="2"/>
      <c r="S64" s="2"/>
      <c r="T64" s="275"/>
      <c r="U64" s="2"/>
    </row>
    <row r="65" spans="1:21" ht="16.899999999999999" customHeight="1" thickBot="1">
      <c r="A65" s="309"/>
      <c r="B65" s="310"/>
      <c r="C65" s="310"/>
      <c r="D65" s="1036"/>
      <c r="E65" s="1037"/>
      <c r="F65" s="309"/>
      <c r="G65" s="310"/>
      <c r="H65" s="310"/>
      <c r="I65" s="310"/>
      <c r="J65" s="310"/>
      <c r="K65" s="310"/>
      <c r="L65" s="310"/>
      <c r="M65" s="310"/>
      <c r="N65" s="310"/>
      <c r="O65" s="310"/>
      <c r="P65" s="310"/>
      <c r="Q65" s="310"/>
      <c r="R65" s="310"/>
      <c r="S65" s="310"/>
      <c r="T65" s="311"/>
      <c r="U65" s="2"/>
    </row>
    <row r="66" spans="1:21" ht="16.899999999999999" customHeight="1">
      <c r="A66" s="2" t="s">
        <v>1430</v>
      </c>
      <c r="B66" s="2"/>
      <c r="C66" s="2"/>
      <c r="D66" s="2"/>
      <c r="E66" s="2"/>
      <c r="F66" s="2"/>
      <c r="G66" s="2"/>
      <c r="H66" s="2"/>
      <c r="I66" s="2"/>
      <c r="J66" s="2"/>
      <c r="K66" s="2"/>
      <c r="L66" s="2"/>
      <c r="M66" s="2"/>
      <c r="N66" s="2"/>
      <c r="O66" s="2"/>
      <c r="P66" s="2"/>
      <c r="Q66" s="2"/>
      <c r="R66" s="2"/>
      <c r="S66" s="340" t="s">
        <v>1430</v>
      </c>
      <c r="T66" s="2"/>
      <c r="U66" s="2"/>
    </row>
    <row r="67" spans="1:21" ht="16.899999999999999" customHeight="1">
      <c r="A67" s="163" t="s">
        <v>77</v>
      </c>
      <c r="B67" s="163"/>
      <c r="C67" s="163"/>
      <c r="D67" s="163"/>
      <c r="E67" s="163"/>
      <c r="F67" s="163" t="s">
        <v>78</v>
      </c>
      <c r="G67" s="163"/>
      <c r="H67" s="163"/>
      <c r="I67" s="163"/>
      <c r="J67" s="163"/>
      <c r="K67" s="163"/>
      <c r="L67" s="163"/>
      <c r="M67" s="163"/>
      <c r="N67" s="163"/>
      <c r="O67" s="163"/>
      <c r="P67" s="163"/>
      <c r="Q67" s="163"/>
      <c r="R67" s="163"/>
      <c r="S67" s="163"/>
      <c r="T67" s="163"/>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V249"/>
  <sheetViews>
    <sheetView defaultGridColor="0" topLeftCell="A34" colorId="22" zoomScale="75" zoomScaleNormal="75" workbookViewId="0">
      <selection activeCell="C13" sqref="C13"/>
    </sheetView>
  </sheetViews>
  <sheetFormatPr defaultColWidth="9.77734375" defaultRowHeight="15"/>
  <cols>
    <col min="1" max="1" width="4.77734375" style="2" customWidth="1"/>
    <col min="2" max="2" width="8.77734375" style="6" customWidth="1"/>
    <col min="3" max="3" width="33" style="2" customWidth="1"/>
    <col min="4" max="4" width="4.77734375" style="2" customWidth="1"/>
    <col min="5" max="6" width="15.77734375" style="2" customWidth="1"/>
    <col min="7" max="7" width="16.109375" style="2" bestFit="1" customWidth="1"/>
    <col min="8" max="8" width="13.33203125" style="2" bestFit="1" customWidth="1"/>
    <col min="9" max="9" width="18.33203125" style="2" bestFit="1" customWidth="1"/>
    <col min="10" max="10" width="14.6640625" style="2" bestFit="1" customWidth="1"/>
    <col min="11" max="11" width="10.33203125" style="2" customWidth="1"/>
    <col min="12" max="16384" width="9.77734375" style="2"/>
  </cols>
  <sheetData>
    <row r="1" spans="1:256" ht="15.75" thickBot="1">
      <c r="A1" s="152" t="str">
        <f>'Data Sheet'!A50</f>
        <v>Annual Report of VERIZON NEW YORK INC.                                                                 For the period ending DECEMBER 31, 2014</v>
      </c>
      <c r="B1" s="341"/>
      <c r="C1" s="310"/>
      <c r="D1" s="310"/>
      <c r="E1" s="310"/>
      <c r="F1" s="310"/>
      <c r="G1" s="310"/>
    </row>
    <row r="2" spans="1:256" ht="19.899999999999999" customHeight="1">
      <c r="A2" s="342" t="s">
        <v>1061</v>
      </c>
      <c r="B2" s="343"/>
      <c r="C2" s="343"/>
      <c r="D2" s="344"/>
      <c r="E2" s="343"/>
      <c r="F2" s="343"/>
      <c r="G2" s="345"/>
    </row>
    <row r="3" spans="1:256" ht="19.899999999999999" customHeight="1">
      <c r="A3" s="71" t="s">
        <v>1062</v>
      </c>
      <c r="B3" s="346"/>
      <c r="C3" s="347"/>
      <c r="D3" s="346"/>
      <c r="E3" s="346"/>
      <c r="F3" s="346"/>
      <c r="G3" s="348"/>
    </row>
    <row r="4" spans="1:256" ht="18.95" customHeight="1">
      <c r="A4" s="171" t="s">
        <v>1063</v>
      </c>
      <c r="G4" s="275"/>
    </row>
    <row r="5" spans="1:256" ht="18.95" customHeight="1">
      <c r="A5" s="172" t="s">
        <v>1064</v>
      </c>
      <c r="B5" s="349"/>
      <c r="C5" s="277"/>
      <c r="D5" s="277"/>
      <c r="E5" s="277"/>
      <c r="F5" s="277"/>
      <c r="G5" s="278"/>
    </row>
    <row r="6" spans="1:256" ht="13.9" customHeight="1">
      <c r="A6" s="350"/>
      <c r="B6" s="351"/>
      <c r="C6" s="66"/>
      <c r="D6" s="352" t="s">
        <v>1065</v>
      </c>
      <c r="E6" s="352" t="s">
        <v>1066</v>
      </c>
      <c r="F6" s="352" t="s">
        <v>1066</v>
      </c>
      <c r="G6" s="353" t="s">
        <v>1067</v>
      </c>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13.9" customHeight="1">
      <c r="A7" s="350"/>
      <c r="B7" s="351"/>
      <c r="C7" s="66"/>
      <c r="D7" s="352" t="s">
        <v>469</v>
      </c>
      <c r="E7" s="352" t="s">
        <v>1068</v>
      </c>
      <c r="F7" s="352" t="s">
        <v>2685</v>
      </c>
      <c r="G7" s="353" t="s">
        <v>2686</v>
      </c>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row>
    <row r="8" spans="1:256" ht="13.9" customHeight="1">
      <c r="A8" s="354" t="s">
        <v>36</v>
      </c>
      <c r="B8" s="351"/>
      <c r="C8" s="355" t="s">
        <v>2687</v>
      </c>
      <c r="D8" s="352" t="s">
        <v>48</v>
      </c>
      <c r="E8" s="352" t="s">
        <v>53</v>
      </c>
      <c r="F8" s="352" t="s">
        <v>53</v>
      </c>
      <c r="G8" s="353" t="s">
        <v>2688</v>
      </c>
      <c r="H8" s="1060"/>
      <c r="I8" s="1345"/>
      <c r="J8" s="1345"/>
      <c r="K8" s="1345"/>
      <c r="L8" s="1345"/>
      <c r="M8" s="1345"/>
      <c r="N8" s="1345"/>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row>
    <row r="9" spans="1:256" ht="13.9" customHeight="1">
      <c r="A9" s="354" t="s">
        <v>48</v>
      </c>
      <c r="B9" s="351"/>
      <c r="C9" s="355" t="s">
        <v>470</v>
      </c>
      <c r="D9" s="352" t="s">
        <v>471</v>
      </c>
      <c r="E9" s="352" t="s">
        <v>472</v>
      </c>
      <c r="F9" s="352" t="s">
        <v>62</v>
      </c>
      <c r="G9" s="353" t="s">
        <v>63</v>
      </c>
      <c r="H9" s="1060"/>
      <c r="I9" s="1345"/>
      <c r="J9" s="1345"/>
      <c r="K9" s="1345"/>
      <c r="L9" s="1345"/>
      <c r="M9" s="1345"/>
      <c r="N9" s="1345"/>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row>
    <row r="10" spans="1:256" ht="13.9" customHeight="1">
      <c r="A10" s="356"/>
      <c r="B10" s="315"/>
      <c r="C10" s="357" t="s">
        <v>2689</v>
      </c>
      <c r="D10" s="313"/>
      <c r="E10" s="313"/>
      <c r="F10" s="313"/>
      <c r="G10" s="358"/>
      <c r="H10" s="1060"/>
      <c r="I10" s="1060"/>
      <c r="J10" s="1060"/>
      <c r="K10" s="1060"/>
      <c r="L10" s="1060"/>
      <c r="M10" s="1060"/>
      <c r="N10" s="1060"/>
    </row>
    <row r="11" spans="1:256" ht="12.95" customHeight="1">
      <c r="A11" s="239" t="s">
        <v>475</v>
      </c>
      <c r="B11" s="359" t="s">
        <v>2690</v>
      </c>
      <c r="C11" s="66" t="s">
        <v>2691</v>
      </c>
      <c r="D11" s="360" t="s">
        <v>2692</v>
      </c>
      <c r="E11" s="361">
        <v>0</v>
      </c>
      <c r="F11" s="361">
        <v>0</v>
      </c>
      <c r="G11" s="362">
        <f t="shared" ref="G11:G31" si="0">E11-F11</f>
        <v>0</v>
      </c>
      <c r="H11" s="1060"/>
      <c r="I11" s="1060"/>
      <c r="J11" s="1345"/>
      <c r="K11" s="1060"/>
      <c r="L11" s="1345"/>
      <c r="M11" s="1345"/>
      <c r="N11" s="1345"/>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ht="12.95" customHeight="1">
      <c r="A12" s="239" t="s">
        <v>968</v>
      </c>
      <c r="B12" s="359" t="s">
        <v>2693</v>
      </c>
      <c r="C12" s="66" t="s">
        <v>2694</v>
      </c>
      <c r="D12" s="360" t="s">
        <v>2692</v>
      </c>
      <c r="E12" s="247">
        <v>0</v>
      </c>
      <c r="F12" s="247">
        <v>0</v>
      </c>
      <c r="G12" s="363">
        <f t="shared" si="0"/>
        <v>0</v>
      </c>
      <c r="H12" s="1060"/>
      <c r="I12" s="1060"/>
      <c r="J12" s="1345"/>
      <c r="K12" s="1060"/>
      <c r="L12" s="1345"/>
      <c r="M12" s="1345"/>
      <c r="N12" s="1345"/>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6" ht="12.95" customHeight="1">
      <c r="A13" s="239" t="s">
        <v>1212</v>
      </c>
      <c r="B13" s="359" t="s">
        <v>2695</v>
      </c>
      <c r="C13" s="66" t="s">
        <v>2729</v>
      </c>
      <c r="D13" s="360" t="s">
        <v>2692</v>
      </c>
      <c r="E13" s="247">
        <v>-10098391.579999998</v>
      </c>
      <c r="F13" s="247">
        <v>56632.679999999702</v>
      </c>
      <c r="G13" s="363">
        <f t="shared" si="0"/>
        <v>-10155024.259999998</v>
      </c>
      <c r="H13" s="1060"/>
      <c r="I13" s="1060"/>
      <c r="J13" s="1345"/>
      <c r="K13" s="1060"/>
      <c r="L13" s="1345"/>
      <c r="M13" s="1345"/>
      <c r="N13" s="1345"/>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row>
    <row r="14" spans="1:256" ht="12.95" customHeight="1">
      <c r="A14" s="239" t="s">
        <v>71</v>
      </c>
      <c r="B14" s="359" t="s">
        <v>2730</v>
      </c>
      <c r="C14" s="66" t="s">
        <v>1361</v>
      </c>
      <c r="D14" s="360" t="s">
        <v>2692</v>
      </c>
      <c r="E14" s="247">
        <v>7737709</v>
      </c>
      <c r="F14" s="247">
        <v>37076057</v>
      </c>
      <c r="G14" s="363">
        <f t="shared" si="0"/>
        <v>-29338348</v>
      </c>
      <c r="H14" s="1060"/>
      <c r="I14" s="1060"/>
      <c r="J14" s="1345"/>
      <c r="K14" s="1060"/>
      <c r="L14" s="1345"/>
      <c r="M14" s="1345"/>
      <c r="N14" s="1345"/>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ht="12.95" customHeight="1">
      <c r="A15" s="239" t="s">
        <v>72</v>
      </c>
      <c r="B15" s="359" t="s">
        <v>2731</v>
      </c>
      <c r="C15" s="66" t="s">
        <v>2732</v>
      </c>
      <c r="D15" s="360" t="s">
        <v>2692</v>
      </c>
      <c r="E15" s="364">
        <v>622014145.56999981</v>
      </c>
      <c r="F15" s="247">
        <v>672152307.13999987</v>
      </c>
      <c r="G15" s="363">
        <f t="shared" si="0"/>
        <v>-50138161.570000052</v>
      </c>
      <c r="H15" s="1060"/>
      <c r="I15" s="1060"/>
      <c r="J15" s="1345"/>
      <c r="K15" s="1060"/>
      <c r="L15" s="1345"/>
      <c r="M15" s="1345"/>
      <c r="N15" s="1345"/>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row>
    <row r="16" spans="1:256" ht="12.95" customHeight="1">
      <c r="A16" s="239" t="s">
        <v>484</v>
      </c>
      <c r="B16" s="359" t="s">
        <v>2733</v>
      </c>
      <c r="C16" s="66" t="s">
        <v>2734</v>
      </c>
      <c r="D16" s="360" t="s">
        <v>2692</v>
      </c>
      <c r="E16" s="364">
        <v>-3197096.149999985</v>
      </c>
      <c r="F16" s="364">
        <v>15137029.279999983</v>
      </c>
      <c r="G16" s="363">
        <f t="shared" si="0"/>
        <v>-18334125.429999966</v>
      </c>
      <c r="H16" s="1060"/>
      <c r="I16" s="1060"/>
      <c r="J16" s="1345"/>
      <c r="K16" s="1060"/>
      <c r="L16" s="1345"/>
      <c r="M16" s="1345"/>
      <c r="N16" s="1345"/>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row>
    <row r="17" spans="1:256" ht="12.95" customHeight="1">
      <c r="A17" s="239" t="s">
        <v>487</v>
      </c>
      <c r="B17" s="359" t="s">
        <v>2735</v>
      </c>
      <c r="C17" s="66" t="s">
        <v>2736</v>
      </c>
      <c r="D17" s="360" t="s">
        <v>2692</v>
      </c>
      <c r="E17" s="364">
        <v>2808014246.2600002</v>
      </c>
      <c r="F17" s="364">
        <v>285856891.20999998</v>
      </c>
      <c r="G17" s="363">
        <f t="shared" si="0"/>
        <v>2522157355.0500002</v>
      </c>
      <c r="H17" s="1060"/>
      <c r="I17" s="1060"/>
      <c r="J17" s="1345"/>
      <c r="K17" s="1060"/>
      <c r="L17" s="1345"/>
      <c r="M17" s="1345"/>
      <c r="N17" s="1345"/>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row>
    <row r="18" spans="1:256" ht="12.95" customHeight="1">
      <c r="A18" s="239" t="s">
        <v>2227</v>
      </c>
      <c r="B18" s="359" t="s">
        <v>2737</v>
      </c>
      <c r="C18" s="66" t="s">
        <v>2738</v>
      </c>
      <c r="D18" s="360" t="s">
        <v>2692</v>
      </c>
      <c r="E18" s="364">
        <v>-33942163.780000001</v>
      </c>
      <c r="F18" s="364">
        <v>13441183.66</v>
      </c>
      <c r="G18" s="363">
        <f t="shared" si="0"/>
        <v>-47383347.439999998</v>
      </c>
      <c r="H18" s="1060"/>
      <c r="I18" s="1060"/>
      <c r="J18" s="1345"/>
      <c r="K18" s="1060"/>
      <c r="L18" s="1345"/>
      <c r="M18" s="1345"/>
      <c r="N18" s="1345"/>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2.95" customHeight="1">
      <c r="A19" s="239" t="s">
        <v>341</v>
      </c>
      <c r="B19" s="359" t="s">
        <v>2739</v>
      </c>
      <c r="C19" s="66" t="s">
        <v>2740</v>
      </c>
      <c r="D19" s="360" t="s">
        <v>2692</v>
      </c>
      <c r="E19" s="364">
        <v>11100452.32</v>
      </c>
      <c r="F19" s="364">
        <v>6998603.9500000002</v>
      </c>
      <c r="G19" s="363">
        <f t="shared" si="0"/>
        <v>4101848.37</v>
      </c>
      <c r="H19" s="1060"/>
      <c r="I19" s="1060"/>
      <c r="J19" s="1345"/>
      <c r="K19" s="1060"/>
      <c r="L19" s="1345"/>
      <c r="M19" s="1345"/>
      <c r="N19" s="1345"/>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1:256" ht="12.95" customHeight="1">
      <c r="A20" s="239" t="s">
        <v>73</v>
      </c>
      <c r="B20" s="359" t="s">
        <v>2741</v>
      </c>
      <c r="C20" s="66" t="s">
        <v>2742</v>
      </c>
      <c r="D20" s="360" t="s">
        <v>2692</v>
      </c>
      <c r="E20" s="364">
        <v>0</v>
      </c>
      <c r="F20" s="364">
        <v>0</v>
      </c>
      <c r="G20" s="363">
        <f t="shared" si="0"/>
        <v>0</v>
      </c>
      <c r="H20" s="1060"/>
      <c r="I20" s="1060"/>
      <c r="J20" s="1345"/>
      <c r="K20" s="1060"/>
      <c r="L20" s="1345"/>
      <c r="M20" s="1345"/>
      <c r="N20" s="1345"/>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1:256" ht="12.95" customHeight="1">
      <c r="A21" s="239" t="s">
        <v>74</v>
      </c>
      <c r="B21" s="359" t="s">
        <v>2743</v>
      </c>
      <c r="C21" s="66" t="s">
        <v>2744</v>
      </c>
      <c r="D21" s="360" t="s">
        <v>2692</v>
      </c>
      <c r="E21" s="364">
        <v>0</v>
      </c>
      <c r="F21" s="364">
        <v>0</v>
      </c>
      <c r="G21" s="363">
        <f t="shared" si="0"/>
        <v>0</v>
      </c>
      <c r="H21" s="1060"/>
      <c r="I21" s="1060"/>
      <c r="J21" s="1345"/>
      <c r="K21" s="1060"/>
      <c r="L21" s="1345"/>
      <c r="M21" s="1345"/>
      <c r="N21" s="1345"/>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1:256" ht="12.95" customHeight="1">
      <c r="A22" s="239" t="s">
        <v>75</v>
      </c>
      <c r="B22" s="359" t="s">
        <v>2745</v>
      </c>
      <c r="C22" s="66" t="s">
        <v>2746</v>
      </c>
      <c r="D22" s="352">
        <v>37</v>
      </c>
      <c r="E22" s="364">
        <f>+Sch.24!F60+Sch.24!G60</f>
        <v>0</v>
      </c>
      <c r="F22" s="364">
        <v>0</v>
      </c>
      <c r="G22" s="363">
        <f t="shared" si="0"/>
        <v>0</v>
      </c>
      <c r="H22" s="1060"/>
      <c r="I22" s="1060"/>
      <c r="J22" s="1346"/>
      <c r="K22" s="1060"/>
      <c r="L22" s="1345"/>
      <c r="M22" s="1345"/>
      <c r="N22" s="1345"/>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1:256" ht="12.95" customHeight="1">
      <c r="A23" s="239" t="s">
        <v>76</v>
      </c>
      <c r="B23" s="359" t="s">
        <v>2747</v>
      </c>
      <c r="C23" s="66" t="s">
        <v>2748</v>
      </c>
      <c r="D23" s="352" t="s">
        <v>2692</v>
      </c>
      <c r="E23" s="247">
        <v>170100</v>
      </c>
      <c r="F23" s="247">
        <v>170100</v>
      </c>
      <c r="G23" s="363">
        <f t="shared" si="0"/>
        <v>0</v>
      </c>
      <c r="H23" s="1060"/>
      <c r="I23" s="1060"/>
      <c r="J23" s="1345"/>
      <c r="K23" s="1060"/>
      <c r="L23" s="1345"/>
      <c r="M23" s="1345"/>
      <c r="N23" s="1345"/>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row>
    <row r="24" spans="1:256" ht="12.95" customHeight="1">
      <c r="A24" s="239" t="s">
        <v>77</v>
      </c>
      <c r="B24" s="359" t="s">
        <v>2749</v>
      </c>
      <c r="C24" s="66" t="s">
        <v>2750</v>
      </c>
      <c r="D24" s="352" t="s">
        <v>2692</v>
      </c>
      <c r="E24" s="364">
        <v>3302020.7900000019</v>
      </c>
      <c r="F24" s="364">
        <v>5502804.7200000007</v>
      </c>
      <c r="G24" s="363">
        <f t="shared" si="0"/>
        <v>-2200783.9299999988</v>
      </c>
      <c r="H24" s="1060"/>
      <c r="I24" s="1060"/>
      <c r="J24" s="1345"/>
      <c r="K24" s="1060"/>
      <c r="L24" s="1345"/>
      <c r="M24" s="1345"/>
      <c r="N24" s="1345"/>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row>
    <row r="25" spans="1:256" ht="12.95" customHeight="1">
      <c r="A25" s="239" t="s">
        <v>78</v>
      </c>
      <c r="B25" s="359" t="s">
        <v>2751</v>
      </c>
      <c r="C25" s="66" t="s">
        <v>2752</v>
      </c>
      <c r="D25" s="352" t="s">
        <v>2692</v>
      </c>
      <c r="E25" s="247">
        <v>0</v>
      </c>
      <c r="F25" s="247">
        <v>0</v>
      </c>
      <c r="G25" s="363">
        <f t="shared" si="0"/>
        <v>0</v>
      </c>
      <c r="H25" s="1060"/>
      <c r="I25" s="1060"/>
      <c r="J25" s="1345"/>
      <c r="K25" s="1060"/>
      <c r="L25" s="1345"/>
      <c r="M25" s="1345"/>
      <c r="N25" s="1345"/>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row>
    <row r="26" spans="1:256" ht="12.95" customHeight="1">
      <c r="A26" s="239" t="s">
        <v>79</v>
      </c>
      <c r="B26" s="359" t="s">
        <v>2753</v>
      </c>
      <c r="C26" s="66" t="s">
        <v>2754</v>
      </c>
      <c r="D26" s="352" t="s">
        <v>2692</v>
      </c>
      <c r="E26" s="364">
        <v>83381413.25999999</v>
      </c>
      <c r="F26" s="364">
        <v>116182703.24000001</v>
      </c>
      <c r="G26" s="363">
        <f t="shared" si="0"/>
        <v>-32801289.980000019</v>
      </c>
      <c r="H26" s="1060"/>
      <c r="I26" s="1060"/>
      <c r="J26" s="1345"/>
      <c r="K26" s="1060"/>
      <c r="L26" s="1345"/>
      <c r="M26" s="1345"/>
      <c r="N26" s="1345"/>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row>
    <row r="27" spans="1:256" ht="12.95" customHeight="1">
      <c r="A27" s="239" t="s">
        <v>80</v>
      </c>
      <c r="B27" s="359" t="s">
        <v>2755</v>
      </c>
      <c r="C27" s="66" t="s">
        <v>2756</v>
      </c>
      <c r="D27" s="352" t="s">
        <v>2692</v>
      </c>
      <c r="E27" s="247">
        <v>0</v>
      </c>
      <c r="F27" s="247">
        <v>1532546.42</v>
      </c>
      <c r="G27" s="363">
        <f t="shared" si="0"/>
        <v>-1532546.42</v>
      </c>
      <c r="H27" s="1060"/>
      <c r="I27" s="1060"/>
      <c r="J27" s="1345"/>
      <c r="K27" s="1060"/>
      <c r="L27" s="1345"/>
      <c r="M27" s="1345"/>
      <c r="N27" s="1345"/>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row>
    <row r="28" spans="1:256" ht="12.95" customHeight="1">
      <c r="A28" s="239" t="s">
        <v>81</v>
      </c>
      <c r="B28" s="359" t="s">
        <v>2757</v>
      </c>
      <c r="C28" s="66" t="s">
        <v>2758</v>
      </c>
      <c r="D28" s="352" t="s">
        <v>2692</v>
      </c>
      <c r="E28" s="247">
        <v>0</v>
      </c>
      <c r="F28" s="247">
        <v>0</v>
      </c>
      <c r="G28" s="363">
        <f t="shared" si="0"/>
        <v>0</v>
      </c>
      <c r="H28" s="1060"/>
      <c r="I28" s="1060"/>
      <c r="J28" s="1345"/>
      <c r="K28" s="1060"/>
      <c r="L28" s="1345"/>
      <c r="M28" s="1345"/>
      <c r="N28" s="1345"/>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row>
    <row r="29" spans="1:256" ht="12.95" customHeight="1">
      <c r="A29" s="239" t="s">
        <v>82</v>
      </c>
      <c r="B29" s="359" t="s">
        <v>2759</v>
      </c>
      <c r="C29" s="66" t="s">
        <v>1676</v>
      </c>
      <c r="D29" s="352" t="s">
        <v>2692</v>
      </c>
      <c r="E29" s="361">
        <v>-588922.03</v>
      </c>
      <c r="F29" s="1347">
        <v>77.989999999999995</v>
      </c>
      <c r="G29" s="363">
        <f t="shared" si="0"/>
        <v>-589000.02</v>
      </c>
      <c r="H29" s="1060"/>
      <c r="I29" s="1060"/>
      <c r="J29" s="1345"/>
      <c r="K29" s="1060"/>
      <c r="L29" s="1345"/>
      <c r="M29" s="1345"/>
      <c r="N29" s="1345"/>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row>
    <row r="30" spans="1:256" ht="12.95" customHeight="1">
      <c r="A30" s="239" t="s">
        <v>83</v>
      </c>
      <c r="B30" s="359" t="s">
        <v>1677</v>
      </c>
      <c r="C30" s="66" t="s">
        <v>1678</v>
      </c>
      <c r="D30" s="352" t="s">
        <v>2692</v>
      </c>
      <c r="E30" s="361">
        <v>53374053.780000001</v>
      </c>
      <c r="F30" s="1347">
        <v>61797892.829999998</v>
      </c>
      <c r="G30" s="363">
        <f t="shared" si="0"/>
        <v>-8423839.049999997</v>
      </c>
      <c r="H30" s="1060"/>
      <c r="I30" s="1060"/>
      <c r="J30" s="1345"/>
      <c r="K30" s="1060"/>
      <c r="L30" s="1345"/>
      <c r="M30" s="1345"/>
      <c r="N30" s="1345"/>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row>
    <row r="31" spans="1:256" ht="12.95" customHeight="1">
      <c r="A31" s="239" t="s">
        <v>84</v>
      </c>
      <c r="B31" s="359" t="s">
        <v>1679</v>
      </c>
      <c r="C31" s="66" t="s">
        <v>2586</v>
      </c>
      <c r="D31" s="352" t="s">
        <v>3433</v>
      </c>
      <c r="E31" s="365">
        <f>Sch.27!H25+Sch.27!H48+Sch.27!H81+Sch.27!H98</f>
        <v>0</v>
      </c>
      <c r="F31" s="365">
        <f>Sch.27!C25+Sch.27!C48+Sch.27!C81+Sch.27!C98</f>
        <v>0</v>
      </c>
      <c r="G31" s="363">
        <f t="shared" si="0"/>
        <v>0</v>
      </c>
      <c r="H31" s="1060"/>
      <c r="I31" s="1060"/>
      <c r="J31" s="1346"/>
      <c r="K31" s="1060"/>
      <c r="L31" s="1345"/>
      <c r="M31" s="1345"/>
      <c r="N31" s="1345"/>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row>
    <row r="32" spans="1:256" ht="12.95" customHeight="1">
      <c r="A32" s="239" t="s">
        <v>85</v>
      </c>
      <c r="B32" s="359"/>
      <c r="C32" s="366" t="s">
        <v>2587</v>
      </c>
      <c r="D32" s="365"/>
      <c r="E32" s="367">
        <f>SUM(E11:E31)-2*E16-2*E19-2*E22</f>
        <v>3525460855.0999999</v>
      </c>
      <c r="F32" s="367">
        <f>SUM(F11:F31)-2*F16-2*F19-2*F22</f>
        <v>1171633563.6599996</v>
      </c>
      <c r="G32" s="368">
        <f>SUM(G11:G31)-2*G16-2*G19-2*G22</f>
        <v>2353827291.4400001</v>
      </c>
      <c r="H32" s="1711"/>
      <c r="I32" s="1060"/>
      <c r="J32" s="1345"/>
      <c r="K32" s="1345"/>
      <c r="L32" s="1345"/>
      <c r="M32" s="1345"/>
      <c r="N32" s="1345"/>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row>
    <row r="33" spans="1:256" ht="12.95" customHeight="1">
      <c r="A33" s="369"/>
      <c r="B33" s="370"/>
      <c r="C33" s="371" t="s">
        <v>2588</v>
      </c>
      <c r="D33" s="365"/>
      <c r="E33" s="364"/>
      <c r="F33" s="364"/>
      <c r="G33" s="363"/>
      <c r="H33" s="1060"/>
      <c r="I33" s="1060"/>
      <c r="J33" s="1345"/>
      <c r="K33" s="1345"/>
      <c r="L33" s="1345"/>
      <c r="M33" s="1345"/>
      <c r="N33" s="1345"/>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row>
    <row r="34" spans="1:256" ht="12.95" customHeight="1">
      <c r="A34" s="239" t="s">
        <v>86</v>
      </c>
      <c r="B34" s="359" t="s">
        <v>2589</v>
      </c>
      <c r="C34" s="66" t="s">
        <v>2590</v>
      </c>
      <c r="D34" s="352" t="s">
        <v>2010</v>
      </c>
      <c r="E34" s="364">
        <v>677177849.33000004</v>
      </c>
      <c r="F34" s="364">
        <v>672447755</v>
      </c>
      <c r="G34" s="363">
        <f t="shared" ref="G34:G42" si="1">E34-F34</f>
        <v>4730094.3300000429</v>
      </c>
      <c r="H34" s="1060"/>
      <c r="I34" s="1060"/>
      <c r="J34" s="1072"/>
      <c r="K34" s="1072"/>
      <c r="L34" s="1072"/>
      <c r="M34" s="1072"/>
      <c r="N34" s="1072"/>
      <c r="O34" s="1345"/>
      <c r="P34" s="1345"/>
      <c r="Q34" s="1345"/>
      <c r="R34" s="1345"/>
      <c r="S34" s="1345"/>
      <c r="T34" s="1345"/>
      <c r="U34" s="1345"/>
      <c r="V34" s="1345"/>
      <c r="W34" s="1345"/>
      <c r="X34" s="1345"/>
      <c r="Y34" s="1345"/>
      <c r="Z34" s="1345"/>
      <c r="AA34" s="1345"/>
      <c r="AB34" s="1345"/>
      <c r="AC34" s="1345"/>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row>
    <row r="35" spans="1:256" ht="12.95" customHeight="1">
      <c r="A35" s="239" t="s">
        <v>87</v>
      </c>
      <c r="B35" s="359" t="s">
        <v>2591</v>
      </c>
      <c r="C35" s="66" t="s">
        <v>2592</v>
      </c>
      <c r="D35" s="352" t="s">
        <v>2011</v>
      </c>
      <c r="E35" s="364">
        <v>0</v>
      </c>
      <c r="F35" s="364">
        <v>0</v>
      </c>
      <c r="G35" s="363">
        <f t="shared" si="1"/>
        <v>0</v>
      </c>
      <c r="H35" s="1060"/>
      <c r="I35" s="1060"/>
      <c r="J35" s="1346"/>
      <c r="K35" s="1346"/>
      <c r="L35" s="1346"/>
      <c r="M35" s="1060"/>
      <c r="N35" s="1060"/>
      <c r="P35" s="1346"/>
      <c r="Q35" s="1072"/>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row>
    <row r="36" spans="1:256" ht="12.95" customHeight="1">
      <c r="A36" s="239" t="s">
        <v>88</v>
      </c>
      <c r="B36" s="359" t="s">
        <v>2593</v>
      </c>
      <c r="C36" s="66" t="s">
        <v>2594</v>
      </c>
      <c r="D36" s="352" t="s">
        <v>2011</v>
      </c>
      <c r="E36" s="364">
        <v>3166666.67</v>
      </c>
      <c r="F36" s="364">
        <v>3166666.67</v>
      </c>
      <c r="G36" s="363">
        <f t="shared" si="1"/>
        <v>0</v>
      </c>
      <c r="H36" s="1060"/>
      <c r="I36" s="1060"/>
      <c r="J36" s="1346"/>
      <c r="K36" s="1346"/>
      <c r="L36" s="1346"/>
      <c r="M36" s="1060"/>
      <c r="N36" s="1060"/>
      <c r="P36" s="1346"/>
      <c r="Q36" s="1072"/>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row>
    <row r="37" spans="1:256" ht="12.95" customHeight="1">
      <c r="A37" s="239" t="s">
        <v>2240</v>
      </c>
      <c r="B37" s="359" t="s">
        <v>2595</v>
      </c>
      <c r="C37" s="66" t="s">
        <v>2596</v>
      </c>
      <c r="D37" s="352">
        <v>45</v>
      </c>
      <c r="E37" s="364">
        <v>0</v>
      </c>
      <c r="F37" s="364">
        <f>+Sch.32!C49</f>
        <v>0</v>
      </c>
      <c r="G37" s="363">
        <f t="shared" si="1"/>
        <v>0</v>
      </c>
      <c r="H37" s="1060"/>
      <c r="I37" s="1060"/>
      <c r="J37" s="1346"/>
      <c r="K37" s="1346"/>
      <c r="L37" s="1346"/>
      <c r="M37" s="1060"/>
      <c r="N37" s="1060"/>
      <c r="P37" s="1346"/>
      <c r="Q37" s="1072"/>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row>
    <row r="38" spans="1:256" ht="12.95" customHeight="1">
      <c r="A38" s="239" t="s">
        <v>2242</v>
      </c>
      <c r="B38" s="359" t="s">
        <v>2597</v>
      </c>
      <c r="C38" s="66" t="s">
        <v>2598</v>
      </c>
      <c r="D38" s="352" t="s">
        <v>3440</v>
      </c>
      <c r="E38" s="364">
        <f>+Sch.36!H41</f>
        <v>3413829</v>
      </c>
      <c r="F38" s="247">
        <v>3512620</v>
      </c>
      <c r="G38" s="363">
        <f t="shared" si="1"/>
        <v>-98791</v>
      </c>
      <c r="H38" s="1060"/>
      <c r="I38" s="1072"/>
      <c r="J38" s="1194"/>
      <c r="K38" s="1194"/>
      <c r="L38" s="1345"/>
      <c r="M38" s="1345"/>
      <c r="N38" s="1345"/>
      <c r="O38" s="66"/>
      <c r="P38" s="1345"/>
      <c r="Q38" s="1345"/>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row>
    <row r="39" spans="1:256" ht="12.95" customHeight="1">
      <c r="A39" s="239" t="s">
        <v>2245</v>
      </c>
      <c r="B39" s="359" t="s">
        <v>2599</v>
      </c>
      <c r="C39" s="66" t="s">
        <v>2600</v>
      </c>
      <c r="D39" s="352" t="s">
        <v>2692</v>
      </c>
      <c r="E39" s="247">
        <f>+'[1]BS v PSC Annual'!$D$34</f>
        <v>0</v>
      </c>
      <c r="F39" s="247">
        <v>0</v>
      </c>
      <c r="G39" s="363">
        <f t="shared" si="1"/>
        <v>0</v>
      </c>
      <c r="H39" s="1060"/>
      <c r="I39" s="1060"/>
      <c r="J39" s="1060"/>
      <c r="K39" s="1345"/>
      <c r="L39" s="1060"/>
      <c r="M39" s="1345"/>
      <c r="N39" s="1345"/>
      <c r="O39" s="66"/>
      <c r="P39" s="1345"/>
      <c r="Q39" s="1345"/>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row>
    <row r="40" spans="1:256" ht="12.95" customHeight="1">
      <c r="A40" s="239" t="s">
        <v>2248</v>
      </c>
      <c r="B40" s="359" t="s">
        <v>2601</v>
      </c>
      <c r="C40" s="66" t="s">
        <v>2602</v>
      </c>
      <c r="D40" s="352" t="s">
        <v>2692</v>
      </c>
      <c r="E40" s="247">
        <v>164392442.55000001</v>
      </c>
      <c r="F40" s="247">
        <v>34012048</v>
      </c>
      <c r="G40" s="363">
        <f t="shared" si="1"/>
        <v>130380394.55000001</v>
      </c>
      <c r="H40" s="1060"/>
      <c r="I40" s="1060"/>
      <c r="J40" s="1060"/>
      <c r="K40" s="1345"/>
      <c r="L40" s="1060"/>
      <c r="M40" s="1345"/>
      <c r="N40" s="1345"/>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row>
    <row r="41" spans="1:256" ht="12.95" customHeight="1">
      <c r="A41" s="239" t="s">
        <v>2603</v>
      </c>
      <c r="B41" s="359" t="s">
        <v>2604</v>
      </c>
      <c r="C41" s="66" t="s">
        <v>2605</v>
      </c>
      <c r="D41" s="352" t="s">
        <v>2692</v>
      </c>
      <c r="E41" s="247">
        <v>0</v>
      </c>
      <c r="F41" s="247">
        <v>0</v>
      </c>
      <c r="G41" s="363">
        <f t="shared" si="1"/>
        <v>0</v>
      </c>
      <c r="H41" s="1060"/>
      <c r="I41" s="1060"/>
      <c r="J41" s="1060"/>
      <c r="K41" s="1345"/>
      <c r="L41" s="1060"/>
      <c r="M41" s="1345"/>
      <c r="N41" s="1345"/>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row>
    <row r="42" spans="1:256" ht="12.95" customHeight="1">
      <c r="A42" s="239" t="s">
        <v>2606</v>
      </c>
      <c r="B42" s="359" t="s">
        <v>2607</v>
      </c>
      <c r="C42" s="66" t="s">
        <v>2608</v>
      </c>
      <c r="D42" s="352">
        <v>46</v>
      </c>
      <c r="E42" s="364">
        <f>Sch.33!H46</f>
        <v>101023506.60000005</v>
      </c>
      <c r="F42" s="364">
        <f>Sch.33!D46</f>
        <v>94450168.750000045</v>
      </c>
      <c r="G42" s="363">
        <f t="shared" si="1"/>
        <v>6573337.8500000089</v>
      </c>
      <c r="H42" s="1060"/>
      <c r="I42" s="1060"/>
      <c r="J42" s="1346"/>
      <c r="K42" s="1345"/>
      <c r="L42" s="1345"/>
      <c r="M42" s="1345"/>
      <c r="N42" s="1345"/>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row>
    <row r="43" spans="1:256" ht="12.95" customHeight="1">
      <c r="A43" s="239" t="s">
        <v>2609</v>
      </c>
      <c r="B43" s="359" t="s">
        <v>2610</v>
      </c>
      <c r="C43" s="66" t="s">
        <v>2611</v>
      </c>
      <c r="D43" s="352" t="s">
        <v>2692</v>
      </c>
      <c r="E43" s="979" t="s">
        <v>2612</v>
      </c>
      <c r="F43" s="980" t="s">
        <v>2612</v>
      </c>
      <c r="G43" s="981" t="s">
        <v>2612</v>
      </c>
      <c r="H43" s="1060"/>
      <c r="I43" s="1060"/>
      <c r="J43" s="1345"/>
      <c r="K43" s="1345"/>
      <c r="L43" s="1345"/>
      <c r="M43" s="1345"/>
      <c r="N43" s="1345"/>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row>
    <row r="44" spans="1:256" ht="12.95" customHeight="1">
      <c r="A44" s="239" t="s">
        <v>2613</v>
      </c>
      <c r="B44" s="359" t="s">
        <v>2614</v>
      </c>
      <c r="C44" s="66" t="s">
        <v>2615</v>
      </c>
      <c r="D44" s="352" t="s">
        <v>2692</v>
      </c>
      <c r="E44" s="364">
        <f>Sch.27!H35+Sch.27!H71+Sch.27!H88+Sch.27!H104</f>
        <v>0</v>
      </c>
      <c r="F44" s="364">
        <f>Sch.27!C35+Sch.27!C71+Sch.27!C88+Sch.27!C104</f>
        <v>0</v>
      </c>
      <c r="G44" s="363">
        <f>E44-F44</f>
        <v>0</v>
      </c>
      <c r="H44" s="1060"/>
      <c r="I44" s="1060"/>
      <c r="J44" s="1346"/>
      <c r="K44" s="1060"/>
      <c r="L44" s="1345"/>
      <c r="M44" s="1345"/>
      <c r="N44" s="1345"/>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row>
    <row r="45" spans="1:256" ht="12.95" customHeight="1">
      <c r="A45" s="239" t="s">
        <v>2616</v>
      </c>
      <c r="B45" s="359"/>
      <c r="C45" s="366" t="s">
        <v>2617</v>
      </c>
      <c r="D45" s="365"/>
      <c r="E45" s="367">
        <f>SUM(E34:E44)</f>
        <v>949174294.14999998</v>
      </c>
      <c r="F45" s="367">
        <f>SUM(F34:F44)</f>
        <v>807589258.41999996</v>
      </c>
      <c r="G45" s="368">
        <f>SUM(G34:G44)</f>
        <v>141585035.73000008</v>
      </c>
      <c r="H45" s="1711"/>
      <c r="I45" s="1060"/>
      <c r="J45" s="1345"/>
      <c r="K45" s="1345"/>
      <c r="L45" s="1345"/>
      <c r="M45" s="1345"/>
      <c r="N45" s="1345"/>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row>
    <row r="46" spans="1:256" ht="12.95" customHeight="1">
      <c r="A46" s="369"/>
      <c r="B46" s="370"/>
      <c r="C46" s="371" t="s">
        <v>2618</v>
      </c>
      <c r="D46" s="365"/>
      <c r="E46" s="364"/>
      <c r="F46" s="364"/>
      <c r="G46" s="363"/>
      <c r="H46" s="1060"/>
      <c r="I46" s="1060"/>
      <c r="J46" s="1345"/>
      <c r="K46" s="1345"/>
      <c r="L46" s="1345"/>
      <c r="M46" s="1345"/>
      <c r="N46" s="1345"/>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row>
    <row r="47" spans="1:256" ht="12.95" customHeight="1">
      <c r="A47" s="239" t="s">
        <v>2619</v>
      </c>
      <c r="B47" s="359" t="s">
        <v>2620</v>
      </c>
      <c r="C47" s="66" t="s">
        <v>2621</v>
      </c>
      <c r="D47" s="352" t="s">
        <v>2235</v>
      </c>
      <c r="E47" s="364">
        <f>Sch.14!J90</f>
        <v>27749031021.449997</v>
      </c>
      <c r="F47" s="1563">
        <f>Sch.14!D90</f>
        <v>27454640333.75</v>
      </c>
      <c r="G47" s="363">
        <f t="shared" ref="G47:G53" si="2">E47-F47</f>
        <v>294390687.69999695</v>
      </c>
      <c r="H47" s="1060"/>
      <c r="I47" s="1060"/>
      <c r="J47" s="1345"/>
      <c r="K47" s="1345"/>
      <c r="L47" s="1345"/>
      <c r="M47" s="1345"/>
      <c r="N47" s="1345"/>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row>
    <row r="48" spans="1:256" ht="12.95" customHeight="1">
      <c r="A48" s="239" t="s">
        <v>2000</v>
      </c>
      <c r="B48" s="359" t="s">
        <v>2622</v>
      </c>
      <c r="C48" s="66" t="s">
        <v>2623</v>
      </c>
      <c r="D48" s="352" t="s">
        <v>2235</v>
      </c>
      <c r="E48" s="364">
        <f>Sch.14!J92</f>
        <v>2889010</v>
      </c>
      <c r="F48" s="1563">
        <f>Sch.14!D92</f>
        <v>458548</v>
      </c>
      <c r="G48" s="363">
        <f t="shared" si="2"/>
        <v>2430462</v>
      </c>
      <c r="H48" s="1060"/>
      <c r="I48" s="1060"/>
      <c r="J48" s="1345"/>
      <c r="K48" s="1345"/>
      <c r="L48" s="1345"/>
      <c r="M48" s="1345"/>
      <c r="N48" s="1345"/>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row>
    <row r="49" spans="1:256" ht="12.95" customHeight="1">
      <c r="A49" s="239" t="s">
        <v>2002</v>
      </c>
      <c r="B49" s="359" t="s">
        <v>2624</v>
      </c>
      <c r="C49" s="66" t="s">
        <v>2625</v>
      </c>
      <c r="D49" s="352" t="s">
        <v>2235</v>
      </c>
      <c r="E49" s="364">
        <f>Sch.14!J93</f>
        <v>0</v>
      </c>
      <c r="F49" s="365">
        <f>Sch.14!D93</f>
        <v>0</v>
      </c>
      <c r="G49" s="363">
        <f t="shared" si="2"/>
        <v>0</v>
      </c>
      <c r="H49" s="1060"/>
      <c r="I49" s="1060"/>
      <c r="J49" s="1345"/>
      <c r="K49" s="1345"/>
      <c r="L49" s="1345"/>
      <c r="M49" s="1345"/>
      <c r="N49" s="1345"/>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row>
    <row r="50" spans="1:256" ht="12.95" customHeight="1">
      <c r="A50" s="239" t="s">
        <v>2003</v>
      </c>
      <c r="B50" s="359" t="s">
        <v>2626</v>
      </c>
      <c r="C50" s="66" t="s">
        <v>2627</v>
      </c>
      <c r="D50" s="352" t="s">
        <v>2235</v>
      </c>
      <c r="E50" s="364">
        <f>Sch.14!J94</f>
        <v>545325404.01999998</v>
      </c>
      <c r="F50" s="1563">
        <f>Sch.14!D94</f>
        <v>423752041</v>
      </c>
      <c r="G50" s="363">
        <f t="shared" si="2"/>
        <v>121573363.01999998</v>
      </c>
      <c r="H50" s="1060"/>
      <c r="I50" s="1060"/>
      <c r="J50" s="1345"/>
      <c r="K50" s="1345"/>
      <c r="L50" s="1345"/>
      <c r="M50" s="1345"/>
      <c r="N50" s="1345"/>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row>
    <row r="51" spans="1:256" ht="12.95" customHeight="1">
      <c r="A51" s="239" t="s">
        <v>2007</v>
      </c>
      <c r="B51" s="359" t="s">
        <v>2628</v>
      </c>
      <c r="C51" s="66" t="s">
        <v>2629</v>
      </c>
      <c r="D51" s="352" t="s">
        <v>2235</v>
      </c>
      <c r="E51" s="364">
        <f>SUM(Sch.14!J95:J97)</f>
        <v>0</v>
      </c>
      <c r="F51" s="365">
        <f>SUM(Sch.14!D95:D97)</f>
        <v>0</v>
      </c>
      <c r="G51" s="363">
        <f t="shared" si="2"/>
        <v>0</v>
      </c>
      <c r="H51" s="1060"/>
      <c r="I51" s="1060"/>
      <c r="J51" s="1345"/>
      <c r="K51" s="1345"/>
      <c r="L51" s="1345"/>
      <c r="M51" s="1345"/>
      <c r="N51" s="1345"/>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row>
    <row r="52" spans="1:256" ht="12.95" customHeight="1">
      <c r="A52" s="239" t="s">
        <v>2009</v>
      </c>
      <c r="B52" s="359" t="s">
        <v>2630</v>
      </c>
      <c r="C52" s="66" t="s">
        <v>2631</v>
      </c>
      <c r="D52" s="352" t="s">
        <v>2235</v>
      </c>
      <c r="E52" s="364">
        <f>Sch.14!J98</f>
        <v>-3222653</v>
      </c>
      <c r="F52" s="1563">
        <f>Sch.14!D98</f>
        <v>0</v>
      </c>
      <c r="G52" s="363">
        <f t="shared" si="2"/>
        <v>-3222653</v>
      </c>
      <c r="H52" s="1060"/>
      <c r="I52" s="1060"/>
      <c r="J52" s="1345"/>
      <c r="K52" s="1345"/>
      <c r="L52" s="1345"/>
      <c r="M52" s="1345"/>
      <c r="N52" s="1345"/>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row>
    <row r="53" spans="1:256" ht="12.95" customHeight="1">
      <c r="A53" s="239" t="s">
        <v>2632</v>
      </c>
      <c r="B53" s="359" t="s">
        <v>2633</v>
      </c>
      <c r="C53" s="66" t="s">
        <v>2634</v>
      </c>
      <c r="D53" s="352" t="s">
        <v>2235</v>
      </c>
      <c r="E53" s="364">
        <f>Sch.14!J99</f>
        <v>0</v>
      </c>
      <c r="F53" s="365">
        <f>Sch.14!D99</f>
        <v>0</v>
      </c>
      <c r="G53" s="363">
        <f t="shared" si="2"/>
        <v>0</v>
      </c>
      <c r="H53" s="1060"/>
      <c r="I53" s="1060"/>
      <c r="J53" s="1345"/>
      <c r="K53" s="1345"/>
      <c r="L53" s="1345"/>
      <c r="M53" s="1345"/>
      <c r="N53" s="1345"/>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row>
    <row r="54" spans="1:256" ht="12.95" customHeight="1">
      <c r="A54" s="239" t="s">
        <v>2635</v>
      </c>
      <c r="B54" s="359"/>
      <c r="C54" s="355" t="s">
        <v>2636</v>
      </c>
      <c r="D54" s="365"/>
      <c r="E54" s="367">
        <f>SUM(E47:E53)</f>
        <v>28294022782.469997</v>
      </c>
      <c r="F54" s="367">
        <f>SUM(F47:F53)</f>
        <v>27878850922.75</v>
      </c>
      <c r="G54" s="368">
        <f>SUM(G47:G53)</f>
        <v>415171859.71999693</v>
      </c>
      <c r="H54" s="1711"/>
      <c r="I54" s="1060"/>
      <c r="J54" s="1345"/>
      <c r="K54" s="1345"/>
      <c r="L54" s="1345"/>
      <c r="M54" s="1345"/>
      <c r="N54" s="1345"/>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row>
    <row r="55" spans="1:256" ht="12.95" customHeight="1">
      <c r="A55" s="239" t="s">
        <v>2637</v>
      </c>
      <c r="B55" s="359" t="s">
        <v>2638</v>
      </c>
      <c r="C55" s="66" t="s">
        <v>2639</v>
      </c>
      <c r="D55" s="352" t="s">
        <v>2253</v>
      </c>
      <c r="E55" s="364">
        <f>Sch.19!N63</f>
        <v>16834971540.369999</v>
      </c>
      <c r="F55" s="364">
        <f>Sch.19!E63</f>
        <v>16527110257.74</v>
      </c>
      <c r="G55" s="363">
        <f>E55-F55</f>
        <v>307861282.62999916</v>
      </c>
      <c r="H55" s="1060"/>
      <c r="I55" s="1060"/>
      <c r="J55" s="1345"/>
      <c r="K55" s="1345"/>
      <c r="L55" s="1345"/>
      <c r="M55" s="1345"/>
      <c r="N55" s="1345"/>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row>
    <row r="56" spans="1:256" ht="12.95" customHeight="1">
      <c r="A56" s="239" t="s">
        <v>2640</v>
      </c>
      <c r="B56" s="359" t="s">
        <v>2641</v>
      </c>
      <c r="C56" s="66" t="s">
        <v>2642</v>
      </c>
      <c r="D56" s="352" t="s">
        <v>2253</v>
      </c>
      <c r="E56" s="364">
        <f>Sch.19!N69</f>
        <v>870637225.03000009</v>
      </c>
      <c r="F56" s="364">
        <f>Sch.19!E69</f>
        <v>835302559.64000022</v>
      </c>
      <c r="G56" s="363">
        <f>E56-F56</f>
        <v>35334665.389999866</v>
      </c>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row>
    <row r="57" spans="1:256" ht="12.95" customHeight="1">
      <c r="A57" s="239" t="s">
        <v>2643</v>
      </c>
      <c r="B57" s="359"/>
      <c r="C57" s="355" t="s">
        <v>2644</v>
      </c>
      <c r="D57" s="365"/>
      <c r="E57" s="367">
        <f>E54-E55-E56</f>
        <v>10588414017.069998</v>
      </c>
      <c r="F57" s="367">
        <f>F54-F55-F56</f>
        <v>10516438105.370001</v>
      </c>
      <c r="G57" s="368">
        <f>G54-G55-G56</f>
        <v>71975911.699997902</v>
      </c>
      <c r="H57" s="430"/>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row>
    <row r="58" spans="1:256" ht="21.75" customHeight="1" thickBot="1">
      <c r="A58" s="372" t="s">
        <v>2645</v>
      </c>
      <c r="B58" s="373"/>
      <c r="C58" s="326" t="s">
        <v>2646</v>
      </c>
      <c r="D58" s="320"/>
      <c r="E58" s="374">
        <f>E32+E45+E57</f>
        <v>15063049166.319998</v>
      </c>
      <c r="F58" s="374">
        <f>F32+F45+F57</f>
        <v>12495660927.450001</v>
      </c>
      <c r="G58" s="375">
        <f>+G57+G45+G32</f>
        <v>2567388238.869998</v>
      </c>
      <c r="H58" s="424"/>
      <c r="I58" s="1712"/>
      <c r="J58" s="1060"/>
      <c r="K58" s="1060"/>
      <c r="L58" s="1060"/>
      <c r="M58" s="1060"/>
      <c r="N58" s="1060"/>
    </row>
    <row r="59" spans="1:256" ht="21.75" customHeight="1" thickTop="1" thickBot="1">
      <c r="A59" s="376" t="s">
        <v>2647</v>
      </c>
      <c r="B59" s="377"/>
      <c r="C59" s="377"/>
      <c r="D59" s="377"/>
      <c r="E59" s="377"/>
      <c r="F59" s="377"/>
      <c r="G59" s="378"/>
      <c r="H59" s="430"/>
      <c r="I59" s="1060"/>
      <c r="J59" s="1060"/>
      <c r="K59" s="1060"/>
      <c r="L59" s="1060"/>
      <c r="M59" s="1060"/>
      <c r="N59" s="1060"/>
    </row>
    <row r="60" spans="1:256" ht="18.95" customHeight="1">
      <c r="A60" s="2" t="s">
        <v>1430</v>
      </c>
      <c r="D60" s="2" t="s">
        <v>728</v>
      </c>
      <c r="I60" s="1060"/>
      <c r="J60" s="1060"/>
      <c r="K60" s="1060"/>
      <c r="L60" s="1060"/>
      <c r="M60" s="1060"/>
      <c r="N60" s="1060"/>
    </row>
    <row r="61" spans="1:256" ht="18.95" customHeight="1">
      <c r="A61" s="163" t="s">
        <v>79</v>
      </c>
      <c r="B61" s="163"/>
      <c r="C61" s="163"/>
      <c r="D61" s="163"/>
      <c r="E61" s="163"/>
      <c r="F61" s="163"/>
      <c r="G61" s="163"/>
      <c r="I61" s="1060"/>
      <c r="J61" s="1060"/>
      <c r="K61" s="1060"/>
      <c r="L61" s="1060"/>
      <c r="M61" s="1060"/>
      <c r="N61" s="1060"/>
    </row>
    <row r="62" spans="1:256" ht="15.75" thickBot="1">
      <c r="A62" s="66" t="str">
        <f>'Data Sheet'!A50</f>
        <v>Annual Report of VERIZON NEW YORK INC.                                                                 For the period ending DECEMBER 31, 2014</v>
      </c>
      <c r="F62" s="66"/>
      <c r="I62" s="1060"/>
      <c r="J62" s="1060"/>
      <c r="K62" s="1060"/>
      <c r="L62" s="1060"/>
      <c r="M62" s="1060"/>
      <c r="N62" s="1060"/>
    </row>
    <row r="63" spans="1:256" ht="19.899999999999999" customHeight="1">
      <c r="A63" s="271"/>
      <c r="B63" s="379" t="s">
        <v>1061</v>
      </c>
      <c r="C63" s="343"/>
      <c r="D63" s="343"/>
      <c r="E63" s="343"/>
      <c r="F63" s="343"/>
      <c r="G63" s="345"/>
      <c r="I63" s="1060"/>
      <c r="J63" s="1060"/>
      <c r="K63" s="1060"/>
      <c r="L63" s="1060"/>
      <c r="M63" s="1060"/>
      <c r="N63" s="1060"/>
    </row>
    <row r="64" spans="1:256" ht="16.899999999999999" customHeight="1">
      <c r="A64" s="156"/>
      <c r="B64" s="72" t="s">
        <v>2648</v>
      </c>
      <c r="C64" s="380"/>
      <c r="D64" s="163"/>
      <c r="E64" s="163"/>
      <c r="F64" s="163"/>
      <c r="G64" s="273"/>
      <c r="I64" s="1060"/>
      <c r="J64" s="1060"/>
      <c r="K64" s="1060"/>
      <c r="L64" s="1060"/>
      <c r="M64" s="1060"/>
      <c r="N64" s="1060"/>
    </row>
    <row r="65" spans="1:256" ht="15.95" customHeight="1">
      <c r="A65" s="350" t="s">
        <v>1063</v>
      </c>
      <c r="G65" s="275"/>
      <c r="I65" s="1060"/>
      <c r="J65" s="1060"/>
      <c r="K65" s="1060"/>
      <c r="L65" s="1060"/>
      <c r="M65" s="1060"/>
      <c r="N65" s="1060"/>
    </row>
    <row r="66" spans="1:256" ht="15.95" customHeight="1">
      <c r="A66" s="350" t="s">
        <v>1064</v>
      </c>
      <c r="G66" s="275"/>
      <c r="I66" s="1060"/>
      <c r="J66" s="1060"/>
      <c r="K66" s="1060"/>
      <c r="L66" s="1060"/>
      <c r="M66" s="1060"/>
      <c r="N66" s="1060"/>
    </row>
    <row r="67" spans="1:256" ht="15" customHeight="1">
      <c r="A67" s="381"/>
      <c r="B67" s="382"/>
      <c r="C67" s="383"/>
      <c r="D67" s="384" t="s">
        <v>1065</v>
      </c>
      <c r="E67" s="385" t="s">
        <v>1066</v>
      </c>
      <c r="F67" s="385" t="s">
        <v>1066</v>
      </c>
      <c r="G67" s="386" t="s">
        <v>1067</v>
      </c>
      <c r="I67" s="1345"/>
      <c r="J67" s="1345"/>
      <c r="K67" s="1345"/>
      <c r="L67" s="1345"/>
      <c r="M67" s="1345"/>
      <c r="N67" s="1345"/>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row>
    <row r="68" spans="1:256" ht="15" customHeight="1">
      <c r="A68" s="350"/>
      <c r="B68" s="387"/>
      <c r="C68" s="66"/>
      <c r="D68" s="388" t="s">
        <v>469</v>
      </c>
      <c r="E68" s="389" t="s">
        <v>1068</v>
      </c>
      <c r="F68" s="389" t="s">
        <v>2685</v>
      </c>
      <c r="G68" s="390" t="s">
        <v>2686</v>
      </c>
      <c r="I68" s="1345"/>
      <c r="J68" s="1345"/>
      <c r="K68" s="1345"/>
      <c r="L68" s="1345"/>
      <c r="M68" s="1345"/>
      <c r="N68" s="1345"/>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row>
    <row r="69" spans="1:256" ht="15" customHeight="1">
      <c r="A69" s="354" t="s">
        <v>36</v>
      </c>
      <c r="B69" s="995"/>
      <c r="C69" s="388" t="s">
        <v>2687</v>
      </c>
      <c r="D69" s="389" t="s">
        <v>48</v>
      </c>
      <c r="E69" s="389" t="s">
        <v>53</v>
      </c>
      <c r="F69" s="389" t="s">
        <v>53</v>
      </c>
      <c r="G69" s="390" t="s">
        <v>2688</v>
      </c>
      <c r="I69" s="1345"/>
      <c r="J69" s="1345"/>
      <c r="K69" s="1345"/>
      <c r="L69" s="1345"/>
      <c r="M69" s="1345"/>
      <c r="N69" s="1345"/>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row>
    <row r="70" spans="1:256" ht="12" customHeight="1">
      <c r="A70" s="354" t="s">
        <v>48</v>
      </c>
      <c r="B70" s="996"/>
      <c r="C70" s="1045" t="s">
        <v>470</v>
      </c>
      <c r="D70" s="389" t="s">
        <v>471</v>
      </c>
      <c r="E70" s="389" t="s">
        <v>472</v>
      </c>
      <c r="F70" s="389" t="s">
        <v>62</v>
      </c>
      <c r="G70" s="390" t="s">
        <v>63</v>
      </c>
      <c r="I70" s="1345"/>
      <c r="J70" s="1345"/>
      <c r="K70" s="1345"/>
      <c r="L70" s="1345"/>
      <c r="M70" s="1345"/>
      <c r="N70" s="1345"/>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row>
    <row r="71" spans="1:256" ht="15" customHeight="1">
      <c r="A71" s="381"/>
      <c r="B71" s="392"/>
      <c r="C71" s="393" t="s">
        <v>2649</v>
      </c>
      <c r="D71" s="394"/>
      <c r="E71" s="394"/>
      <c r="F71" s="394"/>
      <c r="G71" s="395"/>
      <c r="I71" s="1345"/>
      <c r="J71" s="1345"/>
      <c r="K71" s="1345"/>
      <c r="L71" s="1345"/>
      <c r="M71" s="1345"/>
      <c r="N71" s="1345"/>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row>
    <row r="72" spans="1:256" ht="15" customHeight="1">
      <c r="A72" s="354" t="s">
        <v>475</v>
      </c>
      <c r="B72" s="387" t="s">
        <v>2650</v>
      </c>
      <c r="C72" s="66" t="s">
        <v>2651</v>
      </c>
      <c r="D72" s="352" t="s">
        <v>2692</v>
      </c>
      <c r="E72" s="396">
        <v>3008673536.5000005</v>
      </c>
      <c r="F72" s="396">
        <v>551594043.81000006</v>
      </c>
      <c r="G72" s="362">
        <f t="shared" ref="G72:G85" si="3">E72-F72</f>
        <v>2457079492.6900005</v>
      </c>
      <c r="I72" s="1060"/>
      <c r="J72" s="1345"/>
      <c r="K72" s="1060"/>
      <c r="L72" s="1060"/>
      <c r="M72" s="1345"/>
      <c r="N72" s="1345"/>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row>
    <row r="73" spans="1:256" ht="15" customHeight="1">
      <c r="A73" s="354" t="s">
        <v>968</v>
      </c>
      <c r="B73" s="387" t="s">
        <v>2652</v>
      </c>
      <c r="C73" s="66" t="s">
        <v>2653</v>
      </c>
      <c r="D73" s="352" t="s">
        <v>2692</v>
      </c>
      <c r="E73" s="364">
        <v>150465504.04000002</v>
      </c>
      <c r="F73" s="364">
        <v>151446528.58999991</v>
      </c>
      <c r="G73" s="363">
        <f t="shared" si="3"/>
        <v>-981024.54999989271</v>
      </c>
      <c r="I73" s="1060"/>
      <c r="J73" s="1345"/>
      <c r="K73" s="1060"/>
      <c r="L73" s="1060"/>
      <c r="M73" s="1345"/>
      <c r="N73" s="1345"/>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row>
    <row r="74" spans="1:256" ht="15" customHeight="1">
      <c r="A74" s="354" t="s">
        <v>1212</v>
      </c>
      <c r="B74" s="387" t="s">
        <v>2654</v>
      </c>
      <c r="C74" s="66" t="s">
        <v>2655</v>
      </c>
      <c r="D74" s="352" t="s">
        <v>2692</v>
      </c>
      <c r="E74" s="364">
        <v>8208779433.5</v>
      </c>
      <c r="F74" s="247">
        <v>7306985913.1000004</v>
      </c>
      <c r="G74" s="363">
        <f t="shared" si="3"/>
        <v>901793520.39999962</v>
      </c>
      <c r="I74" s="1060"/>
      <c r="J74" s="1345"/>
      <c r="K74" s="1060"/>
      <c r="L74" s="1060"/>
      <c r="M74" s="1345"/>
      <c r="N74" s="1345"/>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row>
    <row r="75" spans="1:256" ht="15" customHeight="1">
      <c r="A75" s="354" t="s">
        <v>71</v>
      </c>
      <c r="B75" s="387" t="s">
        <v>2656</v>
      </c>
      <c r="C75" s="66" t="s">
        <v>2657</v>
      </c>
      <c r="D75" s="352" t="s">
        <v>2692</v>
      </c>
      <c r="E75" s="364">
        <v>0</v>
      </c>
      <c r="F75" s="247">
        <v>0</v>
      </c>
      <c r="G75" s="363">
        <f t="shared" si="3"/>
        <v>0</v>
      </c>
      <c r="I75" s="1060"/>
      <c r="J75" s="1345"/>
      <c r="K75" s="1060"/>
      <c r="L75" s="1060"/>
      <c r="M75" s="1345"/>
      <c r="N75" s="1345"/>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row>
    <row r="76" spans="1:256" ht="15" customHeight="1">
      <c r="A76" s="354" t="s">
        <v>72</v>
      </c>
      <c r="B76" s="387" t="s">
        <v>2658</v>
      </c>
      <c r="C76" s="66" t="s">
        <v>2659</v>
      </c>
      <c r="D76" s="352" t="s">
        <v>2692</v>
      </c>
      <c r="E76" s="247">
        <v>154329192.88999999</v>
      </c>
      <c r="F76" s="247">
        <v>134213370.89999999</v>
      </c>
      <c r="G76" s="363">
        <f t="shared" si="3"/>
        <v>20115821.989999995</v>
      </c>
      <c r="I76" s="1060"/>
      <c r="J76" s="1345"/>
      <c r="K76" s="1060"/>
      <c r="L76" s="1060"/>
      <c r="M76" s="1345"/>
      <c r="N76" s="1345"/>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row>
    <row r="77" spans="1:256" ht="15" customHeight="1">
      <c r="A77" s="354" t="s">
        <v>484</v>
      </c>
      <c r="B77" s="387" t="s">
        <v>2660</v>
      </c>
      <c r="C77" s="66" t="s">
        <v>2661</v>
      </c>
      <c r="D77" s="352" t="s">
        <v>2692</v>
      </c>
      <c r="E77" s="247">
        <v>3346050.64</v>
      </c>
      <c r="F77" s="247">
        <v>4135854.83</v>
      </c>
      <c r="G77" s="363">
        <f t="shared" si="3"/>
        <v>-789804.19</v>
      </c>
      <c r="I77" s="1060"/>
      <c r="J77" s="1345"/>
      <c r="K77" s="1060"/>
      <c r="L77" s="1060"/>
      <c r="M77" s="1345"/>
      <c r="N77" s="1345"/>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row>
    <row r="78" spans="1:256" ht="15" customHeight="1">
      <c r="A78" s="354" t="s">
        <v>487</v>
      </c>
      <c r="B78" s="387" t="s">
        <v>2662</v>
      </c>
      <c r="C78" s="66" t="s">
        <v>2663</v>
      </c>
      <c r="D78" s="352" t="s">
        <v>3440</v>
      </c>
      <c r="E78" s="364">
        <f>+Sch.36!E20</f>
        <v>0</v>
      </c>
      <c r="F78" s="247">
        <v>0</v>
      </c>
      <c r="G78" s="363">
        <f t="shared" si="3"/>
        <v>0</v>
      </c>
      <c r="I78" s="1072"/>
      <c r="J78" s="1345"/>
      <c r="K78" s="1345"/>
      <c r="L78" s="1345"/>
      <c r="M78" s="1345"/>
      <c r="N78" s="1345"/>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row>
    <row r="79" spans="1:256" ht="15" customHeight="1">
      <c r="A79" s="354" t="s">
        <v>2227</v>
      </c>
      <c r="B79" s="387" t="s">
        <v>2664</v>
      </c>
      <c r="C79" s="66" t="s">
        <v>2665</v>
      </c>
      <c r="D79" s="352" t="s">
        <v>2692</v>
      </c>
      <c r="E79" s="364">
        <v>1584570</v>
      </c>
      <c r="F79" s="247">
        <v>1856225.6400000001</v>
      </c>
      <c r="G79" s="363">
        <f t="shared" si="3"/>
        <v>-271655.64000000013</v>
      </c>
      <c r="I79" s="1060"/>
      <c r="J79" s="1345"/>
      <c r="K79" s="1060"/>
      <c r="L79" s="1060"/>
      <c r="M79" s="1345"/>
      <c r="N79" s="1345"/>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row>
    <row r="80" spans="1:256" ht="15" customHeight="1">
      <c r="A80" s="354" t="s">
        <v>341</v>
      </c>
      <c r="B80" s="387" t="s">
        <v>2666</v>
      </c>
      <c r="C80" s="66" t="s">
        <v>2667</v>
      </c>
      <c r="D80" s="352" t="s">
        <v>2692</v>
      </c>
      <c r="E80" s="247">
        <v>-17366222.07</v>
      </c>
      <c r="F80" s="247">
        <v>-38196797.440000013</v>
      </c>
      <c r="G80" s="363">
        <f t="shared" si="3"/>
        <v>20830575.370000012</v>
      </c>
      <c r="I80" s="1060"/>
      <c r="J80" s="1345"/>
      <c r="K80" s="1060"/>
      <c r="L80" s="1060"/>
      <c r="M80" s="1345"/>
      <c r="N80" s="1345"/>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row>
    <row r="81" spans="1:256" ht="15" customHeight="1">
      <c r="A81" s="354" t="s">
        <v>73</v>
      </c>
      <c r="B81" s="387" t="s">
        <v>2668</v>
      </c>
      <c r="C81" s="66" t="s">
        <v>2669</v>
      </c>
      <c r="D81" s="352" t="s">
        <v>2692</v>
      </c>
      <c r="E81" s="364">
        <v>6309683.3300000001</v>
      </c>
      <c r="F81" s="247">
        <v>1944992.7100000004</v>
      </c>
      <c r="G81" s="363">
        <f t="shared" si="3"/>
        <v>4364690.6199999992</v>
      </c>
      <c r="I81" s="1060"/>
      <c r="J81" s="1345"/>
      <c r="K81" s="1060"/>
      <c r="L81" s="1060"/>
      <c r="M81" s="1345"/>
      <c r="N81" s="1345"/>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row>
    <row r="82" spans="1:256" ht="15" customHeight="1">
      <c r="A82" s="354" t="s">
        <v>74</v>
      </c>
      <c r="B82" s="387" t="s">
        <v>2670</v>
      </c>
      <c r="C82" s="66" t="s">
        <v>2671</v>
      </c>
      <c r="D82" s="352" t="s">
        <v>3415</v>
      </c>
      <c r="E82" s="364">
        <f>Sch.28!H27+Sch.28!H50</f>
        <v>-72383622</v>
      </c>
      <c r="F82" s="364">
        <f>Sch.28!C27+Sch.28!C50</f>
        <v>-16866682</v>
      </c>
      <c r="G82" s="363">
        <f t="shared" si="3"/>
        <v>-55516940</v>
      </c>
      <c r="I82" s="1060"/>
      <c r="J82" s="1345"/>
      <c r="K82" s="1345"/>
      <c r="L82" s="1060"/>
      <c r="M82" s="1345"/>
      <c r="N82" s="1345"/>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row>
    <row r="83" spans="1:256" ht="15" customHeight="1">
      <c r="A83" s="354" t="s">
        <v>75</v>
      </c>
      <c r="B83" s="387" t="s">
        <v>2672</v>
      </c>
      <c r="C83" s="66" t="s">
        <v>2673</v>
      </c>
      <c r="D83" s="352" t="s">
        <v>3415</v>
      </c>
      <c r="E83" s="364">
        <f>Sch.28!H93+Sch.28!H125</f>
        <v>-367013</v>
      </c>
      <c r="F83" s="364">
        <f>Sch.28!C93+Sch.28!C125</f>
        <v>2253214</v>
      </c>
      <c r="G83" s="363">
        <f t="shared" si="3"/>
        <v>-2620227</v>
      </c>
      <c r="I83" s="1060"/>
      <c r="J83" s="1345"/>
      <c r="K83" s="1345"/>
      <c r="L83" s="1060"/>
      <c r="M83" s="1345"/>
      <c r="N83" s="1345"/>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row>
    <row r="84" spans="1:256" ht="15" customHeight="1">
      <c r="A84" s="354" t="s">
        <v>76</v>
      </c>
      <c r="B84" s="387" t="s">
        <v>2674</v>
      </c>
      <c r="C84" s="66" t="s">
        <v>2675</v>
      </c>
      <c r="D84" s="352" t="s">
        <v>2692</v>
      </c>
      <c r="E84" s="247">
        <v>168327514.84</v>
      </c>
      <c r="F84" s="247">
        <v>162554926.52000001</v>
      </c>
      <c r="G84" s="363">
        <f t="shared" si="3"/>
        <v>5772588.3199999928</v>
      </c>
      <c r="I84" s="1060"/>
      <c r="J84" s="1345"/>
      <c r="K84" s="1060"/>
      <c r="L84" s="1060"/>
      <c r="M84" s="1345"/>
      <c r="N84" s="1345"/>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row>
    <row r="85" spans="1:256" ht="15" customHeight="1">
      <c r="A85" s="354" t="s">
        <v>77</v>
      </c>
      <c r="B85" s="387" t="s">
        <v>2676</v>
      </c>
      <c r="C85" s="66" t="s">
        <v>2677</v>
      </c>
      <c r="D85" s="352" t="s">
        <v>2692</v>
      </c>
      <c r="E85" s="247">
        <v>206788975.47999999</v>
      </c>
      <c r="F85" s="247">
        <v>218102437.09</v>
      </c>
      <c r="G85" s="363">
        <f t="shared" si="3"/>
        <v>-11313461.610000014</v>
      </c>
      <c r="I85" s="1060"/>
      <c r="J85" s="1345"/>
      <c r="K85" s="1060"/>
      <c r="L85" s="1060"/>
      <c r="M85" s="1345"/>
      <c r="N85" s="1345"/>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row>
    <row r="86" spans="1:256" ht="15" customHeight="1">
      <c r="A86" s="354" t="s">
        <v>78</v>
      </c>
      <c r="B86" s="387"/>
      <c r="C86" s="355" t="s">
        <v>2678</v>
      </c>
      <c r="D86" s="365"/>
      <c r="E86" s="367">
        <f>SUM(E72:E85)</f>
        <v>11818487604.15</v>
      </c>
      <c r="F86" s="367">
        <f>SUM(F72:F85)</f>
        <v>8480024027.750001</v>
      </c>
      <c r="G86" s="368">
        <f>SUM(G72:G85)</f>
        <v>3338463576.4000001</v>
      </c>
      <c r="H86" s="430"/>
      <c r="I86" s="1060"/>
      <c r="J86" s="1345"/>
      <c r="K86" s="1345"/>
      <c r="L86" s="1345"/>
      <c r="M86" s="1345"/>
      <c r="N86" s="1345"/>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row>
    <row r="87" spans="1:256" ht="15" customHeight="1">
      <c r="A87" s="350"/>
      <c r="B87" s="397"/>
      <c r="C87" s="371" t="s">
        <v>2679</v>
      </c>
      <c r="D87" s="365"/>
      <c r="E87" s="364"/>
      <c r="F87" s="364"/>
      <c r="G87" s="363"/>
      <c r="I87" s="1060"/>
      <c r="J87" s="1345"/>
      <c r="K87" s="1345"/>
      <c r="L87" s="1345"/>
      <c r="M87" s="1345"/>
      <c r="N87" s="1345"/>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row>
    <row r="88" spans="1:256" ht="15" customHeight="1">
      <c r="A88" s="354" t="s">
        <v>79</v>
      </c>
      <c r="B88" s="387" t="s">
        <v>2680</v>
      </c>
      <c r="C88" s="66" t="s">
        <v>2681</v>
      </c>
      <c r="D88" s="352" t="s">
        <v>3440</v>
      </c>
      <c r="E88" s="364">
        <f>+Sch.36!E28</f>
        <v>600000000</v>
      </c>
      <c r="F88" s="247">
        <v>600000000</v>
      </c>
      <c r="G88" s="363">
        <f t="shared" ref="G88:G94" si="4">E88-F88</f>
        <v>0</v>
      </c>
      <c r="I88" s="1072"/>
      <c r="J88" s="1194"/>
      <c r="K88" s="1194"/>
      <c r="L88" s="1345"/>
      <c r="M88" s="1345"/>
      <c r="N88" s="1345"/>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row>
    <row r="89" spans="1:256" ht="15" customHeight="1">
      <c r="A89" s="354" t="s">
        <v>80</v>
      </c>
      <c r="B89" s="387" t="s">
        <v>2682</v>
      </c>
      <c r="C89" s="66" t="s">
        <v>2683</v>
      </c>
      <c r="D89" s="352" t="s">
        <v>3440</v>
      </c>
      <c r="E89" s="364">
        <f>+Sch.36!I41</f>
        <v>0</v>
      </c>
      <c r="F89" s="247">
        <v>0</v>
      </c>
      <c r="G89" s="363">
        <f t="shared" si="4"/>
        <v>0</v>
      </c>
      <c r="I89" s="1072"/>
      <c r="J89" s="1194"/>
      <c r="K89" s="1194"/>
      <c r="L89" s="1345"/>
      <c r="M89" s="1345"/>
      <c r="N89" s="1345"/>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row>
    <row r="90" spans="1:256" ht="15" customHeight="1">
      <c r="A90" s="354" t="s">
        <v>81</v>
      </c>
      <c r="B90" s="387" t="s">
        <v>2684</v>
      </c>
      <c r="C90" s="66" t="s">
        <v>1477</v>
      </c>
      <c r="D90" s="352" t="s">
        <v>3440</v>
      </c>
      <c r="E90" s="364">
        <f>+Sch.36!J41</f>
        <v>-4837979</v>
      </c>
      <c r="F90" s="247">
        <v>-4977955</v>
      </c>
      <c r="G90" s="363">
        <f t="shared" si="4"/>
        <v>139976</v>
      </c>
      <c r="I90" s="1072"/>
      <c r="J90" s="1194"/>
      <c r="K90" s="1194"/>
      <c r="L90" s="1345"/>
      <c r="M90" s="1345"/>
      <c r="N90" s="1345"/>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row>
    <row r="91" spans="1:256" ht="15" customHeight="1">
      <c r="A91" s="354" t="s">
        <v>82</v>
      </c>
      <c r="B91" s="387" t="s">
        <v>1478</v>
      </c>
      <c r="C91" s="66" t="s">
        <v>1479</v>
      </c>
      <c r="D91" s="352" t="s">
        <v>2692</v>
      </c>
      <c r="E91" s="247"/>
      <c r="F91" s="247">
        <v>0</v>
      </c>
      <c r="G91" s="363">
        <f t="shared" si="4"/>
        <v>0</v>
      </c>
      <c r="I91" s="1072"/>
      <c r="J91" s="1194"/>
      <c r="K91" s="1194"/>
      <c r="L91" s="1345"/>
      <c r="M91" s="1345"/>
      <c r="N91" s="1345"/>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row>
    <row r="92" spans="1:256" ht="15" customHeight="1">
      <c r="A92" s="354" t="s">
        <v>83</v>
      </c>
      <c r="B92" s="387" t="s">
        <v>1480</v>
      </c>
      <c r="C92" s="66" t="s">
        <v>1481</v>
      </c>
      <c r="D92" s="352" t="s">
        <v>2692</v>
      </c>
      <c r="E92" s="364">
        <v>3188755.37</v>
      </c>
      <c r="F92" s="247">
        <v>4187969</v>
      </c>
      <c r="G92" s="363">
        <f t="shared" si="4"/>
        <v>-999213.62999999989</v>
      </c>
      <c r="I92" s="1072"/>
      <c r="J92" s="1345"/>
      <c r="K92" s="1060"/>
      <c r="L92" s="1345"/>
      <c r="M92" s="1345"/>
      <c r="N92" s="1345"/>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row>
    <row r="93" spans="1:256" ht="15" customHeight="1">
      <c r="A93" s="354" t="s">
        <v>84</v>
      </c>
      <c r="B93" s="387" t="s">
        <v>1482</v>
      </c>
      <c r="C93" s="66" t="s">
        <v>1483</v>
      </c>
      <c r="D93" s="352" t="s">
        <v>3440</v>
      </c>
      <c r="E93" s="364">
        <f>+Sch.36!E33</f>
        <v>0</v>
      </c>
      <c r="F93" s="247">
        <v>0</v>
      </c>
      <c r="G93" s="363">
        <f t="shared" si="4"/>
        <v>0</v>
      </c>
      <c r="I93" s="1072"/>
      <c r="J93" s="1194"/>
      <c r="K93" s="1345"/>
      <c r="L93" s="1345"/>
      <c r="M93" s="1345"/>
      <c r="N93" s="1345"/>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row>
    <row r="94" spans="1:256" ht="15" customHeight="1">
      <c r="A94" s="354" t="s">
        <v>85</v>
      </c>
      <c r="B94" s="387" t="s">
        <v>1484</v>
      </c>
      <c r="C94" s="66" t="s">
        <v>1485</v>
      </c>
      <c r="D94" s="352" t="s">
        <v>3440</v>
      </c>
      <c r="E94" s="364">
        <f>+Sch.36!E39</f>
        <v>0</v>
      </c>
      <c r="F94" s="247">
        <v>0</v>
      </c>
      <c r="G94" s="363">
        <f t="shared" si="4"/>
        <v>0</v>
      </c>
      <c r="I94" s="1072"/>
      <c r="J94" s="1194"/>
      <c r="K94" s="1345"/>
      <c r="L94" s="1345"/>
      <c r="M94" s="1345"/>
      <c r="N94" s="1345"/>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row>
    <row r="95" spans="1:256" ht="15" customHeight="1">
      <c r="A95" s="354" t="s">
        <v>86</v>
      </c>
      <c r="B95" s="387"/>
      <c r="C95" s="355" t="s">
        <v>1486</v>
      </c>
      <c r="D95" s="365"/>
      <c r="E95" s="367">
        <f>SUM(E88:E94)</f>
        <v>598350776.37</v>
      </c>
      <c r="F95" s="367">
        <f>SUM(F88:F94)</f>
        <v>599210014</v>
      </c>
      <c r="G95" s="368">
        <f>SUM(G88:G94)</f>
        <v>-859237.62999999989</v>
      </c>
      <c r="H95" s="430"/>
      <c r="I95" s="1060"/>
      <c r="J95" s="1345"/>
      <c r="K95" s="1345"/>
      <c r="L95" s="1345"/>
      <c r="M95" s="1345"/>
      <c r="N95" s="1345"/>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row>
    <row r="96" spans="1:256" ht="15" customHeight="1">
      <c r="A96" s="350"/>
      <c r="B96" s="391" t="s">
        <v>1487</v>
      </c>
      <c r="C96" s="371"/>
      <c r="D96" s="365"/>
      <c r="E96" s="364"/>
      <c r="F96" s="364"/>
      <c r="G96" s="363"/>
      <c r="I96" s="1060"/>
      <c r="J96" s="1345"/>
      <c r="K96" s="1345"/>
      <c r="L96" s="1345"/>
      <c r="M96" s="1345"/>
      <c r="N96" s="1345"/>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row>
    <row r="97" spans="1:256" ht="15" customHeight="1">
      <c r="A97" s="354" t="s">
        <v>87</v>
      </c>
      <c r="B97" s="387" t="s">
        <v>1488</v>
      </c>
      <c r="C97" s="66" t="s">
        <v>1489</v>
      </c>
      <c r="D97" s="352">
        <v>49</v>
      </c>
      <c r="E97" s="364">
        <f>Sch.38!H32</f>
        <v>7962284773.7700005</v>
      </c>
      <c r="F97" s="364">
        <f>Sch.38!C32</f>
        <v>6224288210.5199995</v>
      </c>
      <c r="G97" s="363">
        <f t="shared" ref="G97:G102" si="5">E97-F97</f>
        <v>1737996563.250001</v>
      </c>
      <c r="I97" s="1060"/>
      <c r="J97" s="1345"/>
      <c r="K97" s="1345"/>
      <c r="L97" s="1345"/>
      <c r="M97" s="1345"/>
      <c r="N97" s="1345"/>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row>
    <row r="98" spans="1:256" ht="15" customHeight="1">
      <c r="A98" s="354" t="s">
        <v>88</v>
      </c>
      <c r="B98" s="387" t="s">
        <v>1490</v>
      </c>
      <c r="C98" s="66" t="s">
        <v>1491</v>
      </c>
      <c r="D98" s="352" t="s">
        <v>3415</v>
      </c>
      <c r="E98" s="364">
        <f>Sch.28!H83</f>
        <v>9055788</v>
      </c>
      <c r="F98" s="364">
        <f>Sch.28!C83</f>
        <v>10718461</v>
      </c>
      <c r="G98" s="363">
        <f t="shared" si="5"/>
        <v>-1662673</v>
      </c>
      <c r="I98" s="1060"/>
      <c r="J98" s="1345"/>
      <c r="K98" s="1345"/>
      <c r="L98" s="1345"/>
      <c r="M98" s="1345"/>
      <c r="N98" s="1345"/>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row>
    <row r="99" spans="1:256" ht="15" customHeight="1">
      <c r="A99" s="354" t="s">
        <v>2240</v>
      </c>
      <c r="B99" s="387" t="s">
        <v>1492</v>
      </c>
      <c r="C99" s="66" t="s">
        <v>1493</v>
      </c>
      <c r="D99" s="352" t="s">
        <v>3415</v>
      </c>
      <c r="E99" s="364">
        <f>Sch.28!H144</f>
        <v>0</v>
      </c>
      <c r="F99" s="364">
        <f>Sch.28!C144</f>
        <v>0</v>
      </c>
      <c r="G99" s="363">
        <f t="shared" si="5"/>
        <v>0</v>
      </c>
      <c r="I99" s="1060"/>
      <c r="J99" s="1345"/>
      <c r="K99" s="1345"/>
      <c r="L99" s="1345"/>
      <c r="M99" s="1345"/>
      <c r="N99" s="1345"/>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row>
    <row r="100" spans="1:256" ht="15" customHeight="1">
      <c r="A100" s="354" t="s">
        <v>2242</v>
      </c>
      <c r="B100" s="387" t="s">
        <v>1494</v>
      </c>
      <c r="C100" s="66" t="s">
        <v>1495</v>
      </c>
      <c r="D100" s="352" t="s">
        <v>3415</v>
      </c>
      <c r="E100" s="364">
        <f>Sch.28!H37+Sch.28!H73</f>
        <v>-86346196</v>
      </c>
      <c r="F100" s="364">
        <f>Sch.28!C37+Sch.28!C73</f>
        <v>593439098</v>
      </c>
      <c r="G100" s="363">
        <f t="shared" si="5"/>
        <v>-679785294</v>
      </c>
      <c r="I100" s="1060"/>
      <c r="J100" s="1345"/>
      <c r="K100" s="1345"/>
      <c r="L100" s="1345"/>
      <c r="M100" s="1345"/>
      <c r="N100" s="1345"/>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row>
    <row r="101" spans="1:256" ht="15" customHeight="1">
      <c r="A101" s="354" t="s">
        <v>2245</v>
      </c>
      <c r="B101" s="387" t="s">
        <v>1496</v>
      </c>
      <c r="C101" s="66" t="s">
        <v>1497</v>
      </c>
      <c r="D101" s="352" t="s">
        <v>3415</v>
      </c>
      <c r="E101" s="364">
        <f>Sch.28!H102+Sch.28!H135</f>
        <v>-71020550</v>
      </c>
      <c r="F101" s="364">
        <f>Sch.28!C102+Sch.28!C135</f>
        <v>-39942327</v>
      </c>
      <c r="G101" s="363">
        <f t="shared" si="5"/>
        <v>-31078223</v>
      </c>
      <c r="I101" s="1060"/>
      <c r="J101" s="1345"/>
      <c r="K101" s="1345"/>
      <c r="L101" s="1345"/>
      <c r="M101" s="1345"/>
      <c r="N101" s="1345"/>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row>
    <row r="102" spans="1:256" ht="15" customHeight="1">
      <c r="A102" s="354" t="s">
        <v>2248</v>
      </c>
      <c r="B102" s="387" t="s">
        <v>1498</v>
      </c>
      <c r="C102" s="66" t="s">
        <v>1499</v>
      </c>
      <c r="D102" s="352">
        <v>49</v>
      </c>
      <c r="E102" s="364">
        <f>+Sch.38!H59</f>
        <v>69417364.600000009</v>
      </c>
      <c r="F102" s="364">
        <f>+Sch.38!C59</f>
        <v>120456279.82000002</v>
      </c>
      <c r="G102" s="363">
        <f t="shared" si="5"/>
        <v>-51038915.220000014</v>
      </c>
      <c r="I102" s="1060"/>
      <c r="J102" s="1345"/>
      <c r="K102" s="1345"/>
      <c r="L102" s="1345"/>
      <c r="M102" s="1345"/>
      <c r="N102" s="1345"/>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row>
    <row r="103" spans="1:256" ht="15" customHeight="1">
      <c r="A103" s="354" t="s">
        <v>2603</v>
      </c>
      <c r="B103" s="387" t="s">
        <v>1500</v>
      </c>
      <c r="C103" s="66" t="s">
        <v>1501</v>
      </c>
      <c r="D103" s="352" t="s">
        <v>2692</v>
      </c>
      <c r="E103" s="980" t="s">
        <v>2612</v>
      </c>
      <c r="F103" s="980" t="s">
        <v>2612</v>
      </c>
      <c r="G103" s="981" t="s">
        <v>2612</v>
      </c>
      <c r="I103" s="1060"/>
      <c r="J103" s="1345"/>
      <c r="K103" s="1345"/>
      <c r="L103" s="1345"/>
      <c r="M103" s="1345"/>
      <c r="N103" s="1345"/>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row>
    <row r="104" spans="1:256" ht="15" customHeight="1">
      <c r="A104" s="354" t="s">
        <v>2606</v>
      </c>
      <c r="B104" s="387"/>
      <c r="C104" s="355" t="s">
        <v>1502</v>
      </c>
      <c r="D104" s="365"/>
      <c r="E104" s="367">
        <f>SUM(E97:E103)</f>
        <v>7883391180.3700008</v>
      </c>
      <c r="F104" s="367">
        <f>SUM(F97:F103)</f>
        <v>6908959722.3399992</v>
      </c>
      <c r="G104" s="368">
        <f>SUM(G97:G103)</f>
        <v>974431458.03000093</v>
      </c>
      <c r="H104" s="430"/>
      <c r="I104" s="1060"/>
      <c r="J104" s="1345"/>
      <c r="K104" s="1345"/>
      <c r="L104" s="1345"/>
      <c r="M104" s="1345"/>
      <c r="N104" s="1345"/>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row>
    <row r="105" spans="1:256" ht="15" customHeight="1">
      <c r="A105" s="350"/>
      <c r="B105" s="387"/>
      <c r="C105" s="388" t="s">
        <v>1503</v>
      </c>
      <c r="D105" s="365"/>
      <c r="E105" s="364"/>
      <c r="F105" s="364"/>
      <c r="G105" s="363"/>
      <c r="I105" s="1060"/>
      <c r="J105" s="1345"/>
      <c r="K105" s="1345"/>
      <c r="L105" s="1345"/>
      <c r="M105" s="1345"/>
      <c r="N105" s="1345"/>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row>
    <row r="106" spans="1:256" ht="15" customHeight="1">
      <c r="A106" s="354" t="s">
        <v>2609</v>
      </c>
      <c r="B106" s="387" t="s">
        <v>1504</v>
      </c>
      <c r="C106" s="66" t="s">
        <v>1505</v>
      </c>
      <c r="D106" s="352">
        <v>36</v>
      </c>
      <c r="E106" s="364">
        <f>Sch.36!G56</f>
        <v>1000010</v>
      </c>
      <c r="F106" s="247">
        <v>1000010</v>
      </c>
      <c r="G106" s="363">
        <f t="shared" ref="G106:G113" si="6">E106-F106</f>
        <v>0</v>
      </c>
      <c r="I106" s="1072"/>
      <c r="J106" s="1345"/>
      <c r="K106" s="1060"/>
      <c r="L106" s="1060"/>
      <c r="M106" s="1345"/>
      <c r="N106" s="1345"/>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row>
    <row r="107" spans="1:256" ht="15" customHeight="1">
      <c r="A107" s="354" t="s">
        <v>2613</v>
      </c>
      <c r="B107" s="387" t="s">
        <v>1506</v>
      </c>
      <c r="C107" s="66" t="s">
        <v>1507</v>
      </c>
      <c r="D107" s="352">
        <v>36</v>
      </c>
      <c r="E107" s="364">
        <f>Sch.36!G63</f>
        <v>0</v>
      </c>
      <c r="F107" s="247">
        <v>0</v>
      </c>
      <c r="G107" s="363">
        <f t="shared" si="6"/>
        <v>0</v>
      </c>
      <c r="I107" s="1072"/>
      <c r="J107" s="1345"/>
      <c r="K107" s="1345"/>
      <c r="L107" s="1060"/>
      <c r="M107" s="1345"/>
      <c r="N107" s="1345"/>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row>
    <row r="108" spans="1:256" ht="15" customHeight="1">
      <c r="A108" s="354" t="s">
        <v>2616</v>
      </c>
      <c r="B108" s="387" t="s">
        <v>1508</v>
      </c>
      <c r="C108" s="66" t="s">
        <v>1509</v>
      </c>
      <c r="D108" s="352">
        <v>36</v>
      </c>
      <c r="E108" s="364">
        <f>Sch.36!H56+Sch.36!H63</f>
        <v>4365971622.1499996</v>
      </c>
      <c r="F108" s="247">
        <v>4365971618.1499996</v>
      </c>
      <c r="G108" s="363">
        <f t="shared" si="6"/>
        <v>4</v>
      </c>
      <c r="I108" s="1072"/>
      <c r="J108" s="1345"/>
      <c r="K108" s="1060"/>
      <c r="L108" s="1060"/>
      <c r="M108" s="1345"/>
      <c r="N108" s="1345"/>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row>
    <row r="109" spans="1:256" ht="15" customHeight="1">
      <c r="A109" s="354" t="s">
        <v>2619</v>
      </c>
      <c r="B109" s="387" t="s">
        <v>1510</v>
      </c>
      <c r="C109" s="66" t="s">
        <v>1511</v>
      </c>
      <c r="D109" s="352">
        <v>36</v>
      </c>
      <c r="E109" s="364">
        <f>Sch.36!J56</f>
        <v>0</v>
      </c>
      <c r="F109" s="247">
        <v>0</v>
      </c>
      <c r="G109" s="363">
        <f t="shared" si="6"/>
        <v>0</v>
      </c>
      <c r="I109" s="1072"/>
      <c r="J109" s="1345"/>
      <c r="K109" s="1345"/>
      <c r="L109" s="1060"/>
      <c r="M109" s="1345"/>
      <c r="N109" s="1345"/>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row>
    <row r="110" spans="1:256" ht="15" customHeight="1">
      <c r="A110" s="354" t="s">
        <v>2000</v>
      </c>
      <c r="B110" s="387" t="s">
        <v>1512</v>
      </c>
      <c r="C110" s="66" t="s">
        <v>1513</v>
      </c>
      <c r="D110" s="352" t="s">
        <v>2692</v>
      </c>
      <c r="E110" s="247">
        <v>0</v>
      </c>
      <c r="F110" s="247">
        <v>0</v>
      </c>
      <c r="G110" s="363">
        <f t="shared" si="6"/>
        <v>0</v>
      </c>
      <c r="I110" s="1060"/>
      <c r="J110" s="1060"/>
      <c r="K110" s="1060"/>
      <c r="L110" s="1345"/>
      <c r="M110" s="1345"/>
      <c r="N110" s="1345"/>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row>
    <row r="111" spans="1:256" ht="15" customHeight="1">
      <c r="A111" s="354" t="s">
        <v>2002</v>
      </c>
      <c r="B111" s="387" t="s">
        <v>1514</v>
      </c>
      <c r="C111" s="66" t="s">
        <v>1515</v>
      </c>
      <c r="D111" s="352" t="s">
        <v>366</v>
      </c>
      <c r="E111" s="364">
        <f>Sch.12!H90</f>
        <v>0</v>
      </c>
      <c r="F111" s="364">
        <f>Sch.12!J90</f>
        <v>0</v>
      </c>
      <c r="G111" s="363">
        <f t="shared" si="6"/>
        <v>0</v>
      </c>
      <c r="I111" s="1060"/>
      <c r="J111" s="1345"/>
      <c r="K111" s="1345"/>
      <c r="L111" s="1345"/>
      <c r="M111" s="1345"/>
      <c r="N111" s="1345"/>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row>
    <row r="112" spans="1:256" ht="15" customHeight="1">
      <c r="A112" s="354" t="s">
        <v>2003</v>
      </c>
      <c r="B112" s="387" t="s">
        <v>1516</v>
      </c>
      <c r="C112" s="66" t="s">
        <v>1517</v>
      </c>
      <c r="D112" s="352" t="s">
        <v>366</v>
      </c>
      <c r="E112" s="364">
        <f>+Sch.12!H99</f>
        <v>615344225.33000004</v>
      </c>
      <c r="F112" s="364">
        <f>Sch.12!J99</f>
        <v>610614131</v>
      </c>
      <c r="G112" s="363">
        <f t="shared" si="6"/>
        <v>4730094.3300000429</v>
      </c>
      <c r="I112" s="1060"/>
      <c r="J112" s="1345"/>
      <c r="K112" s="1345"/>
      <c r="L112" s="1345"/>
      <c r="M112" s="1060"/>
      <c r="N112" s="1345"/>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row>
    <row r="113" spans="1:256" ht="15" customHeight="1">
      <c r="A113" s="354" t="s">
        <v>2007</v>
      </c>
      <c r="B113" s="387" t="s">
        <v>1518</v>
      </c>
      <c r="C113" s="66" t="s">
        <v>1519</v>
      </c>
      <c r="D113" s="352" t="s">
        <v>366</v>
      </c>
      <c r="E113" s="364">
        <f>+Sch.12!H89</f>
        <v>-10219496252.310001</v>
      </c>
      <c r="F113" s="364">
        <f>+Sch.12!J89</f>
        <v>-8470118596.25</v>
      </c>
      <c r="G113" s="363">
        <f t="shared" si="6"/>
        <v>-1749377656.0600014</v>
      </c>
      <c r="I113" s="1060"/>
      <c r="J113" s="1345"/>
      <c r="K113" s="1345"/>
      <c r="L113" s="1345"/>
      <c r="M113" s="1060"/>
      <c r="N113" s="1345"/>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row>
    <row r="114" spans="1:256" ht="15" customHeight="1">
      <c r="A114" s="354" t="s">
        <v>2009</v>
      </c>
      <c r="B114" s="387"/>
      <c r="C114" s="355" t="s">
        <v>1520</v>
      </c>
      <c r="D114" s="365"/>
      <c r="E114" s="367">
        <f>SUM(E106:E113)-2*E109</f>
        <v>-5237180394.8300018</v>
      </c>
      <c r="F114" s="367">
        <f>SUM(F106:F113)-2*F109</f>
        <v>-3492532837.1000004</v>
      </c>
      <c r="G114" s="368">
        <f>SUM(G106:G113)-2*G109</f>
        <v>-1744647557.7300014</v>
      </c>
      <c r="H114" s="430"/>
      <c r="I114" s="1060"/>
      <c r="J114" s="1345"/>
      <c r="K114" s="1345"/>
      <c r="L114" s="1345"/>
      <c r="M114" s="1345"/>
      <c r="N114" s="1345"/>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row>
    <row r="115" spans="1:256" ht="18.75" customHeight="1" thickBot="1">
      <c r="A115" s="398" t="s">
        <v>2632</v>
      </c>
      <c r="B115" s="399" t="s">
        <v>1521</v>
      </c>
      <c r="C115" s="400"/>
      <c r="D115" s="320"/>
      <c r="E115" s="374">
        <f>E86+E95+E104+E114</f>
        <v>15063049166.059998</v>
      </c>
      <c r="F115" s="374">
        <f>F86+F95+F104+F114</f>
        <v>12495660926.99</v>
      </c>
      <c r="G115" s="375">
        <f>G86+G95+G104+G114</f>
        <v>2567388239.0699997</v>
      </c>
      <c r="H115" s="424"/>
      <c r="I115" s="1060"/>
      <c r="J115" s="1060"/>
      <c r="K115" s="1060"/>
      <c r="L115" s="1060"/>
      <c r="M115" s="1060"/>
      <c r="N115" s="1060"/>
    </row>
    <row r="116" spans="1:256" ht="18.75" customHeight="1" thickTop="1" thickBot="1">
      <c r="A116" s="376" t="s">
        <v>2647</v>
      </c>
      <c r="B116" s="377"/>
      <c r="C116" s="377"/>
      <c r="D116" s="377"/>
      <c r="E116" s="401"/>
      <c r="F116" s="401"/>
      <c r="G116" s="402"/>
      <c r="I116" s="1713"/>
      <c r="J116" s="1060"/>
      <c r="K116" s="1060"/>
      <c r="L116" s="1060"/>
      <c r="M116" s="1060"/>
      <c r="N116" s="1060"/>
    </row>
    <row r="117" spans="1:256" ht="18.95" customHeight="1">
      <c r="C117" s="163"/>
      <c r="D117" s="2" t="s">
        <v>728</v>
      </c>
      <c r="E117" s="424"/>
      <c r="F117" s="424"/>
      <c r="G117" s="340" t="s">
        <v>1430</v>
      </c>
      <c r="I117" s="1714"/>
      <c r="J117" s="1713"/>
      <c r="K117" s="1060"/>
      <c r="L117" s="1060"/>
      <c r="M117" s="1060"/>
      <c r="N117" s="1060"/>
    </row>
    <row r="118" spans="1:256" ht="18.95" customHeight="1">
      <c r="A118" s="163" t="s">
        <v>80</v>
      </c>
      <c r="B118" s="163"/>
      <c r="C118" s="163"/>
      <c r="D118" s="163"/>
      <c r="E118" s="163"/>
      <c r="F118" s="163"/>
      <c r="G118" s="163"/>
      <c r="I118" s="1060"/>
      <c r="J118" s="1060"/>
      <c r="K118" s="1060"/>
      <c r="L118" s="1060"/>
      <c r="M118" s="1060"/>
      <c r="N118" s="1060"/>
    </row>
    <row r="119" spans="1:256" ht="15.75" thickBot="1">
      <c r="A119" s="152" t="str">
        <f>'Data Sheet'!A50</f>
        <v>Annual Report of VERIZON NEW YORK INC.                                                                 For the period ending DECEMBER 31, 2014</v>
      </c>
      <c r="I119" s="1060"/>
      <c r="J119" s="1060"/>
      <c r="K119" s="1060"/>
      <c r="L119" s="1060"/>
      <c r="M119" s="1060"/>
      <c r="N119" s="1060"/>
    </row>
    <row r="120" spans="1:256" ht="19.899999999999999" customHeight="1">
      <c r="A120" s="271"/>
      <c r="B120" s="403"/>
      <c r="C120" s="165"/>
      <c r="D120" s="165"/>
      <c r="E120" s="165"/>
      <c r="F120" s="165"/>
      <c r="G120" s="272"/>
      <c r="I120" s="1060"/>
      <c r="J120" s="1060"/>
      <c r="K120" s="1060"/>
      <c r="L120" s="1060"/>
      <c r="M120" s="1060"/>
      <c r="N120" s="1060"/>
    </row>
    <row r="121" spans="1:256" ht="19.899999999999999" customHeight="1">
      <c r="A121" s="153" t="s">
        <v>1522</v>
      </c>
      <c r="B121" s="163"/>
      <c r="C121" s="163"/>
      <c r="D121" s="163"/>
      <c r="E121" s="163"/>
      <c r="F121" s="163"/>
      <c r="G121" s="273"/>
      <c r="I121" s="1060"/>
      <c r="J121" s="1060"/>
      <c r="K121" s="1060"/>
      <c r="L121" s="1060"/>
      <c r="M121" s="1060"/>
      <c r="N121" s="1060"/>
    </row>
    <row r="122" spans="1:256" ht="18.95" customHeight="1">
      <c r="A122" s="156"/>
      <c r="G122" s="275"/>
      <c r="I122" s="1060"/>
      <c r="J122" s="1060"/>
      <c r="K122" s="1060"/>
      <c r="L122" s="1060"/>
      <c r="M122" s="1060"/>
      <c r="N122" s="1060"/>
    </row>
    <row r="123" spans="1:256" ht="13.9" customHeight="1">
      <c r="A123" s="171" t="s">
        <v>1523</v>
      </c>
      <c r="B123" s="404"/>
      <c r="C123" s="152"/>
      <c r="D123" s="152"/>
      <c r="E123" s="152"/>
      <c r="F123" s="152"/>
      <c r="G123" s="170"/>
      <c r="I123" s="1060"/>
      <c r="J123" s="1060"/>
      <c r="K123" s="1060"/>
      <c r="L123" s="1060"/>
      <c r="M123" s="1060"/>
      <c r="N123" s="1060"/>
    </row>
    <row r="124" spans="1:256" ht="13.9" customHeight="1">
      <c r="A124" s="171"/>
      <c r="B124" s="404"/>
      <c r="C124" s="152"/>
      <c r="D124" s="152"/>
      <c r="E124" s="152"/>
      <c r="F124" s="152"/>
      <c r="G124" s="170"/>
      <c r="I124" s="1060"/>
      <c r="J124" s="1060"/>
      <c r="K124" s="1060"/>
      <c r="L124" s="1060"/>
      <c r="M124" s="1060"/>
      <c r="N124" s="1060"/>
    </row>
    <row r="125" spans="1:256" ht="13.9" customHeight="1">
      <c r="A125" s="405" t="s">
        <v>250</v>
      </c>
      <c r="B125" s="404"/>
      <c r="C125" s="152"/>
      <c r="D125" s="152"/>
      <c r="E125" s="152"/>
      <c r="F125" s="152"/>
      <c r="G125" s="170"/>
      <c r="I125" s="1060"/>
      <c r="J125" s="1060"/>
      <c r="K125" s="1060"/>
      <c r="L125" s="1060"/>
      <c r="M125" s="1060"/>
      <c r="N125" s="1060"/>
    </row>
    <row r="126" spans="1:256" ht="13.9" customHeight="1">
      <c r="A126" s="405" t="s">
        <v>251</v>
      </c>
      <c r="B126" s="404"/>
      <c r="C126" s="152"/>
      <c r="D126" s="152"/>
      <c r="E126" s="152"/>
      <c r="F126" s="152"/>
      <c r="G126" s="170"/>
      <c r="I126" s="1060"/>
      <c r="J126" s="1060"/>
      <c r="K126" s="1060"/>
      <c r="L126" s="1060"/>
      <c r="M126" s="1060"/>
      <c r="N126" s="1060"/>
    </row>
    <row r="127" spans="1:256" ht="13.9" customHeight="1">
      <c r="A127" s="405" t="s">
        <v>252</v>
      </c>
      <c r="B127" s="404"/>
      <c r="C127" s="152"/>
      <c r="D127" s="152"/>
      <c r="E127" s="152"/>
      <c r="F127" s="152"/>
      <c r="G127" s="170"/>
      <c r="I127" s="1060"/>
      <c r="J127" s="1060"/>
      <c r="K127" s="1060"/>
      <c r="L127" s="1060"/>
      <c r="M127" s="1060"/>
      <c r="N127" s="1060"/>
    </row>
    <row r="128" spans="1:256" ht="13.9" customHeight="1">
      <c r="A128" s="405" t="s">
        <v>253</v>
      </c>
      <c r="B128" s="404"/>
      <c r="C128" s="152"/>
      <c r="D128" s="152"/>
      <c r="E128" s="152"/>
      <c r="F128" s="152"/>
      <c r="G128" s="170"/>
      <c r="I128" s="1060"/>
      <c r="J128" s="1060"/>
      <c r="K128" s="1060"/>
      <c r="L128" s="1060"/>
      <c r="M128" s="1060"/>
      <c r="N128" s="1060"/>
    </row>
    <row r="129" spans="1:14" ht="13.9" customHeight="1">
      <c r="A129" s="405" t="s">
        <v>254</v>
      </c>
      <c r="B129" s="404"/>
      <c r="C129" s="152"/>
      <c r="D129" s="152"/>
      <c r="E129" s="152"/>
      <c r="F129" s="152"/>
      <c r="G129" s="170"/>
      <c r="I129" s="1060"/>
      <c r="J129" s="1060"/>
      <c r="K129" s="1060"/>
      <c r="L129" s="1060"/>
      <c r="M129" s="1060"/>
      <c r="N129" s="1060"/>
    </row>
    <row r="130" spans="1:14" ht="13.9" customHeight="1">
      <c r="A130" s="171"/>
      <c r="B130" s="404"/>
      <c r="C130" s="152"/>
      <c r="D130" s="152"/>
      <c r="E130" s="152"/>
      <c r="F130" s="152"/>
      <c r="G130" s="170"/>
      <c r="I130" s="1060"/>
      <c r="J130" s="1060"/>
      <c r="K130" s="1060"/>
      <c r="L130" s="1060"/>
      <c r="M130" s="1060"/>
      <c r="N130" s="1060"/>
    </row>
    <row r="131" spans="1:14" ht="13.9" customHeight="1">
      <c r="A131" s="171" t="s">
        <v>255</v>
      </c>
      <c r="B131" s="404"/>
      <c r="C131" s="152"/>
      <c r="D131" s="152"/>
      <c r="E131" s="152"/>
      <c r="F131" s="152"/>
      <c r="G131" s="170"/>
      <c r="I131" s="1060"/>
      <c r="J131" s="1060"/>
      <c r="K131" s="1060"/>
      <c r="L131" s="1060"/>
      <c r="M131" s="1060"/>
      <c r="N131" s="1060"/>
    </row>
    <row r="132" spans="1:14" ht="13.9" customHeight="1">
      <c r="A132" s="171" t="s">
        <v>256</v>
      </c>
      <c r="B132" s="404"/>
      <c r="C132" s="152"/>
      <c r="D132" s="152"/>
      <c r="E132" s="152"/>
      <c r="F132" s="152"/>
      <c r="G132" s="170"/>
      <c r="I132" s="1060"/>
      <c r="J132" s="1060"/>
      <c r="K132" s="1060"/>
      <c r="L132" s="1060"/>
      <c r="M132" s="1060"/>
      <c r="N132" s="1060"/>
    </row>
    <row r="133" spans="1:14" ht="13.9" customHeight="1">
      <c r="A133" s="171"/>
      <c r="B133" s="404"/>
      <c r="C133" s="152"/>
      <c r="D133" s="152"/>
      <c r="E133" s="152"/>
      <c r="F133" s="152"/>
      <c r="G133" s="170"/>
      <c r="I133" s="1060"/>
      <c r="J133" s="1060"/>
      <c r="K133" s="1060"/>
      <c r="L133" s="1060"/>
      <c r="M133" s="1060"/>
      <c r="N133" s="1060"/>
    </row>
    <row r="134" spans="1:14" ht="13.9" customHeight="1">
      <c r="A134" s="171" t="s">
        <v>257</v>
      </c>
      <c r="B134" s="404"/>
      <c r="C134" s="152"/>
      <c r="D134" s="152"/>
      <c r="E134" s="152"/>
      <c r="F134" s="152"/>
      <c r="G134" s="170"/>
      <c r="I134" s="1060"/>
      <c r="J134" s="1060"/>
      <c r="K134" s="1060"/>
      <c r="L134" s="1060"/>
      <c r="M134" s="1060"/>
      <c r="N134" s="1060"/>
    </row>
    <row r="135" spans="1:14" ht="13.9" customHeight="1" thickBot="1">
      <c r="A135" s="406" t="s">
        <v>258</v>
      </c>
      <c r="B135" s="407"/>
      <c r="C135" s="231"/>
      <c r="D135" s="231"/>
      <c r="E135" s="231"/>
      <c r="F135" s="231"/>
      <c r="G135" s="408"/>
      <c r="I135" s="1060"/>
      <c r="J135" s="1060"/>
      <c r="K135" s="1060"/>
      <c r="L135" s="1060"/>
      <c r="M135" s="1060"/>
      <c r="N135" s="1060"/>
    </row>
    <row r="136" spans="1:14" ht="13.9" customHeight="1">
      <c r="A136" s="171" t="s">
        <v>90</v>
      </c>
      <c r="B136" s="404"/>
      <c r="C136" s="152"/>
      <c r="D136" s="152"/>
      <c r="E136" s="152"/>
      <c r="F136" s="152"/>
      <c r="G136" s="170"/>
      <c r="I136" s="1060"/>
      <c r="J136" s="1060"/>
      <c r="K136" s="1060"/>
      <c r="L136" s="1060"/>
      <c r="M136" s="1060"/>
      <c r="N136" s="1060"/>
    </row>
    <row r="137" spans="1:14" ht="13.9" customHeight="1">
      <c r="A137" s="171"/>
      <c r="B137" s="404"/>
      <c r="C137" s="152"/>
      <c r="D137" s="152"/>
      <c r="E137" s="152"/>
      <c r="F137" s="152"/>
      <c r="G137" s="170"/>
      <c r="I137" s="1060"/>
      <c r="J137" s="1060"/>
      <c r="K137" s="1060"/>
      <c r="L137" s="1060"/>
      <c r="M137" s="1060"/>
      <c r="N137" s="1060"/>
    </row>
    <row r="138" spans="1:14" ht="13.9" customHeight="1">
      <c r="A138" s="409" t="s">
        <v>259</v>
      </c>
      <c r="B138" s="410"/>
      <c r="C138" s="411"/>
      <c r="D138" s="411"/>
      <c r="E138" s="411"/>
      <c r="F138" s="411"/>
      <c r="G138" s="412"/>
      <c r="I138" s="1060"/>
      <c r="J138" s="1060"/>
      <c r="K138" s="1060"/>
      <c r="L138" s="1060"/>
      <c r="M138" s="1060"/>
      <c r="N138" s="1060"/>
    </row>
    <row r="139" spans="1:14" ht="13.9" customHeight="1">
      <c r="A139" s="409" t="s">
        <v>260</v>
      </c>
      <c r="B139" s="410"/>
      <c r="C139" s="411"/>
      <c r="D139" s="411"/>
      <c r="E139" s="411"/>
      <c r="F139" s="411"/>
      <c r="G139" s="412"/>
      <c r="I139" s="1060"/>
      <c r="J139" s="1060"/>
      <c r="K139" s="1060"/>
      <c r="L139" s="1060"/>
      <c r="M139" s="1060"/>
      <c r="N139" s="1060"/>
    </row>
    <row r="140" spans="1:14" ht="13.9" customHeight="1">
      <c r="A140" s="409"/>
      <c r="B140" s="410"/>
      <c r="C140" s="411"/>
      <c r="D140" s="411"/>
      <c r="E140" s="411"/>
      <c r="F140" s="411"/>
      <c r="G140" s="412"/>
      <c r="I140" s="1060"/>
      <c r="J140" s="1060"/>
      <c r="K140" s="1060"/>
      <c r="L140" s="1060"/>
      <c r="M140" s="1060"/>
      <c r="N140" s="1060"/>
    </row>
    <row r="141" spans="1:14" ht="13.9" customHeight="1">
      <c r="A141" s="409" t="s">
        <v>261</v>
      </c>
      <c r="B141" s="410"/>
      <c r="C141" s="411"/>
      <c r="D141" s="411"/>
      <c r="E141" s="411"/>
      <c r="F141" s="411"/>
      <c r="G141" s="412"/>
      <c r="I141" s="1060"/>
      <c r="J141" s="1060"/>
      <c r="K141" s="1060"/>
      <c r="L141" s="1060"/>
      <c r="M141" s="1060"/>
      <c r="N141" s="1060"/>
    </row>
    <row r="142" spans="1:14" ht="13.9" customHeight="1">
      <c r="A142" s="409"/>
      <c r="B142" s="410"/>
      <c r="C142" s="411"/>
      <c r="D142" s="411"/>
      <c r="E142" s="411"/>
      <c r="F142" s="411"/>
      <c r="G142" s="412"/>
      <c r="I142" s="1060"/>
      <c r="J142" s="1060"/>
      <c r="K142" s="1060"/>
      <c r="L142" s="1060"/>
      <c r="M142" s="1060"/>
      <c r="N142" s="1060"/>
    </row>
    <row r="143" spans="1:14" ht="13.9" customHeight="1">
      <c r="A143" s="413" t="s">
        <v>262</v>
      </c>
      <c r="B143" s="169"/>
      <c r="C143" s="169"/>
      <c r="D143" s="169"/>
      <c r="E143" s="169"/>
      <c r="F143" s="169"/>
      <c r="G143" s="414"/>
      <c r="I143" s="1060"/>
      <c r="J143" s="1060"/>
      <c r="K143" s="1060"/>
      <c r="L143" s="1060"/>
      <c r="M143" s="1060"/>
      <c r="N143" s="1060"/>
    </row>
    <row r="144" spans="1:14" ht="13.9" customHeight="1">
      <c r="A144" s="409"/>
      <c r="B144" s="415"/>
      <c r="C144" s="415"/>
      <c r="D144" s="415"/>
      <c r="E144" s="415"/>
      <c r="F144" s="415"/>
      <c r="G144" s="416"/>
      <c r="I144" s="1060"/>
      <c r="J144" s="1060"/>
      <c r="K144" s="1060"/>
      <c r="L144" s="1060"/>
      <c r="M144" s="1060"/>
      <c r="N144" s="1060"/>
    </row>
    <row r="145" spans="1:14" ht="13.9" customHeight="1">
      <c r="A145" s="279"/>
      <c r="B145" s="417"/>
      <c r="C145" s="263"/>
      <c r="D145" s="263"/>
      <c r="E145" s="263"/>
      <c r="F145" s="263"/>
      <c r="G145" s="280"/>
      <c r="I145" s="1060"/>
      <c r="J145" s="1060"/>
      <c r="K145" s="1060"/>
      <c r="L145" s="1060"/>
      <c r="M145" s="1060"/>
      <c r="N145" s="1060"/>
    </row>
    <row r="146" spans="1:14" ht="13.9" customHeight="1">
      <c r="A146" s="262"/>
      <c r="B146" s="418"/>
      <c r="C146" s="157"/>
      <c r="D146" s="157"/>
      <c r="E146" s="157"/>
      <c r="F146" s="157"/>
      <c r="G146" s="280"/>
      <c r="I146" s="1060"/>
      <c r="J146" s="1060"/>
      <c r="K146" s="1060"/>
      <c r="L146" s="1060"/>
      <c r="M146" s="1060"/>
      <c r="N146" s="1060"/>
    </row>
    <row r="147" spans="1:14">
      <c r="A147" s="279"/>
      <c r="B147" s="418"/>
      <c r="C147" s="157"/>
      <c r="D147" s="157"/>
      <c r="E147" s="157"/>
      <c r="F147" s="157"/>
      <c r="G147" s="280"/>
      <c r="I147" s="1060"/>
      <c r="J147" s="1060"/>
      <c r="K147" s="1060"/>
      <c r="L147" s="1060"/>
      <c r="M147" s="1060"/>
      <c r="N147" s="1060"/>
    </row>
    <row r="148" spans="1:14">
      <c r="A148" s="279"/>
      <c r="B148" s="418"/>
      <c r="C148" s="157"/>
      <c r="D148" s="157"/>
      <c r="E148" s="157"/>
      <c r="F148" s="157"/>
      <c r="G148" s="280"/>
      <c r="I148" s="1060"/>
      <c r="J148" s="1060"/>
      <c r="K148" s="1060"/>
      <c r="L148" s="1060"/>
      <c r="M148" s="1060"/>
      <c r="N148" s="1060"/>
    </row>
    <row r="149" spans="1:14">
      <c r="A149" s="279"/>
      <c r="B149" s="418"/>
      <c r="C149" s="157"/>
      <c r="D149" s="157"/>
      <c r="E149" s="157"/>
      <c r="F149" s="157"/>
      <c r="G149" s="280"/>
      <c r="I149" s="1060"/>
      <c r="J149" s="1060"/>
      <c r="K149" s="1060"/>
      <c r="L149" s="1060"/>
      <c r="M149" s="1060"/>
      <c r="N149" s="1060"/>
    </row>
    <row r="150" spans="1:14">
      <c r="A150" s="279"/>
      <c r="B150" s="418"/>
      <c r="C150" s="157"/>
      <c r="D150" s="157"/>
      <c r="E150" s="157"/>
      <c r="F150" s="157"/>
      <c r="G150" s="280"/>
      <c r="I150" s="1060"/>
      <c r="J150" s="1060"/>
      <c r="K150" s="1060"/>
      <c r="L150" s="1060"/>
      <c r="M150" s="1060"/>
      <c r="N150" s="1060"/>
    </row>
    <row r="151" spans="1:14">
      <c r="A151" s="279"/>
      <c r="B151" s="418"/>
      <c r="C151" s="157"/>
      <c r="D151" s="157"/>
      <c r="E151" s="157"/>
      <c r="F151" s="157"/>
      <c r="G151" s="280"/>
      <c r="I151" s="1060"/>
      <c r="J151" s="1060"/>
      <c r="K151" s="1060"/>
      <c r="L151" s="1060"/>
      <c r="M151" s="1060"/>
      <c r="N151" s="1060"/>
    </row>
    <row r="152" spans="1:14">
      <c r="A152" s="279"/>
      <c r="B152" s="418"/>
      <c r="C152" s="157"/>
      <c r="D152" s="157"/>
      <c r="E152" s="157"/>
      <c r="F152" s="157"/>
      <c r="G152" s="280"/>
      <c r="I152" s="1060"/>
      <c r="J152" s="1060"/>
      <c r="K152" s="1060"/>
      <c r="L152" s="1060"/>
      <c r="M152" s="1060"/>
      <c r="N152" s="1060"/>
    </row>
    <row r="153" spans="1:14">
      <c r="A153" s="279"/>
      <c r="B153" s="418"/>
      <c r="C153" s="157"/>
      <c r="D153" s="157"/>
      <c r="E153" s="157"/>
      <c r="F153" s="157"/>
      <c r="G153" s="280"/>
      <c r="I153" s="1060"/>
      <c r="J153" s="1060"/>
      <c r="K153" s="1060"/>
      <c r="L153" s="1060"/>
      <c r="M153" s="1060"/>
      <c r="N153" s="1060"/>
    </row>
    <row r="154" spans="1:14">
      <c r="A154" s="279"/>
      <c r="B154" s="418"/>
      <c r="C154" s="157"/>
      <c r="D154" s="157"/>
      <c r="E154" s="157"/>
      <c r="F154" s="157"/>
      <c r="G154" s="280"/>
      <c r="I154" s="1060"/>
      <c r="J154" s="1060"/>
      <c r="K154" s="1060"/>
      <c r="L154" s="1060"/>
      <c r="M154" s="1060"/>
      <c r="N154" s="1060"/>
    </row>
    <row r="155" spans="1:14">
      <c r="A155" s="279"/>
      <c r="B155" s="418"/>
      <c r="C155" s="157"/>
      <c r="D155" s="157"/>
      <c r="E155" s="157"/>
      <c r="F155" s="157"/>
      <c r="G155" s="280"/>
      <c r="I155" s="1060"/>
      <c r="J155" s="1060"/>
      <c r="K155" s="1060"/>
      <c r="L155" s="1060"/>
      <c r="M155" s="1060"/>
      <c r="N155" s="1060"/>
    </row>
    <row r="156" spans="1:14">
      <c r="A156" s="279"/>
      <c r="B156" s="418"/>
      <c r="C156" s="157"/>
      <c r="D156" s="157"/>
      <c r="E156" s="157"/>
      <c r="F156" s="157"/>
      <c r="G156" s="280"/>
      <c r="I156" s="1060"/>
      <c r="J156" s="1060"/>
      <c r="K156" s="1060"/>
      <c r="L156" s="1060"/>
      <c r="M156" s="1060"/>
      <c r="N156" s="1060"/>
    </row>
    <row r="157" spans="1:14">
      <c r="A157" s="279"/>
      <c r="B157" s="418"/>
      <c r="C157" s="157"/>
      <c r="D157" s="157"/>
      <c r="E157" s="157"/>
      <c r="F157" s="157"/>
      <c r="G157" s="280"/>
      <c r="I157" s="1060"/>
      <c r="J157" s="1060"/>
      <c r="K157" s="1060"/>
      <c r="L157" s="1060"/>
      <c r="M157" s="1060"/>
      <c r="N157" s="1060"/>
    </row>
    <row r="158" spans="1:14">
      <c r="A158" s="279"/>
      <c r="B158" s="418"/>
      <c r="C158" s="157"/>
      <c r="D158" s="157"/>
      <c r="E158" s="157"/>
      <c r="F158" s="157"/>
      <c r="G158" s="280"/>
      <c r="I158" s="1060"/>
      <c r="J158" s="1060"/>
      <c r="K158" s="1060"/>
      <c r="L158" s="1060"/>
      <c r="M158" s="1060"/>
      <c r="N158" s="1060"/>
    </row>
    <row r="159" spans="1:14">
      <c r="A159" s="279"/>
      <c r="B159" s="418"/>
      <c r="C159" s="157"/>
      <c r="D159" s="157"/>
      <c r="E159" s="157"/>
      <c r="F159" s="157"/>
      <c r="G159" s="280"/>
      <c r="I159" s="1060"/>
      <c r="J159" s="1060"/>
      <c r="K159" s="1060"/>
      <c r="L159" s="1060"/>
      <c r="M159" s="1060"/>
      <c r="N159" s="1060"/>
    </row>
    <row r="160" spans="1:14">
      <c r="A160" s="279"/>
      <c r="B160" s="418"/>
      <c r="C160" s="157"/>
      <c r="D160" s="157"/>
      <c r="E160" s="157"/>
      <c r="F160" s="157"/>
      <c r="G160" s="280"/>
      <c r="I160" s="1060"/>
      <c r="J160" s="1060"/>
      <c r="K160" s="1060"/>
      <c r="L160" s="1060"/>
      <c r="M160" s="1060"/>
      <c r="N160" s="1060"/>
    </row>
    <row r="161" spans="1:14">
      <c r="A161" s="279"/>
      <c r="B161" s="418"/>
      <c r="C161" s="157"/>
      <c r="D161" s="157"/>
      <c r="E161" s="157"/>
      <c r="F161" s="157"/>
      <c r="G161" s="280"/>
      <c r="I161" s="1060"/>
      <c r="J161" s="1060"/>
      <c r="K161" s="1060"/>
      <c r="L161" s="1060"/>
      <c r="M161" s="1060"/>
      <c r="N161" s="1060"/>
    </row>
    <row r="162" spans="1:14">
      <c r="A162" s="279"/>
      <c r="B162" s="418"/>
      <c r="C162" s="157"/>
      <c r="D162" s="157"/>
      <c r="E162" s="157"/>
      <c r="F162" s="157"/>
      <c r="G162" s="280"/>
      <c r="I162" s="1060"/>
      <c r="J162" s="1060"/>
      <c r="K162" s="1060"/>
      <c r="L162" s="1060"/>
      <c r="M162" s="1060"/>
      <c r="N162" s="1060"/>
    </row>
    <row r="163" spans="1:14">
      <c r="A163" s="279"/>
      <c r="B163" s="418"/>
      <c r="C163" s="157"/>
      <c r="D163" s="157"/>
      <c r="E163" s="157"/>
      <c r="F163" s="157"/>
      <c r="G163" s="280"/>
      <c r="I163" s="1060"/>
      <c r="J163" s="1060"/>
      <c r="K163" s="1060"/>
      <c r="L163" s="1060"/>
      <c r="M163" s="1060"/>
      <c r="N163" s="1060"/>
    </row>
    <row r="164" spans="1:14">
      <c r="A164" s="279"/>
      <c r="B164" s="418"/>
      <c r="C164" s="157"/>
      <c r="D164" s="157"/>
      <c r="E164" s="157"/>
      <c r="F164" s="157"/>
      <c r="G164" s="280"/>
      <c r="I164" s="1060"/>
      <c r="J164" s="1060"/>
      <c r="K164" s="1060"/>
      <c r="L164" s="1060"/>
      <c r="M164" s="1060"/>
      <c r="N164" s="1060"/>
    </row>
    <row r="165" spans="1:14">
      <c r="A165" s="279"/>
      <c r="B165" s="418"/>
      <c r="C165" s="157"/>
      <c r="D165" s="157"/>
      <c r="E165" s="157"/>
      <c r="F165" s="157"/>
      <c r="G165" s="280"/>
      <c r="I165" s="1060"/>
      <c r="J165" s="1060"/>
      <c r="K165" s="1060"/>
      <c r="L165" s="1060"/>
      <c r="M165" s="1060"/>
      <c r="N165" s="1060"/>
    </row>
    <row r="166" spans="1:14">
      <c r="A166" s="279"/>
      <c r="B166" s="418"/>
      <c r="C166" s="157"/>
      <c r="D166" s="157"/>
      <c r="E166" s="157"/>
      <c r="F166" s="157"/>
      <c r="G166" s="280"/>
      <c r="I166" s="1060"/>
      <c r="J166" s="1060"/>
      <c r="K166" s="1060"/>
      <c r="L166" s="1060"/>
      <c r="M166" s="1060"/>
      <c r="N166" s="1060"/>
    </row>
    <row r="167" spans="1:14">
      <c r="A167" s="279"/>
      <c r="B167" s="418"/>
      <c r="C167" s="157"/>
      <c r="D167" s="157"/>
      <c r="E167" s="157"/>
      <c r="F167" s="157"/>
      <c r="G167" s="280"/>
      <c r="I167" s="1060"/>
      <c r="J167" s="1060"/>
      <c r="K167" s="1060"/>
      <c r="L167" s="1060"/>
      <c r="M167" s="1060"/>
      <c r="N167" s="1060"/>
    </row>
    <row r="168" spans="1:14">
      <c r="A168" s="279"/>
      <c r="B168" s="418"/>
      <c r="C168" s="157"/>
      <c r="D168" s="157"/>
      <c r="E168" s="157"/>
      <c r="F168" s="157"/>
      <c r="G168" s="280"/>
      <c r="I168" s="1060"/>
      <c r="J168" s="1060"/>
      <c r="K168" s="1060"/>
      <c r="L168" s="1060"/>
      <c r="M168" s="1060"/>
      <c r="N168" s="1060"/>
    </row>
    <row r="169" spans="1:14">
      <c r="A169" s="279"/>
      <c r="B169" s="418"/>
      <c r="C169" s="157"/>
      <c r="D169" s="157"/>
      <c r="E169" s="157"/>
      <c r="F169" s="157"/>
      <c r="G169" s="280"/>
      <c r="I169" s="1060"/>
      <c r="J169" s="1060"/>
      <c r="K169" s="1060"/>
      <c r="L169" s="1060"/>
      <c r="M169" s="1060"/>
      <c r="N169" s="1060"/>
    </row>
    <row r="170" spans="1:14">
      <c r="A170" s="279"/>
      <c r="B170" s="418"/>
      <c r="C170" s="157"/>
      <c r="D170" s="157"/>
      <c r="E170" s="157"/>
      <c r="F170" s="157"/>
      <c r="G170" s="280"/>
      <c r="I170" s="1060"/>
      <c r="J170" s="1060"/>
      <c r="K170" s="1060"/>
      <c r="L170" s="1060"/>
      <c r="M170" s="1060"/>
      <c r="N170" s="1060"/>
    </row>
    <row r="171" spans="1:14">
      <c r="A171" s="279"/>
      <c r="B171" s="418"/>
      <c r="C171" s="157"/>
      <c r="D171" s="157"/>
      <c r="E171" s="157"/>
      <c r="F171" s="157"/>
      <c r="G171" s="280"/>
      <c r="I171" s="1060"/>
      <c r="J171" s="1060"/>
      <c r="K171" s="1060"/>
      <c r="L171" s="1060"/>
      <c r="M171" s="1060"/>
      <c r="N171" s="1060"/>
    </row>
    <row r="172" spans="1:14">
      <c r="A172" s="279"/>
      <c r="B172" s="418"/>
      <c r="C172" s="157"/>
      <c r="D172" s="157"/>
      <c r="E172" s="157"/>
      <c r="F172" s="157"/>
      <c r="G172" s="280"/>
      <c r="I172" s="1060"/>
      <c r="J172" s="1060"/>
      <c r="K172" s="1060"/>
      <c r="L172" s="1060"/>
      <c r="M172" s="1060"/>
      <c r="N172" s="1060"/>
    </row>
    <row r="173" spans="1:14" ht="15.75" thickBot="1">
      <c r="A173" s="281"/>
      <c r="B173" s="419"/>
      <c r="C173" s="162"/>
      <c r="D173" s="162"/>
      <c r="E173" s="162"/>
      <c r="F173" s="162"/>
      <c r="G173" s="282"/>
      <c r="I173" s="1060"/>
      <c r="J173" s="1060"/>
      <c r="K173" s="1060"/>
      <c r="L173" s="1060"/>
      <c r="M173" s="1060"/>
      <c r="N173" s="1060"/>
    </row>
    <row r="174" spans="1:14">
      <c r="A174" s="2" t="s">
        <v>2583</v>
      </c>
      <c r="I174" s="1060"/>
      <c r="J174" s="1060"/>
      <c r="K174" s="1060"/>
      <c r="L174" s="1060"/>
      <c r="M174" s="1060"/>
      <c r="N174" s="1060"/>
    </row>
    <row r="175" spans="1:14">
      <c r="A175" s="163" t="s">
        <v>81</v>
      </c>
      <c r="B175" s="163"/>
      <c r="C175" s="163"/>
      <c r="D175" s="163"/>
      <c r="E175" s="163"/>
      <c r="F175" s="163"/>
      <c r="G175" s="163"/>
      <c r="I175" s="1060"/>
      <c r="J175" s="1060"/>
      <c r="K175" s="1060"/>
      <c r="L175" s="1060"/>
      <c r="M175" s="1060"/>
      <c r="N175" s="1060"/>
    </row>
    <row r="176" spans="1:14" ht="15.75" thickBot="1">
      <c r="A176" s="152" t="str">
        <f>'Data Sheet'!A48</f>
        <v>Annual Report of VERIZON NEW YORK INC.                                                     For the period ending DECEMBER 31, 2014</v>
      </c>
      <c r="I176" s="1060"/>
      <c r="J176" s="1060"/>
      <c r="K176" s="1060"/>
      <c r="L176" s="1060"/>
      <c r="M176" s="1060"/>
      <c r="N176" s="1060"/>
    </row>
    <row r="177" spans="1:14" ht="18">
      <c r="A177" s="420"/>
      <c r="B177" s="343"/>
      <c r="C177" s="343"/>
      <c r="D177" s="343"/>
      <c r="E177" s="343"/>
      <c r="F177" s="343"/>
      <c r="G177" s="345"/>
      <c r="I177" s="1060"/>
      <c r="J177" s="1060"/>
      <c r="K177" s="1060"/>
      <c r="L177" s="1060"/>
      <c r="M177" s="1060"/>
      <c r="N177" s="1060"/>
    </row>
    <row r="178" spans="1:14" ht="15.75">
      <c r="A178" s="153" t="s">
        <v>263</v>
      </c>
      <c r="B178" s="163"/>
      <c r="C178" s="163"/>
      <c r="D178" s="163"/>
      <c r="E178" s="163"/>
      <c r="F178" s="163"/>
      <c r="G178" s="273"/>
      <c r="I178" s="1060"/>
      <c r="J178" s="1060"/>
      <c r="K178" s="1060"/>
      <c r="L178" s="1060"/>
      <c r="M178" s="1060"/>
      <c r="N178" s="1060"/>
    </row>
    <row r="179" spans="1:14" ht="15.95" customHeight="1">
      <c r="A179" s="156"/>
      <c r="G179" s="275"/>
      <c r="I179" s="1060"/>
      <c r="J179" s="1060"/>
      <c r="K179" s="1060"/>
      <c r="L179" s="1060"/>
      <c r="M179" s="1060"/>
      <c r="N179" s="1060"/>
    </row>
    <row r="180" spans="1:14" ht="15.95" customHeight="1">
      <c r="A180" s="279"/>
      <c r="B180" s="418"/>
      <c r="C180" s="157"/>
      <c r="D180" s="157"/>
      <c r="E180" s="157"/>
      <c r="F180" s="157"/>
      <c r="G180" s="280"/>
      <c r="I180" s="1060"/>
      <c r="J180" s="1060"/>
      <c r="K180" s="1060"/>
      <c r="L180" s="1060"/>
      <c r="M180" s="1060"/>
      <c r="N180" s="1060"/>
    </row>
    <row r="181" spans="1:14" ht="15.95" customHeight="1">
      <c r="A181" s="279"/>
      <c r="B181" s="418"/>
      <c r="C181" s="157"/>
      <c r="D181" s="157"/>
      <c r="E181" s="157"/>
      <c r="F181" s="157"/>
      <c r="G181" s="280"/>
      <c r="I181" s="1060"/>
      <c r="J181" s="1060"/>
      <c r="K181" s="1060"/>
      <c r="L181" s="1060"/>
      <c r="M181" s="1060"/>
      <c r="N181" s="1060"/>
    </row>
    <row r="182" spans="1:14" ht="15.95" customHeight="1">
      <c r="A182" s="279"/>
      <c r="B182" s="418"/>
      <c r="C182" s="157"/>
      <c r="D182" s="157"/>
      <c r="E182" s="157"/>
      <c r="F182" s="157"/>
      <c r="G182" s="280"/>
      <c r="I182" s="1060"/>
      <c r="J182" s="1060"/>
      <c r="K182" s="1060"/>
      <c r="L182" s="1060"/>
      <c r="M182" s="1060"/>
      <c r="N182" s="1060"/>
    </row>
    <row r="183" spans="1:14" ht="15.95" customHeight="1">
      <c r="A183" s="279"/>
      <c r="B183" s="418"/>
      <c r="C183" s="157"/>
      <c r="D183" s="157"/>
      <c r="E183" s="157"/>
      <c r="F183" s="157"/>
      <c r="G183" s="280"/>
      <c r="I183" s="1060"/>
      <c r="J183" s="1060"/>
      <c r="K183" s="1060"/>
      <c r="L183" s="1060"/>
      <c r="M183" s="1060"/>
      <c r="N183" s="1060"/>
    </row>
    <row r="184" spans="1:14" ht="15.95" customHeight="1">
      <c r="A184" s="279"/>
      <c r="B184" s="418"/>
      <c r="C184" s="157"/>
      <c r="D184" s="157"/>
      <c r="E184" s="157"/>
      <c r="F184" s="157"/>
      <c r="G184" s="280"/>
      <c r="I184" s="1060"/>
      <c r="J184" s="1060"/>
      <c r="K184" s="1060"/>
      <c r="L184" s="1060"/>
      <c r="M184" s="1060"/>
      <c r="N184" s="1060"/>
    </row>
    <row r="185" spans="1:14" ht="15.95" customHeight="1">
      <c r="A185" s="279"/>
      <c r="B185" s="418"/>
      <c r="C185" s="157"/>
      <c r="D185" s="157"/>
      <c r="E185" s="157"/>
      <c r="F185" s="157"/>
      <c r="G185" s="280"/>
      <c r="I185" s="1060"/>
      <c r="J185" s="1060"/>
      <c r="K185" s="1060"/>
      <c r="L185" s="1060"/>
      <c r="M185" s="1060"/>
      <c r="N185" s="1060"/>
    </row>
    <row r="186" spans="1:14" ht="15.95" customHeight="1">
      <c r="A186" s="279"/>
      <c r="B186" s="418"/>
      <c r="C186" s="157"/>
      <c r="D186" s="157"/>
      <c r="E186" s="157"/>
      <c r="F186" s="157"/>
      <c r="G186" s="280"/>
      <c r="I186" s="1060"/>
      <c r="J186" s="1060"/>
      <c r="K186" s="1060"/>
      <c r="L186" s="1060"/>
      <c r="M186" s="1060"/>
      <c r="N186" s="1060"/>
    </row>
    <row r="187" spans="1:14" ht="15.95" customHeight="1">
      <c r="A187" s="279"/>
      <c r="B187" s="418"/>
      <c r="C187" s="157"/>
      <c r="D187" s="157"/>
      <c r="E187" s="157"/>
      <c r="F187" s="157"/>
      <c r="G187" s="280"/>
      <c r="I187" s="1060"/>
      <c r="J187" s="1060"/>
      <c r="K187" s="1060"/>
      <c r="L187" s="1060"/>
      <c r="M187" s="1060"/>
      <c r="N187" s="1060"/>
    </row>
    <row r="188" spans="1:14" ht="15.95" customHeight="1">
      <c r="A188" s="279"/>
      <c r="B188" s="418"/>
      <c r="C188" s="157"/>
      <c r="D188" s="157"/>
      <c r="E188" s="157"/>
      <c r="F188" s="157"/>
      <c r="G188" s="280"/>
      <c r="I188" s="1060"/>
      <c r="J188" s="1060"/>
      <c r="K188" s="1060"/>
      <c r="L188" s="1060"/>
      <c r="M188" s="1060"/>
      <c r="N188" s="1060"/>
    </row>
    <row r="189" spans="1:14" ht="15.95" customHeight="1">
      <c r="A189" s="279"/>
      <c r="B189" s="418"/>
      <c r="C189" s="157"/>
      <c r="D189" s="157"/>
      <c r="E189" s="157"/>
      <c r="F189" s="157"/>
      <c r="G189" s="280"/>
      <c r="I189" s="1060"/>
      <c r="J189" s="1060"/>
      <c r="K189" s="1060"/>
      <c r="L189" s="1060"/>
      <c r="M189" s="1060"/>
      <c r="N189" s="1060"/>
    </row>
    <row r="190" spans="1:14" ht="15.95" customHeight="1">
      <c r="A190" s="279"/>
      <c r="B190" s="418"/>
      <c r="C190" s="157"/>
      <c r="D190" s="157"/>
      <c r="E190" s="157"/>
      <c r="F190" s="157"/>
      <c r="G190" s="280"/>
      <c r="I190" s="1060"/>
      <c r="J190" s="1060"/>
      <c r="K190" s="1060"/>
      <c r="L190" s="1060"/>
      <c r="M190" s="1060"/>
      <c r="N190" s="1060"/>
    </row>
    <row r="191" spans="1:14" ht="15.95" customHeight="1">
      <c r="A191" s="279"/>
      <c r="B191" s="418"/>
      <c r="C191" s="157"/>
      <c r="D191" s="157"/>
      <c r="E191" s="157"/>
      <c r="F191" s="157"/>
      <c r="G191" s="280"/>
      <c r="I191" s="1060"/>
      <c r="J191" s="1060"/>
      <c r="K191" s="1060"/>
      <c r="L191" s="1060"/>
      <c r="M191" s="1060"/>
      <c r="N191" s="1060"/>
    </row>
    <row r="192" spans="1:14" ht="15.95" customHeight="1">
      <c r="A192" s="279"/>
      <c r="B192" s="418"/>
      <c r="C192" s="157"/>
      <c r="D192" s="157"/>
      <c r="E192" s="157"/>
      <c r="F192" s="157"/>
      <c r="G192" s="280"/>
      <c r="I192" s="1060"/>
      <c r="J192" s="1060"/>
      <c r="K192" s="1060"/>
      <c r="L192" s="1060"/>
      <c r="M192" s="1060"/>
      <c r="N192" s="1060"/>
    </row>
    <row r="193" spans="1:14" ht="15.95" customHeight="1">
      <c r="A193" s="279"/>
      <c r="B193" s="418"/>
      <c r="C193" s="157"/>
      <c r="D193" s="157"/>
      <c r="E193" s="157"/>
      <c r="F193" s="157"/>
      <c r="G193" s="280"/>
      <c r="I193" s="1060"/>
      <c r="J193" s="1060"/>
      <c r="K193" s="1060"/>
      <c r="L193" s="1060"/>
      <c r="M193" s="1060"/>
      <c r="N193" s="1060"/>
    </row>
    <row r="194" spans="1:14" ht="15.95" customHeight="1">
      <c r="A194" s="279"/>
      <c r="B194" s="418"/>
      <c r="C194" s="157"/>
      <c r="D194" s="157"/>
      <c r="E194" s="157"/>
      <c r="F194" s="157"/>
      <c r="G194" s="280"/>
      <c r="I194" s="1060"/>
      <c r="J194" s="1060"/>
      <c r="K194" s="1060"/>
      <c r="L194" s="1060"/>
      <c r="M194" s="1060"/>
      <c r="N194" s="1060"/>
    </row>
    <row r="195" spans="1:14" ht="15.95" customHeight="1">
      <c r="A195" s="279"/>
      <c r="B195" s="418"/>
      <c r="C195" s="157"/>
      <c r="D195" s="157"/>
      <c r="E195" s="157"/>
      <c r="F195" s="157"/>
      <c r="G195" s="280"/>
      <c r="I195" s="1060"/>
      <c r="J195" s="1060"/>
      <c r="K195" s="1060"/>
      <c r="L195" s="1060"/>
      <c r="M195" s="1060"/>
      <c r="N195" s="1060"/>
    </row>
    <row r="196" spans="1:14" ht="15.95" customHeight="1">
      <c r="A196" s="279"/>
      <c r="B196" s="418"/>
      <c r="C196" s="157"/>
      <c r="D196" s="157"/>
      <c r="E196" s="157"/>
      <c r="F196" s="157"/>
      <c r="G196" s="280"/>
      <c r="I196" s="1060"/>
      <c r="J196" s="1060"/>
      <c r="K196" s="1060"/>
      <c r="L196" s="1060"/>
      <c r="M196" s="1060"/>
      <c r="N196" s="1060"/>
    </row>
    <row r="197" spans="1:14" ht="15.95" customHeight="1">
      <c r="A197" s="279"/>
      <c r="B197" s="418"/>
      <c r="C197" s="157"/>
      <c r="D197" s="157"/>
      <c r="E197" s="157"/>
      <c r="F197" s="157"/>
      <c r="G197" s="280"/>
      <c r="I197" s="1060"/>
      <c r="J197" s="1060"/>
      <c r="K197" s="1060"/>
      <c r="L197" s="1060"/>
      <c r="M197" s="1060"/>
      <c r="N197" s="1060"/>
    </row>
    <row r="198" spans="1:14" ht="15.95" customHeight="1">
      <c r="A198" s="279"/>
      <c r="B198" s="418"/>
      <c r="C198" s="157"/>
      <c r="D198" s="157"/>
      <c r="E198" s="157"/>
      <c r="F198" s="157"/>
      <c r="G198" s="280"/>
      <c r="I198" s="1060"/>
      <c r="J198" s="1060"/>
      <c r="K198" s="1060"/>
      <c r="L198" s="1060"/>
      <c r="M198" s="1060"/>
      <c r="N198" s="1060"/>
    </row>
    <row r="199" spans="1:14" ht="15.95" customHeight="1">
      <c r="A199" s="279"/>
      <c r="B199" s="418"/>
      <c r="C199" s="157"/>
      <c r="D199" s="157"/>
      <c r="E199" s="157"/>
      <c r="F199" s="157"/>
      <c r="G199" s="280"/>
      <c r="I199" s="1060"/>
      <c r="J199" s="1060"/>
      <c r="K199" s="1060"/>
      <c r="L199" s="1060"/>
      <c r="M199" s="1060"/>
      <c r="N199" s="1060"/>
    </row>
    <row r="200" spans="1:14" ht="15.95" customHeight="1">
      <c r="A200" s="279"/>
      <c r="B200" s="418"/>
      <c r="C200" s="157"/>
      <c r="D200" s="157"/>
      <c r="E200" s="157"/>
      <c r="F200" s="157"/>
      <c r="G200" s="280"/>
      <c r="I200" s="1060"/>
      <c r="J200" s="1060"/>
      <c r="K200" s="1060"/>
      <c r="L200" s="1060"/>
      <c r="M200" s="1060"/>
      <c r="N200" s="1060"/>
    </row>
    <row r="201" spans="1:14" ht="15.95" customHeight="1">
      <c r="A201" s="279"/>
      <c r="B201" s="418"/>
      <c r="C201" s="157"/>
      <c r="D201" s="157"/>
      <c r="E201" s="157"/>
      <c r="F201" s="157"/>
      <c r="G201" s="280"/>
      <c r="I201" s="1060"/>
      <c r="J201" s="1060"/>
      <c r="K201" s="1060"/>
      <c r="L201" s="1060"/>
      <c r="M201" s="1060"/>
      <c r="N201" s="1060"/>
    </row>
    <row r="202" spans="1:14" ht="15.95" customHeight="1">
      <c r="A202" s="279"/>
      <c r="B202" s="418"/>
      <c r="C202" s="157"/>
      <c r="D202" s="157"/>
      <c r="E202" s="157"/>
      <c r="F202" s="157"/>
      <c r="G202" s="280"/>
      <c r="I202" s="1060"/>
      <c r="J202" s="1060"/>
      <c r="K202" s="1060"/>
      <c r="L202" s="1060"/>
      <c r="M202" s="1060"/>
      <c r="N202" s="1060"/>
    </row>
    <row r="203" spans="1:14" ht="15.95" customHeight="1">
      <c r="A203" s="279"/>
      <c r="B203" s="418"/>
      <c r="C203" s="157"/>
      <c r="D203" s="157"/>
      <c r="E203" s="157"/>
      <c r="F203" s="157"/>
      <c r="G203" s="280"/>
      <c r="I203" s="1060"/>
      <c r="J203" s="1060"/>
      <c r="K203" s="1060"/>
      <c r="L203" s="1060"/>
      <c r="M203" s="1060"/>
      <c r="N203" s="1060"/>
    </row>
    <row r="204" spans="1:14" ht="15.95" customHeight="1">
      <c r="A204" s="279"/>
      <c r="B204" s="418"/>
      <c r="C204" s="157"/>
      <c r="D204" s="157"/>
      <c r="E204" s="157"/>
      <c r="F204" s="157"/>
      <c r="G204" s="280"/>
      <c r="I204" s="1060"/>
      <c r="J204" s="1060"/>
      <c r="K204" s="1060"/>
      <c r="L204" s="1060"/>
      <c r="M204" s="1060"/>
      <c r="N204" s="1060"/>
    </row>
    <row r="205" spans="1:14" ht="15.95" customHeight="1">
      <c r="A205" s="279"/>
      <c r="B205" s="418"/>
      <c r="C205" s="157"/>
      <c r="D205" s="157"/>
      <c r="E205" s="157"/>
      <c r="F205" s="157"/>
      <c r="G205" s="280"/>
      <c r="I205" s="1060"/>
      <c r="J205" s="1060"/>
      <c r="K205" s="1060"/>
      <c r="L205" s="1060"/>
      <c r="M205" s="1060"/>
      <c r="N205" s="1060"/>
    </row>
    <row r="206" spans="1:14" ht="15.95" customHeight="1">
      <c r="A206" s="279"/>
      <c r="B206" s="418"/>
      <c r="C206" s="157"/>
      <c r="D206" s="157"/>
      <c r="E206" s="157"/>
      <c r="F206" s="157"/>
      <c r="G206" s="280"/>
      <c r="I206" s="1060"/>
      <c r="J206" s="1060"/>
      <c r="K206" s="1060"/>
      <c r="L206" s="1060"/>
      <c r="M206" s="1060"/>
      <c r="N206" s="1060"/>
    </row>
    <row r="207" spans="1:14" ht="15.95" customHeight="1">
      <c r="A207" s="279"/>
      <c r="B207" s="418"/>
      <c r="C207" s="157"/>
      <c r="D207" s="157"/>
      <c r="E207" s="157"/>
      <c r="F207" s="157"/>
      <c r="G207" s="280"/>
      <c r="I207" s="1060"/>
      <c r="J207" s="1060"/>
      <c r="K207" s="1060"/>
      <c r="L207" s="1060"/>
      <c r="M207" s="1060"/>
      <c r="N207" s="1060"/>
    </row>
    <row r="208" spans="1:14" ht="15.95" customHeight="1">
      <c r="A208" s="279"/>
      <c r="B208" s="418"/>
      <c r="C208" s="157"/>
      <c r="D208" s="157"/>
      <c r="E208" s="157"/>
      <c r="F208" s="157"/>
      <c r="G208" s="280"/>
      <c r="I208" s="1060"/>
      <c r="J208" s="1060"/>
      <c r="K208" s="1060"/>
      <c r="L208" s="1060"/>
      <c r="M208" s="1060"/>
      <c r="N208" s="1060"/>
    </row>
    <row r="209" spans="1:14" ht="15.95" customHeight="1">
      <c r="A209" s="279"/>
      <c r="B209" s="418"/>
      <c r="C209" s="157"/>
      <c r="D209" s="157"/>
      <c r="E209" s="157"/>
      <c r="F209" s="157"/>
      <c r="G209" s="280"/>
      <c r="I209" s="1060"/>
      <c r="J209" s="1060"/>
      <c r="K209" s="1060"/>
      <c r="L209" s="1060"/>
      <c r="M209" s="1060"/>
      <c r="N209" s="1060"/>
    </row>
    <row r="210" spans="1:14" ht="15.95" customHeight="1">
      <c r="A210" s="279"/>
      <c r="B210" s="418"/>
      <c r="C210" s="157"/>
      <c r="D210" s="157"/>
      <c r="E210" s="157"/>
      <c r="F210" s="157"/>
      <c r="G210" s="280"/>
      <c r="I210" s="1060"/>
      <c r="J210" s="1060"/>
      <c r="K210" s="1060"/>
      <c r="L210" s="1060"/>
      <c r="M210" s="1060"/>
      <c r="N210" s="1060"/>
    </row>
    <row r="211" spans="1:14" ht="15.95" customHeight="1">
      <c r="A211" s="279"/>
      <c r="B211" s="418"/>
      <c r="C211" s="157"/>
      <c r="D211" s="157"/>
      <c r="E211" s="157"/>
      <c r="F211" s="157"/>
      <c r="G211" s="280"/>
      <c r="I211" s="1060"/>
      <c r="J211" s="1060"/>
      <c r="K211" s="1060"/>
      <c r="L211" s="1060"/>
      <c r="M211" s="1060"/>
      <c r="N211" s="1060"/>
    </row>
    <row r="212" spans="1:14" ht="15.95" customHeight="1">
      <c r="A212" s="279"/>
      <c r="B212" s="418"/>
      <c r="C212" s="157"/>
      <c r="D212" s="157"/>
      <c r="E212" s="157"/>
      <c r="F212" s="157"/>
      <c r="G212" s="280"/>
      <c r="I212" s="1060"/>
      <c r="J212" s="1060"/>
      <c r="K212" s="1060"/>
      <c r="L212" s="1060"/>
      <c r="M212" s="1060"/>
      <c r="N212" s="1060"/>
    </row>
    <row r="213" spans="1:14" ht="15.95" customHeight="1">
      <c r="A213" s="279"/>
      <c r="B213" s="418"/>
      <c r="C213" s="157"/>
      <c r="D213" s="157"/>
      <c r="E213" s="157"/>
      <c r="F213" s="157"/>
      <c r="G213" s="280"/>
      <c r="I213" s="1060"/>
      <c r="J213" s="1060"/>
      <c r="K213" s="1060"/>
      <c r="L213" s="1060"/>
      <c r="M213" s="1060"/>
      <c r="N213" s="1060"/>
    </row>
    <row r="214" spans="1:14" ht="15.95" customHeight="1">
      <c r="A214" s="279"/>
      <c r="B214" s="418"/>
      <c r="C214" s="157"/>
      <c r="D214" s="157"/>
      <c r="E214" s="157"/>
      <c r="F214" s="157"/>
      <c r="G214" s="280"/>
      <c r="I214" s="1060"/>
      <c r="J214" s="1060"/>
      <c r="K214" s="1060"/>
      <c r="L214" s="1060"/>
      <c r="M214" s="1060"/>
      <c r="N214" s="1060"/>
    </row>
    <row r="215" spans="1:14" ht="15.95" customHeight="1">
      <c r="A215" s="279"/>
      <c r="B215" s="418"/>
      <c r="C215" s="157"/>
      <c r="D215" s="157"/>
      <c r="E215" s="157"/>
      <c r="F215" s="157"/>
      <c r="G215" s="280"/>
      <c r="I215" s="1060"/>
      <c r="J215" s="1060"/>
      <c r="K215" s="1060"/>
      <c r="L215" s="1060"/>
      <c r="M215" s="1060"/>
      <c r="N215" s="1060"/>
    </row>
    <row r="216" spans="1:14" ht="15.95" customHeight="1">
      <c r="A216" s="279"/>
      <c r="B216" s="418"/>
      <c r="C216" s="157"/>
      <c r="D216" s="157"/>
      <c r="E216" s="157"/>
      <c r="F216" s="157"/>
      <c r="G216" s="280"/>
      <c r="I216" s="1060"/>
      <c r="J216" s="1060"/>
      <c r="K216" s="1060"/>
      <c r="L216" s="1060"/>
      <c r="M216" s="1060"/>
      <c r="N216" s="1060"/>
    </row>
    <row r="217" spans="1:14" ht="15.95" customHeight="1">
      <c r="A217" s="279"/>
      <c r="B217" s="418"/>
      <c r="C217" s="157"/>
      <c r="D217" s="157"/>
      <c r="E217" s="157"/>
      <c r="F217" s="157"/>
      <c r="G217" s="280"/>
      <c r="I217" s="1060"/>
      <c r="J217" s="1060"/>
      <c r="K217" s="1060"/>
      <c r="L217" s="1060"/>
      <c r="M217" s="1060"/>
      <c r="N217" s="1060"/>
    </row>
    <row r="218" spans="1:14" ht="15.95" customHeight="1">
      <c r="A218" s="279"/>
      <c r="B218" s="418"/>
      <c r="C218" s="157"/>
      <c r="D218" s="157"/>
      <c r="E218" s="157"/>
      <c r="F218" s="157"/>
      <c r="G218" s="280"/>
      <c r="I218" s="1060"/>
      <c r="J218" s="1060"/>
      <c r="K218" s="1060"/>
      <c r="L218" s="1060"/>
      <c r="M218" s="1060"/>
      <c r="N218" s="1060"/>
    </row>
    <row r="219" spans="1:14" ht="15.95" customHeight="1">
      <c r="A219" s="279"/>
      <c r="B219" s="418"/>
      <c r="C219" s="157"/>
      <c r="D219" s="157"/>
      <c r="E219" s="157"/>
      <c r="F219" s="157"/>
      <c r="G219" s="280"/>
      <c r="I219" s="1060"/>
      <c r="J219" s="1060"/>
      <c r="K219" s="1060"/>
      <c r="L219" s="1060"/>
      <c r="M219" s="1060"/>
      <c r="N219" s="1060"/>
    </row>
    <row r="220" spans="1:14" ht="15.95" customHeight="1">
      <c r="A220" s="279"/>
      <c r="B220" s="418"/>
      <c r="C220" s="157"/>
      <c r="D220" s="157"/>
      <c r="E220" s="157"/>
      <c r="F220" s="157"/>
      <c r="G220" s="280"/>
      <c r="I220" s="1060"/>
      <c r="J220" s="1060"/>
      <c r="K220" s="1060"/>
      <c r="L220" s="1060"/>
      <c r="M220" s="1060"/>
      <c r="N220" s="1060"/>
    </row>
    <row r="221" spans="1:14" ht="15.95" customHeight="1">
      <c r="A221" s="279"/>
      <c r="B221" s="418"/>
      <c r="C221" s="157"/>
      <c r="D221" s="157"/>
      <c r="E221" s="157"/>
      <c r="F221" s="157"/>
      <c r="G221" s="280"/>
      <c r="I221" s="1060"/>
      <c r="J221" s="1060"/>
      <c r="K221" s="1060"/>
      <c r="L221" s="1060"/>
      <c r="M221" s="1060"/>
      <c r="N221" s="1060"/>
    </row>
    <row r="222" spans="1:14" ht="15.95" customHeight="1">
      <c r="A222" s="279"/>
      <c r="B222" s="418"/>
      <c r="C222" s="157"/>
      <c r="D222" s="157"/>
      <c r="E222" s="157"/>
      <c r="F222" s="157"/>
      <c r="G222" s="280"/>
      <c r="I222" s="1060"/>
      <c r="J222" s="1060"/>
      <c r="K222" s="1060"/>
      <c r="L222" s="1060"/>
      <c r="M222" s="1060"/>
      <c r="N222" s="1060"/>
    </row>
    <row r="223" spans="1:14" ht="15.95" customHeight="1">
      <c r="A223" s="279"/>
      <c r="B223" s="418"/>
      <c r="C223" s="157"/>
      <c r="D223" s="157"/>
      <c r="E223" s="157"/>
      <c r="F223" s="157"/>
      <c r="G223" s="280"/>
      <c r="I223" s="1060"/>
      <c r="J223" s="1060"/>
      <c r="K223" s="1060"/>
      <c r="L223" s="1060"/>
      <c r="M223" s="1060"/>
      <c r="N223" s="1060"/>
    </row>
    <row r="224" spans="1:14" ht="15.95" customHeight="1">
      <c r="A224" s="279"/>
      <c r="B224" s="418"/>
      <c r="C224" s="157"/>
      <c r="D224" s="157"/>
      <c r="E224" s="157"/>
      <c r="F224" s="157"/>
      <c r="G224" s="280"/>
      <c r="I224" s="1060"/>
      <c r="J224" s="1060"/>
      <c r="K224" s="1060"/>
      <c r="L224" s="1060"/>
      <c r="M224" s="1060"/>
      <c r="N224" s="1060"/>
    </row>
    <row r="225" spans="1:14" ht="15.95" customHeight="1">
      <c r="A225" s="279"/>
      <c r="B225" s="418"/>
      <c r="C225" s="157"/>
      <c r="D225" s="157"/>
      <c r="E225" s="157"/>
      <c r="F225" s="157"/>
      <c r="G225" s="280"/>
      <c r="I225" s="1060"/>
      <c r="J225" s="1060"/>
      <c r="K225" s="1060"/>
      <c r="L225" s="1060"/>
      <c r="M225" s="1060"/>
      <c r="N225" s="1060"/>
    </row>
    <row r="226" spans="1:14" ht="15.95" customHeight="1" thickBot="1">
      <c r="A226" s="281"/>
      <c r="B226" s="419"/>
      <c r="C226" s="162"/>
      <c r="D226" s="162"/>
      <c r="E226" s="162"/>
      <c r="F226" s="162"/>
      <c r="G226" s="282"/>
      <c r="I226" s="1060"/>
      <c r="J226" s="1060"/>
      <c r="K226" s="1060"/>
      <c r="L226" s="1060"/>
      <c r="M226" s="1060"/>
      <c r="N226" s="1060"/>
    </row>
    <row r="227" spans="1:14" ht="15.95" customHeight="1">
      <c r="G227" s="340" t="s">
        <v>2583</v>
      </c>
      <c r="I227" s="1060"/>
      <c r="J227" s="1060"/>
      <c r="K227" s="1060"/>
      <c r="L227" s="1060"/>
      <c r="M227" s="1060"/>
      <c r="N227" s="1060"/>
    </row>
    <row r="228" spans="1:14" ht="18.95" customHeight="1">
      <c r="A228" s="163" t="s">
        <v>82</v>
      </c>
      <c r="B228" s="163"/>
      <c r="C228" s="163"/>
      <c r="D228" s="163"/>
      <c r="E228" s="163"/>
      <c r="F228" s="163"/>
      <c r="G228" s="163"/>
      <c r="I228" s="1060"/>
      <c r="J228" s="1060"/>
      <c r="K228" s="1060"/>
      <c r="L228" s="1060"/>
      <c r="M228" s="1060"/>
      <c r="N228" s="1060"/>
    </row>
    <row r="229" spans="1:14">
      <c r="B229" s="2"/>
      <c r="I229" s="1060"/>
      <c r="J229" s="1060"/>
      <c r="K229" s="1060"/>
      <c r="L229" s="1060"/>
      <c r="M229" s="1060"/>
      <c r="N229" s="1060"/>
    </row>
    <row r="230" spans="1:14">
      <c r="B230" s="2"/>
      <c r="I230" s="1060"/>
      <c r="J230" s="1060"/>
      <c r="K230" s="1060"/>
      <c r="L230" s="1060"/>
      <c r="M230" s="1060"/>
      <c r="N230" s="1060"/>
    </row>
    <row r="231" spans="1:14">
      <c r="B231" s="2"/>
      <c r="I231" s="1060"/>
      <c r="J231" s="1060"/>
      <c r="K231" s="1060"/>
      <c r="L231" s="1060"/>
      <c r="M231" s="1060"/>
      <c r="N231" s="1060"/>
    </row>
    <row r="232" spans="1:14">
      <c r="B232" s="2"/>
      <c r="I232" s="1060"/>
      <c r="J232" s="1060"/>
      <c r="K232" s="1060"/>
      <c r="L232" s="1060"/>
      <c r="M232" s="1060"/>
      <c r="N232" s="1060"/>
    </row>
    <row r="233" spans="1:14">
      <c r="B233" s="2"/>
      <c r="I233" s="1060"/>
      <c r="J233" s="1060"/>
      <c r="K233" s="1060"/>
      <c r="L233" s="1060"/>
      <c r="M233" s="1060"/>
      <c r="N233" s="1060"/>
    </row>
    <row r="234" spans="1:14">
      <c r="B234" s="2"/>
      <c r="I234" s="1060"/>
      <c r="J234" s="1060"/>
      <c r="K234" s="1060"/>
      <c r="L234" s="1060"/>
      <c r="M234" s="1060"/>
      <c r="N234" s="1060"/>
    </row>
    <row r="235" spans="1:14">
      <c r="B235" s="2"/>
      <c r="I235" s="1060"/>
      <c r="J235" s="1060"/>
      <c r="K235" s="1060"/>
      <c r="L235" s="1060"/>
      <c r="M235" s="1060"/>
      <c r="N235" s="1060"/>
    </row>
    <row r="236" spans="1:14">
      <c r="B236" s="2"/>
      <c r="I236" s="1060"/>
      <c r="J236" s="1060"/>
      <c r="K236" s="1060"/>
      <c r="L236" s="1060"/>
      <c r="M236" s="1060"/>
      <c r="N236" s="1060"/>
    </row>
    <row r="237" spans="1:14">
      <c r="B237" s="2"/>
      <c r="I237" s="1060"/>
      <c r="J237" s="1060"/>
      <c r="K237" s="1060"/>
      <c r="L237" s="1060"/>
      <c r="M237" s="1060"/>
      <c r="N237" s="1060"/>
    </row>
    <row r="238" spans="1:14">
      <c r="B238" s="2"/>
      <c r="I238" s="1060"/>
      <c r="J238" s="1060"/>
      <c r="K238" s="1060"/>
      <c r="L238" s="1060"/>
      <c r="M238" s="1060"/>
      <c r="N238" s="1060"/>
    </row>
    <row r="239" spans="1:14">
      <c r="B239" s="2"/>
      <c r="I239" s="1060"/>
      <c r="J239" s="1060"/>
      <c r="K239" s="1060"/>
      <c r="L239" s="1060"/>
      <c r="M239" s="1060"/>
      <c r="N239" s="1060"/>
    </row>
    <row r="240" spans="1:14">
      <c r="B240" s="2"/>
      <c r="I240" s="1060"/>
      <c r="J240" s="1060"/>
      <c r="K240" s="1060"/>
      <c r="L240" s="1060"/>
      <c r="M240" s="1060"/>
      <c r="N240" s="1060"/>
    </row>
    <row r="241" spans="2:14">
      <c r="B241" s="2"/>
      <c r="I241" s="1060"/>
      <c r="J241" s="1060"/>
      <c r="K241" s="1060"/>
      <c r="L241" s="1060"/>
      <c r="M241" s="1060"/>
      <c r="N241" s="1060"/>
    </row>
    <row r="242" spans="2:14">
      <c r="B242" s="2"/>
    </row>
    <row r="243" spans="2:14">
      <c r="B243" s="2"/>
    </row>
    <row r="244" spans="2:14">
      <c r="B244" s="2"/>
    </row>
    <row r="245" spans="2:14">
      <c r="B245" s="2"/>
    </row>
    <row r="246" spans="2:14">
      <c r="B246" s="2"/>
    </row>
    <row r="247" spans="2:14">
      <c r="B247" s="2"/>
    </row>
    <row r="248" spans="2:14">
      <c r="B248" s="2"/>
    </row>
    <row r="249" spans="2:14">
      <c r="B249" s="2"/>
    </row>
  </sheetData>
  <printOptions horizontalCentered="1" verticalCentered="1"/>
  <pageMargins left="0.5" right="0.5" top="0.5" bottom="0.5" header="0" footer="0"/>
  <pageSetup scale="80" fitToHeight="4" orientation="portrait" r:id="rId1"/>
  <headerFooter alignWithMargins="0"/>
  <rowBreaks count="3" manualBreakCount="3">
    <brk id="61" max="16383" man="1"/>
    <brk id="118" max="16383" man="1"/>
    <brk id="1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Button 17">
              <controlPr locked="0" defaultSize="0" autoFill="0" autoLine="0" autoPict="0">
                <anchor moveWithCells="1" sizeWithCells="1">
                  <from>
                    <xdr:col>0</xdr:col>
                    <xdr:colOff>0</xdr:colOff>
                    <xdr:row>229</xdr:row>
                    <xdr:rowOff>85725</xdr:rowOff>
                  </from>
                  <to>
                    <xdr:col>0</xdr:col>
                    <xdr:colOff>0</xdr:colOff>
                    <xdr:row>232</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V138"/>
  <sheetViews>
    <sheetView defaultGridColor="0" topLeftCell="A22" colorId="22" zoomScale="75" zoomScaleNormal="75" workbookViewId="0">
      <selection activeCell="H107" sqref="H107"/>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 min="12" max="13" width="15.109375" bestFit="1" customWidth="1"/>
    <col min="14" max="14" width="11.88671875" customWidth="1"/>
  </cols>
  <sheetData>
    <row r="1" spans="1:18" ht="15.75" thickBot="1">
      <c r="A1" s="66" t="str">
        <f>'Data Sheet'!A54</f>
        <v>Annual Report of VERIZON NEW YORK INC.                                                                                           For the period ending DECEMBER 31, 2014</v>
      </c>
      <c r="B1" s="2"/>
      <c r="C1" s="2"/>
      <c r="D1" s="2"/>
      <c r="E1" s="157"/>
      <c r="F1" s="2"/>
      <c r="G1" s="2"/>
      <c r="H1" s="2"/>
      <c r="I1" s="2"/>
      <c r="J1" s="2"/>
      <c r="K1" s="2"/>
    </row>
    <row r="2" spans="1:18">
      <c r="A2" s="271"/>
      <c r="B2" s="165"/>
      <c r="C2" s="165"/>
      <c r="D2" s="165"/>
      <c r="E2" s="165"/>
      <c r="F2" s="165"/>
      <c r="G2" s="165"/>
      <c r="H2" s="165"/>
      <c r="I2" s="165"/>
      <c r="J2" s="272"/>
      <c r="K2" s="2"/>
    </row>
    <row r="3" spans="1:18" ht="15.75">
      <c r="A3" s="156"/>
      <c r="B3" s="72" t="s">
        <v>264</v>
      </c>
      <c r="C3" s="163"/>
      <c r="D3" s="163"/>
      <c r="E3" s="163"/>
      <c r="F3" s="163"/>
      <c r="G3" s="163"/>
      <c r="H3" s="163"/>
      <c r="I3" s="163"/>
      <c r="J3" s="273"/>
      <c r="K3" s="2"/>
    </row>
    <row r="4" spans="1:18">
      <c r="A4" s="156"/>
      <c r="B4" s="2"/>
      <c r="C4" s="2"/>
      <c r="D4" s="2"/>
      <c r="E4" s="2"/>
      <c r="F4" s="2"/>
      <c r="G4" s="2"/>
      <c r="H4" s="2"/>
      <c r="I4" s="2"/>
      <c r="J4" s="275"/>
      <c r="K4" s="2"/>
    </row>
    <row r="5" spans="1:18">
      <c r="A5" s="156"/>
      <c r="B5" s="2" t="s">
        <v>265</v>
      </c>
      <c r="C5" s="2"/>
      <c r="D5" s="2"/>
      <c r="E5" s="2"/>
      <c r="F5" s="2"/>
      <c r="G5" s="2"/>
      <c r="H5" s="2"/>
      <c r="I5" s="2"/>
      <c r="J5" s="275"/>
      <c r="K5" s="2"/>
    </row>
    <row r="6" spans="1:18">
      <c r="A6" s="156"/>
      <c r="B6" s="2" t="s">
        <v>266</v>
      </c>
      <c r="C6" s="2"/>
      <c r="D6" s="2"/>
      <c r="E6" s="2"/>
      <c r="F6" s="2"/>
      <c r="G6" s="2"/>
      <c r="H6" s="2"/>
      <c r="I6" s="2"/>
      <c r="J6" s="275"/>
      <c r="K6" s="2"/>
    </row>
    <row r="7" spans="1:18">
      <c r="A7" s="276"/>
      <c r="B7" s="277"/>
      <c r="C7" s="277"/>
      <c r="D7" s="277"/>
      <c r="E7" s="277"/>
      <c r="F7" s="277"/>
      <c r="G7" s="277"/>
      <c r="H7" s="277"/>
      <c r="I7" s="277"/>
      <c r="J7" s="278"/>
      <c r="K7" s="2"/>
    </row>
    <row r="8" spans="1:18">
      <c r="A8" s="156"/>
      <c r="B8" s="2"/>
      <c r="C8" s="317"/>
      <c r="D8" s="2"/>
      <c r="E8" s="2"/>
      <c r="F8" s="317"/>
      <c r="G8" s="421" t="s">
        <v>267</v>
      </c>
      <c r="H8" s="400"/>
      <c r="I8" s="400"/>
      <c r="J8" s="422"/>
      <c r="K8" s="2"/>
    </row>
    <row r="9" spans="1:18">
      <c r="A9" s="156"/>
      <c r="B9" s="2"/>
      <c r="C9" s="317"/>
      <c r="D9" s="2"/>
      <c r="E9" s="2"/>
      <c r="F9" s="321" t="s">
        <v>1065</v>
      </c>
      <c r="G9" s="317"/>
      <c r="H9" s="318" t="s">
        <v>268</v>
      </c>
      <c r="I9" s="317"/>
      <c r="J9" s="423" t="s">
        <v>269</v>
      </c>
      <c r="K9" s="2"/>
    </row>
    <row r="10" spans="1:18">
      <c r="A10" s="156"/>
      <c r="B10" s="318" t="s">
        <v>36</v>
      </c>
      <c r="C10" s="317"/>
      <c r="D10" s="163" t="s">
        <v>559</v>
      </c>
      <c r="E10" s="163"/>
      <c r="F10" s="321" t="s">
        <v>270</v>
      </c>
      <c r="G10" s="317"/>
      <c r="H10" s="318" t="s">
        <v>53</v>
      </c>
      <c r="I10" s="317"/>
      <c r="J10" s="423" t="s">
        <v>53</v>
      </c>
      <c r="K10" s="2"/>
      <c r="L10" s="1654"/>
    </row>
    <row r="11" spans="1:18">
      <c r="A11" s="156"/>
      <c r="B11" s="318" t="s">
        <v>48</v>
      </c>
      <c r="C11" s="317"/>
      <c r="D11" s="163" t="s">
        <v>470</v>
      </c>
      <c r="E11" s="163"/>
      <c r="F11" s="321" t="s">
        <v>471</v>
      </c>
      <c r="G11" s="317"/>
      <c r="H11" s="318" t="s">
        <v>472</v>
      </c>
      <c r="I11" s="317"/>
      <c r="J11" s="423" t="s">
        <v>62</v>
      </c>
      <c r="K11" s="2"/>
    </row>
    <row r="12" spans="1:18">
      <c r="A12" s="276"/>
      <c r="B12" s="277"/>
      <c r="C12" s="320"/>
      <c r="D12" s="277"/>
      <c r="E12" s="277"/>
      <c r="F12" s="320"/>
      <c r="G12" s="320"/>
      <c r="H12" s="277"/>
      <c r="I12" s="320"/>
      <c r="J12" s="278"/>
      <c r="K12" s="2"/>
    </row>
    <row r="13" spans="1:18">
      <c r="A13" s="156"/>
      <c r="B13" s="2"/>
      <c r="C13" s="317"/>
      <c r="D13" s="163" t="s">
        <v>1586</v>
      </c>
      <c r="E13" s="163"/>
      <c r="F13" s="317"/>
      <c r="G13" s="317"/>
      <c r="H13" s="2"/>
      <c r="I13" s="317"/>
      <c r="J13" s="275"/>
      <c r="K13" s="2"/>
      <c r="L13" s="1709"/>
      <c r="M13" s="1194"/>
      <c r="N13" s="1194"/>
      <c r="O13" s="1194"/>
      <c r="P13" s="1194"/>
      <c r="Q13" s="1194"/>
      <c r="R13" s="1194"/>
    </row>
    <row r="14" spans="1:18">
      <c r="A14" s="156"/>
      <c r="B14" s="2"/>
      <c r="C14" s="317"/>
      <c r="D14" s="163" t="s">
        <v>1587</v>
      </c>
      <c r="E14" s="163"/>
      <c r="F14" s="317"/>
      <c r="G14" s="317"/>
      <c r="H14" s="2"/>
      <c r="I14" s="317"/>
      <c r="J14" s="275"/>
      <c r="K14" s="2"/>
      <c r="L14" s="1194"/>
      <c r="M14" s="1194"/>
      <c r="N14" s="1194"/>
      <c r="O14" s="1194"/>
      <c r="P14" s="1194"/>
      <c r="Q14" s="1194"/>
      <c r="R14" s="1194"/>
    </row>
    <row r="15" spans="1:18">
      <c r="A15" s="156"/>
      <c r="B15" s="318" t="s">
        <v>475</v>
      </c>
      <c r="C15" s="317"/>
      <c r="D15" s="2"/>
      <c r="E15" s="2" t="s">
        <v>1588</v>
      </c>
      <c r="F15" s="321">
        <v>51</v>
      </c>
      <c r="G15" s="317"/>
      <c r="H15" s="424">
        <f>Sch.42!D59</f>
        <v>5230477636.0600004</v>
      </c>
      <c r="I15" s="425"/>
      <c r="J15" s="426">
        <f>+Sch.42!E59</f>
        <v>5109592037.2200003</v>
      </c>
      <c r="K15" s="2"/>
      <c r="L15" s="1072"/>
      <c r="M15" s="1194"/>
      <c r="N15" s="1072"/>
      <c r="O15" s="1072"/>
      <c r="P15" s="1194"/>
      <c r="Q15" s="1194"/>
      <c r="R15" s="1194"/>
    </row>
    <row r="16" spans="1:18">
      <c r="A16" s="156"/>
      <c r="B16" s="318" t="s">
        <v>968</v>
      </c>
      <c r="C16" s="317"/>
      <c r="D16" s="2"/>
      <c r="E16" s="2" t="s">
        <v>1589</v>
      </c>
      <c r="F16" s="321" t="s">
        <v>3441</v>
      </c>
      <c r="G16" s="320"/>
      <c r="H16" s="429">
        <f>Sch.44!H150</f>
        <v>7810272396.3700027</v>
      </c>
      <c r="I16" s="427"/>
      <c r="J16" s="429">
        <f>+Sch.44!I150</f>
        <v>3814628919.2100005</v>
      </c>
      <c r="K16" s="2"/>
      <c r="L16" s="1072"/>
      <c r="M16" s="1194"/>
      <c r="N16" s="1194"/>
      <c r="O16" s="1194"/>
      <c r="P16" s="1194"/>
      <c r="Q16" s="1194"/>
      <c r="R16" s="1194"/>
    </row>
    <row r="17" spans="1:18">
      <c r="A17" s="156"/>
      <c r="B17" s="318" t="s">
        <v>1212</v>
      </c>
      <c r="C17" s="317"/>
      <c r="D17" s="163" t="s">
        <v>1249</v>
      </c>
      <c r="E17" s="163"/>
      <c r="F17" s="317"/>
      <c r="G17" s="320"/>
      <c r="H17" s="427">
        <f>H15-H16</f>
        <v>-2579794760.3100023</v>
      </c>
      <c r="I17" s="428"/>
      <c r="J17" s="429">
        <f>J15-J16</f>
        <v>1294963118.0099998</v>
      </c>
      <c r="K17" s="2"/>
      <c r="L17" s="1194"/>
      <c r="M17" s="1194"/>
      <c r="N17" s="1194"/>
      <c r="O17" s="1194"/>
      <c r="P17" s="1194"/>
      <c r="Q17" s="1194"/>
      <c r="R17" s="1194"/>
    </row>
    <row r="18" spans="1:18">
      <c r="A18" s="156"/>
      <c r="B18" s="2"/>
      <c r="C18" s="317"/>
      <c r="D18" s="163" t="s">
        <v>1591</v>
      </c>
      <c r="E18" s="163"/>
      <c r="F18" s="317"/>
      <c r="G18" s="317"/>
      <c r="H18" s="430"/>
      <c r="I18" s="431"/>
      <c r="J18" s="432"/>
      <c r="K18" s="2"/>
      <c r="L18" s="1194"/>
      <c r="M18" s="1194"/>
      <c r="N18" s="1194"/>
      <c r="O18" s="1194"/>
      <c r="P18" s="1194"/>
      <c r="Q18" s="1194"/>
      <c r="R18" s="1194"/>
    </row>
    <row r="19" spans="1:18">
      <c r="A19" s="156"/>
      <c r="B19" s="318" t="s">
        <v>71</v>
      </c>
      <c r="C19" s="317"/>
      <c r="D19" s="2" t="s">
        <v>1592</v>
      </c>
      <c r="E19" s="2" t="s">
        <v>1593</v>
      </c>
      <c r="F19" s="321" t="s">
        <v>2692</v>
      </c>
      <c r="G19" s="317"/>
      <c r="H19" s="433">
        <v>324127.59000000003</v>
      </c>
      <c r="I19" s="431"/>
      <c r="J19" s="434">
        <v>191431.36</v>
      </c>
      <c r="K19" s="2"/>
      <c r="L19" s="1072"/>
      <c r="M19" s="1194"/>
      <c r="N19" s="1072"/>
      <c r="O19" s="1194"/>
      <c r="P19" s="1194"/>
      <c r="Q19" s="1194"/>
      <c r="R19" s="1194"/>
    </row>
    <row r="20" spans="1:18">
      <c r="A20" s="156"/>
      <c r="B20" s="318" t="s">
        <v>72</v>
      </c>
      <c r="C20" s="317"/>
      <c r="D20" s="2" t="s">
        <v>1594</v>
      </c>
      <c r="E20" s="2" t="s">
        <v>1595</v>
      </c>
      <c r="F20" s="321" t="s">
        <v>2692</v>
      </c>
      <c r="G20" s="317"/>
      <c r="H20" s="433">
        <v>0</v>
      </c>
      <c r="I20" s="431"/>
      <c r="J20" s="434">
        <v>0</v>
      </c>
      <c r="K20" s="2"/>
      <c r="L20" s="1072"/>
      <c r="M20" s="1194"/>
      <c r="N20" s="1072"/>
      <c r="O20" s="1194"/>
      <c r="P20" s="1194"/>
      <c r="Q20" s="1194"/>
      <c r="R20" s="1194"/>
    </row>
    <row r="21" spans="1:18">
      <c r="A21" s="156"/>
      <c r="B21" s="318" t="s">
        <v>484</v>
      </c>
      <c r="C21" s="317"/>
      <c r="D21" s="2" t="s">
        <v>412</v>
      </c>
      <c r="E21" s="2" t="s">
        <v>413</v>
      </c>
      <c r="F21" s="321" t="s">
        <v>2692</v>
      </c>
      <c r="G21" s="317"/>
      <c r="H21" s="433">
        <v>0</v>
      </c>
      <c r="I21" s="431"/>
      <c r="J21" s="434">
        <v>0</v>
      </c>
      <c r="K21" s="2"/>
      <c r="L21" s="1072"/>
      <c r="M21" s="1194"/>
      <c r="N21" s="1072"/>
      <c r="O21" s="1194"/>
      <c r="P21" s="1194"/>
      <c r="Q21" s="1194"/>
      <c r="R21" s="1194"/>
    </row>
    <row r="22" spans="1:18">
      <c r="A22" s="156"/>
      <c r="B22" s="318" t="s">
        <v>487</v>
      </c>
      <c r="C22" s="317"/>
      <c r="D22" s="2" t="s">
        <v>414</v>
      </c>
      <c r="E22" s="2" t="s">
        <v>415</v>
      </c>
      <c r="F22" s="321" t="s">
        <v>2692</v>
      </c>
      <c r="G22" s="317"/>
      <c r="H22" s="433">
        <v>40640904.700000003</v>
      </c>
      <c r="I22" s="431"/>
      <c r="J22" s="434">
        <v>82839158.600000009</v>
      </c>
      <c r="K22" s="2"/>
      <c r="L22" s="1072"/>
      <c r="M22" s="1194"/>
      <c r="N22" s="1072"/>
      <c r="O22" s="1194"/>
      <c r="P22" s="1194"/>
      <c r="Q22" s="1194"/>
      <c r="R22" s="1194"/>
    </row>
    <row r="23" spans="1:18">
      <c r="A23" s="156"/>
      <c r="B23" s="318" t="s">
        <v>2227</v>
      </c>
      <c r="C23" s="317"/>
      <c r="D23" s="2" t="s">
        <v>416</v>
      </c>
      <c r="E23" s="2" t="s">
        <v>417</v>
      </c>
      <c r="F23" s="321" t="s">
        <v>2692</v>
      </c>
      <c r="G23" s="320"/>
      <c r="H23" s="1662">
        <v>25962.68</v>
      </c>
      <c r="I23" s="428"/>
      <c r="J23" s="436">
        <v>358872.94</v>
      </c>
      <c r="K23" s="2"/>
      <c r="L23" s="1072"/>
      <c r="M23" s="1194"/>
      <c r="N23" s="1072"/>
      <c r="O23" s="1194"/>
      <c r="P23" s="1194"/>
      <c r="Q23" s="1194"/>
      <c r="R23" s="1194"/>
    </row>
    <row r="24" spans="1:18">
      <c r="A24" s="156"/>
      <c r="B24" s="318" t="s">
        <v>341</v>
      </c>
      <c r="C24" s="317"/>
      <c r="D24" s="163" t="s">
        <v>418</v>
      </c>
      <c r="E24" s="163"/>
      <c r="F24" s="317"/>
      <c r="G24" s="320"/>
      <c r="H24" s="427">
        <f>SUM(H19:H23)</f>
        <v>40990994.970000006</v>
      </c>
      <c r="I24" s="428"/>
      <c r="J24" s="436">
        <f>SUM(J19:J23)</f>
        <v>83389462.900000006</v>
      </c>
      <c r="K24" s="2"/>
      <c r="L24" s="1194"/>
      <c r="M24" s="1194"/>
      <c r="N24" s="1194"/>
      <c r="O24" s="1194"/>
      <c r="P24" s="1194"/>
      <c r="Q24" s="1194"/>
      <c r="R24" s="1194"/>
    </row>
    <row r="25" spans="1:18">
      <c r="A25" s="156"/>
      <c r="B25" s="2"/>
      <c r="C25" s="317"/>
      <c r="D25" s="163" t="s">
        <v>419</v>
      </c>
      <c r="E25" s="163"/>
      <c r="F25" s="317"/>
      <c r="G25" s="317"/>
      <c r="H25" s="430"/>
      <c r="I25" s="431"/>
      <c r="J25" s="432"/>
      <c r="K25" s="2"/>
      <c r="L25" s="1194"/>
      <c r="M25" s="1194"/>
      <c r="N25" s="1194"/>
      <c r="O25" s="1194"/>
      <c r="P25" s="1194"/>
      <c r="Q25" s="1194"/>
      <c r="R25" s="1194"/>
    </row>
    <row r="26" spans="1:18">
      <c r="A26" s="156"/>
      <c r="B26" s="318" t="s">
        <v>73</v>
      </c>
      <c r="C26" s="317"/>
      <c r="D26" s="2" t="s">
        <v>420</v>
      </c>
      <c r="E26" s="2" t="s">
        <v>421</v>
      </c>
      <c r="F26" s="321" t="s">
        <v>3415</v>
      </c>
      <c r="G26" s="317"/>
      <c r="H26" s="433">
        <f>+Sch.28!H83-Sch.28!C83</f>
        <v>-1662673</v>
      </c>
      <c r="I26" s="431"/>
      <c r="J26" s="434">
        <v>-1662673</v>
      </c>
      <c r="K26" s="2"/>
      <c r="L26" s="1072"/>
      <c r="M26" s="1194"/>
      <c r="N26" s="1194"/>
      <c r="O26" s="1194"/>
      <c r="P26" s="1194"/>
      <c r="Q26" s="1194"/>
      <c r="R26" s="1194"/>
    </row>
    <row r="27" spans="1:18">
      <c r="A27" s="156"/>
      <c r="B27" s="318" t="s">
        <v>74</v>
      </c>
      <c r="C27" s="317"/>
      <c r="D27" s="2" t="s">
        <v>422</v>
      </c>
      <c r="E27" s="2" t="s">
        <v>423</v>
      </c>
      <c r="F27" s="321" t="s">
        <v>3442</v>
      </c>
      <c r="G27" s="317"/>
      <c r="H27" s="430">
        <f>Sch.45!F62</f>
        <v>-574589541.01999998</v>
      </c>
      <c r="I27" s="431"/>
      <c r="J27" s="434">
        <v>-944360880.94999981</v>
      </c>
      <c r="K27" s="2"/>
      <c r="L27" s="1072"/>
      <c r="M27" s="1194"/>
      <c r="N27" s="1194"/>
      <c r="O27" s="1194"/>
      <c r="P27" s="1194"/>
      <c r="Q27" s="1194"/>
      <c r="R27" s="1194"/>
    </row>
    <row r="28" spans="1:18">
      <c r="A28" s="156"/>
      <c r="B28" s="318" t="s">
        <v>75</v>
      </c>
      <c r="C28" s="317"/>
      <c r="D28" s="2" t="s">
        <v>424</v>
      </c>
      <c r="E28" s="2" t="s">
        <v>425</v>
      </c>
      <c r="F28" s="321" t="s">
        <v>3442</v>
      </c>
      <c r="G28" s="317"/>
      <c r="H28" s="433">
        <f>+Sch.45!R43</f>
        <v>-5897412</v>
      </c>
      <c r="I28" s="431"/>
      <c r="J28" s="434">
        <v>-42582653.270000011</v>
      </c>
      <c r="K28" s="2"/>
      <c r="L28" s="1072"/>
      <c r="M28" s="1194"/>
      <c r="N28" s="1194"/>
      <c r="O28" s="1194"/>
      <c r="P28" s="1194"/>
      <c r="Q28" s="1194"/>
      <c r="R28" s="1194"/>
    </row>
    <row r="29" spans="1:18">
      <c r="A29" s="156"/>
      <c r="B29" s="318" t="s">
        <v>76</v>
      </c>
      <c r="C29" s="317"/>
      <c r="D29" s="2" t="s">
        <v>426</v>
      </c>
      <c r="E29" s="2" t="s">
        <v>427</v>
      </c>
      <c r="F29" s="321" t="s">
        <v>3442</v>
      </c>
      <c r="G29" s="317"/>
      <c r="H29" s="430">
        <f>Sch.45!I62+Sch.45!J62</f>
        <v>474050207</v>
      </c>
      <c r="I29" s="431"/>
      <c r="J29" s="434">
        <v>449964141.70000005</v>
      </c>
      <c r="K29" s="2"/>
      <c r="L29" s="1072"/>
      <c r="M29" s="1194"/>
      <c r="N29" s="1194"/>
      <c r="O29" s="1194"/>
      <c r="P29" s="1194"/>
      <c r="Q29" s="1194"/>
      <c r="R29" s="1194"/>
    </row>
    <row r="30" spans="1:18">
      <c r="A30" s="156"/>
      <c r="B30" s="318" t="s">
        <v>77</v>
      </c>
      <c r="C30" s="317"/>
      <c r="D30" s="2" t="s">
        <v>428</v>
      </c>
      <c r="E30" s="2" t="s">
        <v>429</v>
      </c>
      <c r="F30" s="321" t="s">
        <v>3415</v>
      </c>
      <c r="G30" s="320"/>
      <c r="H30" s="435">
        <f>(+Sch.28!H27-Sch.28!C27)+(Sch.28!H37-Sch.28!C37)+(Sch.28!H50-Sch.28!C50)+(Sch.28!H73-Sch.28!C73)+23144576-Sch.28!G68-Sch.28!G44-Sch.28!G70+4</f>
        <v>-713019944</v>
      </c>
      <c r="I30" s="428"/>
      <c r="J30" s="436">
        <v>1176792492</v>
      </c>
      <c r="K30" s="2"/>
      <c r="L30" s="1072"/>
      <c r="M30" s="1194"/>
      <c r="N30" s="1194"/>
      <c r="O30" s="1194"/>
      <c r="P30" s="1194"/>
      <c r="Q30" s="1194"/>
      <c r="R30" s="1194"/>
    </row>
    <row r="31" spans="1:18">
      <c r="A31" s="156"/>
      <c r="B31" s="318" t="s">
        <v>78</v>
      </c>
      <c r="C31" s="317"/>
      <c r="D31" s="163" t="s">
        <v>430</v>
      </c>
      <c r="E31" s="163"/>
      <c r="F31" s="317"/>
      <c r="G31" s="320"/>
      <c r="H31" s="427">
        <f>SUM(H26:H30)</f>
        <v>-821119363.01999998</v>
      </c>
      <c r="I31" s="428"/>
      <c r="J31" s="436">
        <f>SUM(J26:J30)</f>
        <v>638150426.48000026</v>
      </c>
      <c r="K31" s="2"/>
      <c r="L31" s="1194"/>
      <c r="M31" s="1194"/>
      <c r="N31" s="1194"/>
      <c r="O31" s="1194"/>
      <c r="P31" s="1194"/>
      <c r="Q31" s="1194"/>
      <c r="R31" s="1194"/>
    </row>
    <row r="32" spans="1:18">
      <c r="A32" s="156"/>
      <c r="B32" s="318" t="s">
        <v>79</v>
      </c>
      <c r="C32" s="317"/>
      <c r="D32" s="163" t="s">
        <v>431</v>
      </c>
      <c r="E32" s="163"/>
      <c r="F32" s="317"/>
      <c r="G32" s="320"/>
      <c r="H32" s="427">
        <f>H17+H24-H31</f>
        <v>-1717684402.3200026</v>
      </c>
      <c r="I32" s="428"/>
      <c r="J32" s="429">
        <f>J17+J24-J31</f>
        <v>740202154.42999959</v>
      </c>
      <c r="K32" s="2"/>
      <c r="L32" s="1194"/>
      <c r="M32" s="1194"/>
      <c r="N32" s="1194"/>
      <c r="O32" s="1194"/>
      <c r="P32" s="1194"/>
      <c r="Q32" s="1194"/>
      <c r="R32" s="1194"/>
    </row>
    <row r="33" spans="1:19">
      <c r="A33" s="156"/>
      <c r="B33" s="2"/>
      <c r="C33" s="317"/>
      <c r="D33" s="163" t="s">
        <v>432</v>
      </c>
      <c r="E33" s="163"/>
      <c r="F33" s="317"/>
      <c r="G33" s="317"/>
      <c r="H33" s="430"/>
      <c r="I33" s="431"/>
      <c r="J33" s="432"/>
      <c r="K33" s="2"/>
      <c r="L33" s="1194"/>
      <c r="M33" s="1194"/>
      <c r="N33" s="1194"/>
      <c r="O33" s="1194"/>
      <c r="P33" s="1194"/>
      <c r="Q33" s="1194"/>
      <c r="R33" s="1194"/>
    </row>
    <row r="34" spans="1:19">
      <c r="A34" s="156"/>
      <c r="B34" s="318" t="s">
        <v>80</v>
      </c>
      <c r="C34" s="317"/>
      <c r="D34" s="2" t="s">
        <v>433</v>
      </c>
      <c r="E34" s="2" t="s">
        <v>434</v>
      </c>
      <c r="F34" s="321" t="s">
        <v>2692</v>
      </c>
      <c r="G34" s="317"/>
      <c r="H34" s="433">
        <v>0</v>
      </c>
      <c r="I34" s="431"/>
      <c r="J34" s="434">
        <v>0</v>
      </c>
      <c r="K34" s="2"/>
      <c r="L34" s="1072"/>
      <c r="M34" s="1194"/>
      <c r="N34" s="1072"/>
      <c r="O34" s="1194"/>
      <c r="P34" s="1194"/>
      <c r="Q34" s="1194"/>
      <c r="R34" s="1194"/>
    </row>
    <row r="35" spans="1:19">
      <c r="A35" s="156"/>
      <c r="B35" s="318" t="s">
        <v>81</v>
      </c>
      <c r="C35" s="317"/>
      <c r="D35" s="2" t="s">
        <v>435</v>
      </c>
      <c r="E35" s="2" t="s">
        <v>436</v>
      </c>
      <c r="F35" s="321" t="s">
        <v>2692</v>
      </c>
      <c r="G35" s="317"/>
      <c r="H35" s="433">
        <v>541200</v>
      </c>
      <c r="I35" s="431"/>
      <c r="J35" s="434">
        <v>541200</v>
      </c>
      <c r="K35" s="2"/>
      <c r="L35" s="1072"/>
      <c r="M35" s="1194"/>
      <c r="N35" s="1072"/>
      <c r="O35" s="1194"/>
      <c r="P35" s="1194"/>
      <c r="Q35" s="1194"/>
      <c r="R35" s="1194"/>
    </row>
    <row r="36" spans="1:19">
      <c r="A36" s="156"/>
      <c r="B36" s="318" t="s">
        <v>82</v>
      </c>
      <c r="C36" s="317"/>
      <c r="D36" s="2" t="s">
        <v>437</v>
      </c>
      <c r="E36" s="2" t="s">
        <v>438</v>
      </c>
      <c r="F36" s="321" t="s">
        <v>2692</v>
      </c>
      <c r="G36" s="317"/>
      <c r="H36" s="433">
        <v>0</v>
      </c>
      <c r="I36" s="431"/>
      <c r="J36" s="434">
        <v>0</v>
      </c>
      <c r="K36" s="2"/>
      <c r="L36" s="1072"/>
      <c r="M36" s="1194"/>
      <c r="N36" s="1072"/>
      <c r="O36" s="1194"/>
      <c r="P36" s="1194"/>
      <c r="Q36" s="1194"/>
      <c r="R36" s="1194"/>
    </row>
    <row r="37" spans="1:19">
      <c r="A37" s="156"/>
      <c r="B37" s="318" t="s">
        <v>83</v>
      </c>
      <c r="C37" s="317"/>
      <c r="D37" s="2" t="s">
        <v>439</v>
      </c>
      <c r="E37" s="2" t="s">
        <v>440</v>
      </c>
      <c r="F37" s="321" t="s">
        <v>2692</v>
      </c>
      <c r="G37" s="317"/>
      <c r="H37" s="433">
        <v>28007146.950000003</v>
      </c>
      <c r="I37" s="431"/>
      <c r="J37" s="434">
        <v>15282099.120000003</v>
      </c>
      <c r="K37" s="2"/>
      <c r="L37" s="1072"/>
      <c r="M37" s="1194"/>
      <c r="N37" s="1072"/>
      <c r="O37" s="1194"/>
      <c r="P37" s="1194"/>
      <c r="Q37" s="1194"/>
      <c r="R37" s="1194"/>
    </row>
    <row r="38" spans="1:19">
      <c r="A38" s="156"/>
      <c r="B38" s="318" t="s">
        <v>84</v>
      </c>
      <c r="C38" s="317"/>
      <c r="D38" s="2" t="s">
        <v>441</v>
      </c>
      <c r="E38" s="2" t="s">
        <v>442</v>
      </c>
      <c r="F38" s="321" t="s">
        <v>2692</v>
      </c>
      <c r="G38" s="317"/>
      <c r="H38" s="433">
        <v>0</v>
      </c>
      <c r="I38" s="431"/>
      <c r="J38" s="434">
        <v>0</v>
      </c>
      <c r="K38" s="2"/>
      <c r="L38" s="1072"/>
      <c r="M38" s="1194"/>
      <c r="N38" s="1072"/>
      <c r="O38" s="1194"/>
      <c r="P38" s="1194"/>
      <c r="Q38" s="1194"/>
      <c r="R38" s="1194"/>
    </row>
    <row r="39" spans="1:19">
      <c r="A39" s="156"/>
      <c r="B39" s="318" t="s">
        <v>85</v>
      </c>
      <c r="C39" s="317"/>
      <c r="D39" s="2" t="s">
        <v>443</v>
      </c>
      <c r="E39" s="2" t="s">
        <v>444</v>
      </c>
      <c r="F39" s="321" t="s">
        <v>2010</v>
      </c>
      <c r="G39" s="317"/>
      <c r="H39" s="430">
        <v>304730094.33000004</v>
      </c>
      <c r="I39" s="431"/>
      <c r="J39" s="434">
        <v>411877690</v>
      </c>
      <c r="K39" s="2"/>
      <c r="L39" s="1072"/>
      <c r="M39" s="1072"/>
      <c r="N39" s="1072"/>
      <c r="O39" s="1072"/>
      <c r="P39" s="1072"/>
      <c r="Q39" s="1072"/>
      <c r="R39" s="1072"/>
      <c r="S39" s="1345"/>
    </row>
    <row r="40" spans="1:19">
      <c r="A40" s="156"/>
      <c r="B40" s="318" t="s">
        <v>86</v>
      </c>
      <c r="C40" s="317"/>
      <c r="D40" s="2" t="s">
        <v>445</v>
      </c>
      <c r="E40" s="2" t="s">
        <v>446</v>
      </c>
      <c r="F40" s="321" t="s">
        <v>2692</v>
      </c>
      <c r="G40" s="317"/>
      <c r="H40" s="430">
        <v>-88889339.709999993</v>
      </c>
      <c r="I40" s="431"/>
      <c r="J40" s="434">
        <v>-66127358.890000001</v>
      </c>
      <c r="K40" s="2"/>
      <c r="L40" s="1072"/>
      <c r="M40" s="1194"/>
      <c r="N40" s="1060"/>
      <c r="O40" s="1194"/>
      <c r="P40" s="1060"/>
      <c r="Q40" s="1194"/>
      <c r="R40" s="1194"/>
    </row>
    <row r="41" spans="1:19">
      <c r="A41" s="156"/>
      <c r="B41" s="318" t="s">
        <v>87</v>
      </c>
      <c r="C41" s="317"/>
      <c r="D41" s="2" t="s">
        <v>447</v>
      </c>
      <c r="E41" s="2" t="s">
        <v>448</v>
      </c>
      <c r="F41" s="321" t="s">
        <v>2692</v>
      </c>
      <c r="G41" s="320"/>
      <c r="H41" s="427">
        <v>7115164.3100000005</v>
      </c>
      <c r="I41" s="428"/>
      <c r="J41" s="436">
        <v>6585608.0899999989</v>
      </c>
      <c r="K41" s="2"/>
      <c r="L41" s="1072"/>
      <c r="M41" s="1194"/>
      <c r="N41" s="1060"/>
      <c r="O41" s="1194"/>
      <c r="P41" s="1060"/>
      <c r="Q41" s="1194"/>
      <c r="R41" s="1194"/>
    </row>
    <row r="42" spans="1:19">
      <c r="A42" s="156"/>
      <c r="B42" s="318" t="s">
        <v>88</v>
      </c>
      <c r="C42" s="317"/>
      <c r="D42" s="163" t="s">
        <v>449</v>
      </c>
      <c r="E42" s="163"/>
      <c r="F42" s="317"/>
      <c r="G42" s="320"/>
      <c r="H42" s="427">
        <f>SUM(H34:H40)-H41</f>
        <v>237273937.26000005</v>
      </c>
      <c r="I42" s="428"/>
      <c r="J42" s="429">
        <f>SUM(J34:J40)-J41</f>
        <v>354988022.14000005</v>
      </c>
      <c r="K42" s="2"/>
      <c r="L42" s="1194"/>
      <c r="M42" s="1194"/>
      <c r="N42" s="1194"/>
      <c r="O42" s="1194"/>
      <c r="P42" s="1194"/>
      <c r="Q42" s="1194"/>
      <c r="R42" s="1194"/>
    </row>
    <row r="43" spans="1:19">
      <c r="A43" s="156"/>
      <c r="B43" s="2"/>
      <c r="C43" s="317"/>
      <c r="D43" s="163" t="s">
        <v>1681</v>
      </c>
      <c r="E43" s="163"/>
      <c r="F43" s="317"/>
      <c r="G43" s="317"/>
      <c r="H43" s="430"/>
      <c r="I43" s="431"/>
      <c r="J43" s="432"/>
      <c r="K43" s="2"/>
      <c r="L43" s="1194"/>
      <c r="M43" s="1194"/>
      <c r="N43" s="1194"/>
      <c r="O43" s="1194"/>
      <c r="P43" s="1194"/>
      <c r="Q43" s="1194"/>
      <c r="R43" s="1194"/>
    </row>
    <row r="44" spans="1:19">
      <c r="A44" s="156"/>
      <c r="B44" s="318" t="s">
        <v>2240</v>
      </c>
      <c r="C44" s="317"/>
      <c r="D44" s="2" t="s">
        <v>1682</v>
      </c>
      <c r="E44" s="2" t="s">
        <v>1683</v>
      </c>
      <c r="F44" s="321" t="s">
        <v>3415</v>
      </c>
      <c r="G44" s="317"/>
      <c r="H44" s="433">
        <f>+Sch.28!H144</f>
        <v>0</v>
      </c>
      <c r="I44" s="431"/>
      <c r="J44" s="434">
        <v>0</v>
      </c>
      <c r="K44" s="2"/>
      <c r="L44" s="1072"/>
      <c r="M44" s="1194"/>
      <c r="N44" s="1194"/>
      <c r="O44" s="1194"/>
      <c r="P44" s="1194"/>
      <c r="Q44" s="1194"/>
      <c r="R44" s="1194"/>
    </row>
    <row r="45" spans="1:19">
      <c r="A45" s="156"/>
      <c r="B45" s="318" t="s">
        <v>2242</v>
      </c>
      <c r="C45" s="317"/>
      <c r="D45" s="2" t="s">
        <v>1684</v>
      </c>
      <c r="E45" s="2" t="s">
        <v>1685</v>
      </c>
      <c r="F45" s="321" t="s">
        <v>3442</v>
      </c>
      <c r="G45" s="317"/>
      <c r="H45" s="430">
        <f>Sch.45!G62</f>
        <v>22466119.309999999</v>
      </c>
      <c r="I45" s="431"/>
      <c r="J45" s="434">
        <v>4587714.72</v>
      </c>
      <c r="K45" s="2"/>
      <c r="L45" s="1072"/>
      <c r="M45" s="1194"/>
      <c r="N45" s="1194"/>
      <c r="O45" s="1194"/>
      <c r="P45" s="1194"/>
      <c r="Q45" s="1194"/>
      <c r="R45" s="1194"/>
    </row>
    <row r="46" spans="1:19">
      <c r="A46" s="156"/>
      <c r="B46" s="318" t="s">
        <v>2245</v>
      </c>
      <c r="C46" s="317"/>
      <c r="D46" s="2" t="s">
        <v>1687</v>
      </c>
      <c r="E46" s="2" t="s">
        <v>1688</v>
      </c>
      <c r="F46" s="321" t="s">
        <v>3442</v>
      </c>
      <c r="G46" s="317"/>
      <c r="H46" s="433">
        <f>+Sch.45!R44</f>
        <v>-39122596</v>
      </c>
      <c r="I46" s="431"/>
      <c r="J46" s="434">
        <v>367811.29999999923</v>
      </c>
      <c r="K46" s="2"/>
      <c r="L46" s="1072"/>
      <c r="M46" s="1194"/>
      <c r="N46" s="1194"/>
      <c r="O46" s="1194"/>
      <c r="P46" s="1194"/>
      <c r="Q46" s="1194"/>
      <c r="R46" s="1194"/>
    </row>
    <row r="47" spans="1:19">
      <c r="A47" s="156"/>
      <c r="B47" s="318" t="s">
        <v>2248</v>
      </c>
      <c r="C47" s="317"/>
      <c r="D47" s="2" t="s">
        <v>1689</v>
      </c>
      <c r="E47" s="2" t="s">
        <v>1690</v>
      </c>
      <c r="F47" s="321" t="s">
        <v>3442</v>
      </c>
      <c r="G47" s="317"/>
      <c r="H47" s="430">
        <f>Sch.45!N62</f>
        <v>4496063</v>
      </c>
      <c r="I47" s="431"/>
      <c r="J47" s="434">
        <v>992436</v>
      </c>
      <c r="K47" s="2"/>
      <c r="L47" s="1072"/>
      <c r="M47" s="1194"/>
      <c r="N47" s="1194"/>
      <c r="O47" s="1194"/>
      <c r="P47" s="1194"/>
      <c r="Q47" s="1194"/>
      <c r="R47" s="1194"/>
    </row>
    <row r="48" spans="1:19">
      <c r="A48" s="156"/>
      <c r="B48" s="318" t="s">
        <v>2603</v>
      </c>
      <c r="C48" s="317"/>
      <c r="D48" s="2" t="s">
        <v>1691</v>
      </c>
      <c r="E48" s="2" t="s">
        <v>1692</v>
      </c>
      <c r="F48" s="321" t="s">
        <v>3415</v>
      </c>
      <c r="G48" s="320"/>
      <c r="H48" s="435">
        <f>(+Sch.28!H102-Sch.28!C102)+(Sch.28!H125-Sch.28!C125)+(Sch.28!H135-Sch.28!C135)-23144576-Sch.28!G121</f>
        <v>-56471630</v>
      </c>
      <c r="I48" s="428"/>
      <c r="J48" s="436">
        <v>14945401.019999996</v>
      </c>
      <c r="K48" s="2"/>
      <c r="L48" s="1072"/>
      <c r="M48" s="1194"/>
      <c r="N48" s="1194"/>
      <c r="O48" s="1194"/>
      <c r="P48" s="1194"/>
      <c r="Q48" s="1194"/>
      <c r="R48" s="1194"/>
    </row>
    <row r="49" spans="1:18">
      <c r="A49" s="156"/>
      <c r="B49" s="318" t="s">
        <v>2606</v>
      </c>
      <c r="C49" s="317"/>
      <c r="D49" s="163" t="s">
        <v>1693</v>
      </c>
      <c r="E49" s="163"/>
      <c r="F49" s="317"/>
      <c r="G49" s="320"/>
      <c r="H49" s="427">
        <f>SUM(H44:H48)</f>
        <v>-68632043.689999998</v>
      </c>
      <c r="I49" s="428"/>
      <c r="J49" s="429">
        <f>SUM(J44:J48)</f>
        <v>20893363.039999995</v>
      </c>
      <c r="K49" s="2"/>
      <c r="L49" s="1072"/>
      <c r="M49" s="1194"/>
      <c r="N49" s="1194"/>
      <c r="O49" s="1194"/>
      <c r="P49" s="1194"/>
      <c r="Q49" s="1194"/>
      <c r="R49" s="1194"/>
    </row>
    <row r="50" spans="1:18">
      <c r="A50" s="156"/>
      <c r="B50" s="318" t="s">
        <v>2609</v>
      </c>
      <c r="C50" s="317"/>
      <c r="D50" s="163" t="s">
        <v>1694</v>
      </c>
      <c r="E50" s="163"/>
      <c r="F50" s="317"/>
      <c r="G50" s="320"/>
      <c r="H50" s="427">
        <f>H42-H49</f>
        <v>305905980.95000005</v>
      </c>
      <c r="I50" s="428"/>
      <c r="J50" s="429">
        <f>J42-J49</f>
        <v>334094659.10000002</v>
      </c>
      <c r="K50" s="2"/>
      <c r="L50" s="1072"/>
      <c r="M50" s="1194"/>
      <c r="N50" s="1194"/>
      <c r="O50" s="1194"/>
      <c r="P50" s="1194"/>
      <c r="Q50" s="1194"/>
      <c r="R50" s="1194"/>
    </row>
    <row r="51" spans="1:18">
      <c r="A51" s="156"/>
      <c r="B51" s="318" t="s">
        <v>2613</v>
      </c>
      <c r="C51" s="317"/>
      <c r="D51" s="163" t="s">
        <v>1695</v>
      </c>
      <c r="E51" s="163"/>
      <c r="F51" s="317"/>
      <c r="G51" s="320"/>
      <c r="H51" s="427">
        <f>H32+H50</f>
        <v>-1411778421.3700025</v>
      </c>
      <c r="I51" s="428"/>
      <c r="J51" s="429">
        <f>J32+J50</f>
        <v>1074296813.5299997</v>
      </c>
      <c r="K51" s="2"/>
      <c r="L51" s="1072"/>
      <c r="M51" s="1194"/>
      <c r="N51" s="1194"/>
      <c r="O51" s="1194"/>
      <c r="P51" s="1194"/>
      <c r="Q51" s="1194"/>
      <c r="R51" s="1194"/>
    </row>
    <row r="52" spans="1:18">
      <c r="A52" s="156"/>
      <c r="B52" s="2"/>
      <c r="C52" s="317"/>
      <c r="D52" s="163" t="s">
        <v>1696</v>
      </c>
      <c r="E52" s="163"/>
      <c r="F52" s="317"/>
      <c r="G52" s="317"/>
      <c r="H52" s="430"/>
      <c r="I52" s="431"/>
      <c r="J52" s="432"/>
      <c r="K52" s="2"/>
      <c r="L52" s="1072"/>
      <c r="M52" s="1194"/>
      <c r="N52" s="1194"/>
      <c r="O52" s="1194"/>
      <c r="P52" s="1194"/>
      <c r="Q52" s="1194"/>
      <c r="R52" s="1194"/>
    </row>
    <row r="53" spans="1:18">
      <c r="A53" s="156"/>
      <c r="B53" s="318" t="s">
        <v>2616</v>
      </c>
      <c r="C53" s="317"/>
      <c r="D53" s="2" t="s">
        <v>1697</v>
      </c>
      <c r="E53" s="2" t="s">
        <v>1698</v>
      </c>
      <c r="F53" s="321" t="s">
        <v>3440</v>
      </c>
      <c r="G53" s="317"/>
      <c r="H53" s="430">
        <f>+Sch.36!G41+Sch.36!L41+Sch.36!M41</f>
        <v>43514977</v>
      </c>
      <c r="I53" s="431"/>
      <c r="J53" s="434">
        <v>76747810.49000001</v>
      </c>
      <c r="K53" s="2"/>
      <c r="L53" s="1072"/>
      <c r="M53" s="1194"/>
      <c r="N53" s="1194"/>
      <c r="O53" s="1194"/>
      <c r="P53" s="1194"/>
      <c r="Q53" s="1194"/>
      <c r="R53" s="1194"/>
    </row>
    <row r="54" spans="1:18">
      <c r="A54" s="156"/>
      <c r="B54" s="318" t="s">
        <v>2619</v>
      </c>
      <c r="C54" s="317"/>
      <c r="D54" s="2" t="s">
        <v>1699</v>
      </c>
      <c r="E54" s="2" t="s">
        <v>2219</v>
      </c>
      <c r="F54" s="321" t="s">
        <v>2692</v>
      </c>
      <c r="G54" s="317"/>
      <c r="H54" s="430">
        <v>379548.66000000003</v>
      </c>
      <c r="I54" s="431"/>
      <c r="J54" s="434">
        <v>374365.5</v>
      </c>
      <c r="K54" s="2"/>
      <c r="L54" s="1072"/>
      <c r="M54" s="1194"/>
      <c r="N54" s="1072"/>
      <c r="O54" s="1194"/>
      <c r="P54" s="1194"/>
      <c r="Q54" s="1194"/>
      <c r="R54" s="1194"/>
    </row>
    <row r="55" spans="1:18">
      <c r="A55" s="156"/>
      <c r="B55" s="318" t="s">
        <v>2000</v>
      </c>
      <c r="C55" s="317"/>
      <c r="D55" s="2" t="s">
        <v>1700</v>
      </c>
      <c r="E55" s="2" t="s">
        <v>2218</v>
      </c>
      <c r="F55" s="321" t="s">
        <v>3440</v>
      </c>
      <c r="G55" s="317"/>
      <c r="H55" s="430">
        <f>+Sch.36!K41</f>
        <v>98792</v>
      </c>
      <c r="I55" s="431"/>
      <c r="J55" s="434">
        <v>167138.84999999998</v>
      </c>
      <c r="K55" s="2"/>
      <c r="L55" s="1072"/>
      <c r="M55" s="1194"/>
      <c r="N55" s="1194"/>
      <c r="O55" s="1194"/>
      <c r="P55" s="1194"/>
      <c r="Q55" s="1194"/>
      <c r="R55" s="1194"/>
    </row>
    <row r="56" spans="1:18">
      <c r="A56" s="156"/>
      <c r="B56" s="318" t="s">
        <v>2002</v>
      </c>
      <c r="C56" s="317"/>
      <c r="D56" s="2" t="s">
        <v>1701</v>
      </c>
      <c r="E56" s="2" t="s">
        <v>1702</v>
      </c>
      <c r="F56" s="321">
        <v>61</v>
      </c>
      <c r="G56" s="320"/>
      <c r="H56" s="427">
        <f>Sch.49!E33+Sch.49!E58</f>
        <v>288875820.69999999</v>
      </c>
      <c r="I56" s="428"/>
      <c r="J56" s="436">
        <v>283684635.94</v>
      </c>
      <c r="K56" s="2"/>
      <c r="L56" s="1072"/>
      <c r="M56" s="1194"/>
      <c r="N56" s="1072"/>
      <c r="O56" s="1194"/>
      <c r="P56" s="1194"/>
      <c r="Q56" s="1072"/>
      <c r="R56" s="1194"/>
    </row>
    <row r="57" spans="1:18">
      <c r="A57" s="156"/>
      <c r="B57" s="318" t="s">
        <v>2003</v>
      </c>
      <c r="C57" s="317"/>
      <c r="D57" s="163" t="s">
        <v>1703</v>
      </c>
      <c r="E57" s="163"/>
      <c r="F57" s="317"/>
      <c r="G57" s="320"/>
      <c r="H57" s="427">
        <f>SUM(H53:H56)</f>
        <v>332869138.36000001</v>
      </c>
      <c r="I57" s="428"/>
      <c r="J57" s="429">
        <f>SUM(J53:J56)</f>
        <v>360973950.77999997</v>
      </c>
      <c r="K57" s="2"/>
      <c r="L57" s="1072"/>
      <c r="M57" s="1194"/>
      <c r="N57" s="1194"/>
      <c r="O57" s="1194"/>
      <c r="P57" s="1194"/>
      <c r="Q57" s="1194"/>
      <c r="R57" s="1194"/>
    </row>
    <row r="58" spans="1:18" ht="15.75" thickBot="1">
      <c r="A58" s="309"/>
      <c r="B58" s="437" t="s">
        <v>2007</v>
      </c>
      <c r="C58" s="438"/>
      <c r="D58" s="377" t="s">
        <v>1704</v>
      </c>
      <c r="E58" s="377"/>
      <c r="F58" s="438"/>
      <c r="G58" s="438"/>
      <c r="H58" s="439">
        <f>H51-H57-2</f>
        <v>-1744647561.7300024</v>
      </c>
      <c r="I58" s="440"/>
      <c r="J58" s="441">
        <f>J51-J57</f>
        <v>713322862.74999976</v>
      </c>
      <c r="K58" s="2"/>
      <c r="L58" s="1194"/>
      <c r="M58" s="1194"/>
      <c r="N58" s="1194"/>
      <c r="O58" s="1194"/>
      <c r="P58" s="1194"/>
      <c r="Q58" s="1194"/>
      <c r="R58" s="1194"/>
    </row>
    <row r="59" spans="1:18">
      <c r="A59" s="2"/>
      <c r="B59" s="2" t="s">
        <v>1430</v>
      </c>
      <c r="C59" s="2"/>
      <c r="D59" s="2"/>
      <c r="E59" s="2"/>
      <c r="F59" s="2"/>
      <c r="G59" s="2"/>
      <c r="H59" s="430"/>
      <c r="I59" s="430"/>
      <c r="J59" s="430"/>
      <c r="K59" s="2"/>
      <c r="L59" s="1194"/>
      <c r="M59" s="1194"/>
      <c r="N59" s="1194"/>
      <c r="O59" s="1194"/>
      <c r="P59" s="1194"/>
      <c r="Q59" s="1194"/>
      <c r="R59" s="1194"/>
    </row>
    <row r="60" spans="1:18">
      <c r="A60" s="163" t="s">
        <v>83</v>
      </c>
      <c r="B60" s="163"/>
      <c r="C60" s="163"/>
      <c r="D60" s="163"/>
      <c r="E60" s="163"/>
      <c r="F60" s="163"/>
      <c r="G60" s="163"/>
      <c r="H60" s="442"/>
      <c r="I60" s="442"/>
      <c r="J60" s="442"/>
      <c r="L60" s="1194"/>
      <c r="M60" s="1194"/>
      <c r="N60" s="1194"/>
      <c r="O60" s="1194"/>
      <c r="P60" s="1194"/>
      <c r="Q60" s="1194"/>
      <c r="R60" s="1194"/>
    </row>
    <row r="61" spans="1:18" ht="15.75" thickBot="1">
      <c r="A61" s="66" t="str">
        <f>'Data Sheet'!A54</f>
        <v>Annual Report of VERIZON NEW YORK INC.                                                                                           For the period ending DECEMBER 31, 2014</v>
      </c>
      <c r="B61" s="2"/>
      <c r="C61" s="2"/>
      <c r="D61" s="2"/>
      <c r="E61" s="157"/>
      <c r="F61" s="2"/>
      <c r="G61" s="2"/>
      <c r="H61" s="2"/>
      <c r="I61" s="430"/>
      <c r="J61" s="430"/>
      <c r="K61" s="2"/>
      <c r="L61" s="1194"/>
      <c r="M61" s="1194"/>
      <c r="N61" s="1194"/>
      <c r="O61" s="1194"/>
      <c r="P61" s="1194"/>
      <c r="Q61" s="1194"/>
      <c r="R61" s="1194"/>
    </row>
    <row r="62" spans="1:18">
      <c r="A62" s="271"/>
      <c r="B62" s="165"/>
      <c r="C62" s="165"/>
      <c r="D62" s="165"/>
      <c r="E62" s="165"/>
      <c r="F62" s="165"/>
      <c r="G62" s="165"/>
      <c r="H62" s="165"/>
      <c r="I62" s="443"/>
      <c r="J62" s="444"/>
      <c r="K62" s="2"/>
      <c r="L62" s="1194"/>
      <c r="M62" s="1194"/>
      <c r="N62" s="1194"/>
      <c r="O62" s="1194"/>
      <c r="P62" s="1194"/>
      <c r="Q62" s="1194"/>
      <c r="R62" s="1194"/>
    </row>
    <row r="63" spans="1:18" ht="15.75">
      <c r="A63" s="156"/>
      <c r="B63" s="445" t="s">
        <v>1705</v>
      </c>
      <c r="C63" s="445"/>
      <c r="D63" s="163"/>
      <c r="E63" s="163"/>
      <c r="F63" s="163"/>
      <c r="G63" s="163"/>
      <c r="H63" s="163"/>
      <c r="I63" s="442"/>
      <c r="J63" s="446"/>
      <c r="K63" s="2"/>
      <c r="L63" s="1194"/>
      <c r="M63" s="1194"/>
      <c r="N63" s="1194"/>
      <c r="O63" s="1194"/>
      <c r="P63" s="1194"/>
      <c r="Q63" s="1194"/>
      <c r="R63" s="1194"/>
    </row>
    <row r="64" spans="1:18">
      <c r="A64" s="276"/>
      <c r="B64" s="277"/>
      <c r="C64" s="277"/>
      <c r="D64" s="277"/>
      <c r="E64" s="277"/>
      <c r="F64" s="277"/>
      <c r="G64" s="277"/>
      <c r="H64" s="277"/>
      <c r="I64" s="427"/>
      <c r="J64" s="429"/>
      <c r="K64" s="2"/>
      <c r="L64" s="1194"/>
      <c r="M64" s="1194"/>
      <c r="N64" s="1194"/>
      <c r="O64" s="1194"/>
      <c r="P64" s="1194"/>
      <c r="Q64" s="1194"/>
      <c r="R64" s="1194"/>
    </row>
    <row r="65" spans="1:18">
      <c r="A65" s="156"/>
      <c r="B65" s="2"/>
      <c r="C65" s="317"/>
      <c r="D65" s="2"/>
      <c r="E65" s="2"/>
      <c r="F65" s="317"/>
      <c r="G65" s="447" t="s">
        <v>267</v>
      </c>
      <c r="H65" s="448"/>
      <c r="I65" s="448"/>
      <c r="J65" s="449"/>
      <c r="K65" s="2"/>
      <c r="L65" s="1194"/>
      <c r="M65" s="1194"/>
      <c r="N65" s="1194"/>
      <c r="O65" s="1194"/>
      <c r="P65" s="1194"/>
      <c r="Q65" s="1194"/>
      <c r="R65" s="1194"/>
    </row>
    <row r="66" spans="1:18">
      <c r="A66" s="156"/>
      <c r="B66" s="2"/>
      <c r="C66" s="317"/>
      <c r="D66" s="2"/>
      <c r="E66" s="2"/>
      <c r="F66" s="321" t="s">
        <v>1065</v>
      </c>
      <c r="G66" s="317"/>
      <c r="H66" s="450" t="s">
        <v>268</v>
      </c>
      <c r="I66" s="431"/>
      <c r="J66" s="451" t="s">
        <v>269</v>
      </c>
      <c r="K66" s="2"/>
      <c r="L66" s="1194"/>
      <c r="M66" s="1194"/>
      <c r="N66" s="1194"/>
      <c r="O66" s="1194"/>
      <c r="P66" s="1194"/>
      <c r="Q66" s="1194"/>
      <c r="R66" s="1194"/>
    </row>
    <row r="67" spans="1:18">
      <c r="A67" s="156"/>
      <c r="B67" s="318" t="s">
        <v>36</v>
      </c>
      <c r="C67" s="317"/>
      <c r="D67" s="163" t="s">
        <v>559</v>
      </c>
      <c r="E67" s="163"/>
      <c r="F67" s="321" t="s">
        <v>270</v>
      </c>
      <c r="G67" s="317"/>
      <c r="H67" s="450" t="s">
        <v>53</v>
      </c>
      <c r="I67" s="431"/>
      <c r="J67" s="451" t="s">
        <v>53</v>
      </c>
      <c r="K67" s="2"/>
      <c r="L67" s="1194"/>
      <c r="M67" s="1194"/>
      <c r="N67" s="1194"/>
      <c r="O67" s="1194"/>
      <c r="P67" s="1194"/>
      <c r="Q67" s="1194"/>
      <c r="R67" s="1194"/>
    </row>
    <row r="68" spans="1:18">
      <c r="A68" s="156"/>
      <c r="B68" s="318" t="s">
        <v>48</v>
      </c>
      <c r="C68" s="317"/>
      <c r="D68" s="163" t="s">
        <v>470</v>
      </c>
      <c r="E68" s="163"/>
      <c r="F68" s="321" t="s">
        <v>471</v>
      </c>
      <c r="G68" s="317"/>
      <c r="H68" s="450" t="s">
        <v>472</v>
      </c>
      <c r="I68" s="431"/>
      <c r="J68" s="451" t="s">
        <v>62</v>
      </c>
      <c r="K68" s="2"/>
      <c r="L68" s="1194"/>
      <c r="M68" s="1194"/>
      <c r="N68" s="1194"/>
      <c r="O68" s="1194"/>
      <c r="P68" s="1194"/>
      <c r="Q68" s="1194"/>
      <c r="R68" s="1194"/>
    </row>
    <row r="69" spans="1:18">
      <c r="A69" s="276"/>
      <c r="B69" s="277"/>
      <c r="C69" s="320"/>
      <c r="D69" s="277"/>
      <c r="E69" s="277"/>
      <c r="F69" s="320"/>
      <c r="G69" s="320"/>
      <c r="H69" s="427"/>
      <c r="I69" s="428"/>
      <c r="J69" s="429"/>
      <c r="K69" s="2"/>
      <c r="L69" s="1194"/>
      <c r="M69" s="1194"/>
      <c r="N69" s="1194"/>
      <c r="O69" s="1194"/>
      <c r="P69" s="1194"/>
      <c r="Q69" s="1194"/>
      <c r="R69" s="1194"/>
    </row>
    <row r="70" spans="1:18">
      <c r="A70" s="156"/>
      <c r="B70" s="2"/>
      <c r="C70" s="317"/>
      <c r="D70" s="163" t="s">
        <v>1706</v>
      </c>
      <c r="E70" s="163"/>
      <c r="F70" s="317"/>
      <c r="G70" s="317"/>
      <c r="H70" s="430"/>
      <c r="I70" s="431"/>
      <c r="J70" s="432"/>
      <c r="K70" s="2"/>
      <c r="L70" s="1194"/>
      <c r="M70" s="1194"/>
      <c r="N70" s="1194"/>
      <c r="O70" s="1194"/>
      <c r="P70" s="1194"/>
      <c r="Q70" s="1194"/>
      <c r="R70" s="1194"/>
    </row>
    <row r="71" spans="1:18">
      <c r="A71" s="156"/>
      <c r="B71" s="318" t="s">
        <v>2009</v>
      </c>
      <c r="C71" s="317"/>
      <c r="D71" s="2" t="s">
        <v>1707</v>
      </c>
      <c r="E71" s="2" t="s">
        <v>1708</v>
      </c>
      <c r="F71" s="321">
        <v>63</v>
      </c>
      <c r="G71" s="317"/>
      <c r="H71" s="430">
        <f>Sch.51!J33</f>
        <v>0</v>
      </c>
      <c r="I71" s="431"/>
      <c r="J71" s="434">
        <v>0</v>
      </c>
      <c r="K71" s="2"/>
      <c r="L71" s="1072"/>
      <c r="M71" s="1194"/>
      <c r="N71" s="1060"/>
      <c r="O71" s="1194"/>
      <c r="P71" s="1194"/>
      <c r="Q71" s="1194"/>
      <c r="R71" s="1194"/>
    </row>
    <row r="72" spans="1:18">
      <c r="A72" s="156"/>
      <c r="B72" s="318" t="s">
        <v>2632</v>
      </c>
      <c r="C72" s="317"/>
      <c r="D72" s="2" t="s">
        <v>1709</v>
      </c>
      <c r="E72" s="2" t="s">
        <v>1710</v>
      </c>
      <c r="F72" s="321">
        <v>63</v>
      </c>
      <c r="G72" s="317"/>
      <c r="H72" s="430">
        <f>Sch.51!F33</f>
        <v>0</v>
      </c>
      <c r="I72" s="431"/>
      <c r="J72" s="434">
        <v>0</v>
      </c>
      <c r="K72" s="2"/>
      <c r="L72" s="1072"/>
      <c r="M72" s="1194"/>
      <c r="N72" s="1060"/>
      <c r="O72" s="1194"/>
      <c r="P72" s="1194"/>
      <c r="Q72" s="1194"/>
      <c r="R72" s="1194"/>
    </row>
    <row r="73" spans="1:18">
      <c r="A73" s="156"/>
      <c r="B73" s="318" t="s">
        <v>2635</v>
      </c>
      <c r="C73" s="317"/>
      <c r="D73" s="2" t="s">
        <v>1711</v>
      </c>
      <c r="E73" s="2" t="s">
        <v>1712</v>
      </c>
      <c r="F73" s="321">
        <v>63</v>
      </c>
      <c r="G73" s="317"/>
      <c r="H73" s="430">
        <f>Sch.51!H33</f>
        <v>0</v>
      </c>
      <c r="I73" s="431"/>
      <c r="J73" s="434">
        <v>0</v>
      </c>
      <c r="K73" s="2"/>
      <c r="L73" s="1072"/>
      <c r="M73" s="1194"/>
      <c r="N73" s="1060"/>
      <c r="O73" s="1194"/>
      <c r="P73" s="1194"/>
      <c r="Q73" s="1194"/>
      <c r="R73" s="1194"/>
    </row>
    <row r="74" spans="1:18">
      <c r="A74" s="156"/>
      <c r="B74" s="318" t="s">
        <v>2637</v>
      </c>
      <c r="C74" s="317"/>
      <c r="D74" s="2" t="s">
        <v>1713</v>
      </c>
      <c r="E74" s="2" t="s">
        <v>1714</v>
      </c>
      <c r="F74" s="321">
        <v>63</v>
      </c>
      <c r="G74" s="320"/>
      <c r="H74" s="427">
        <f>Sch.51!N33</f>
        <v>0</v>
      </c>
      <c r="I74" s="428"/>
      <c r="J74" s="436">
        <v>0</v>
      </c>
      <c r="K74" s="2"/>
      <c r="L74" s="1072"/>
      <c r="M74" s="1194"/>
      <c r="N74" s="1060"/>
      <c r="O74" s="1194"/>
      <c r="P74" s="1194"/>
      <c r="Q74" s="1194"/>
      <c r="R74" s="1194"/>
    </row>
    <row r="75" spans="1:18">
      <c r="A75" s="156"/>
      <c r="B75" s="318" t="s">
        <v>2640</v>
      </c>
      <c r="C75" s="317"/>
      <c r="D75" s="163" t="s">
        <v>1715</v>
      </c>
      <c r="E75" s="163"/>
      <c r="F75" s="317"/>
      <c r="G75" s="320"/>
      <c r="H75" s="427">
        <f>SUM(H71:H74)</f>
        <v>0</v>
      </c>
      <c r="I75" s="428"/>
      <c r="J75" s="429">
        <f>SUM(J71:J74)</f>
        <v>0</v>
      </c>
      <c r="K75" s="2"/>
      <c r="L75" s="1194"/>
      <c r="M75" s="1194"/>
      <c r="N75" s="1194"/>
      <c r="O75" s="1194"/>
      <c r="P75" s="1194"/>
      <c r="Q75" s="1194"/>
      <c r="R75" s="1194"/>
    </row>
    <row r="76" spans="1:18">
      <c r="A76" s="156"/>
      <c r="B76" s="2"/>
      <c r="C76" s="317"/>
      <c r="D76" s="163" t="s">
        <v>1716</v>
      </c>
      <c r="E76" s="163"/>
      <c r="F76" s="317"/>
      <c r="G76" s="317"/>
      <c r="H76" s="430"/>
      <c r="I76" s="431"/>
      <c r="J76" s="432"/>
      <c r="K76" s="2"/>
      <c r="L76" s="1194"/>
      <c r="M76" s="1194"/>
      <c r="N76" s="1194"/>
      <c r="O76" s="1194"/>
      <c r="P76" s="1194"/>
      <c r="Q76" s="1194"/>
      <c r="R76" s="1194"/>
    </row>
    <row r="77" spans="1:18">
      <c r="A77" s="156"/>
      <c r="B77" s="318" t="s">
        <v>2643</v>
      </c>
      <c r="C77" s="317"/>
      <c r="D77" s="2" t="s">
        <v>1717</v>
      </c>
      <c r="E77" s="2" t="s">
        <v>1718</v>
      </c>
      <c r="F77" s="321" t="s">
        <v>1719</v>
      </c>
      <c r="G77" s="317"/>
      <c r="H77" s="982" t="s">
        <v>1720</v>
      </c>
      <c r="I77" s="317"/>
      <c r="J77" s="983" t="s">
        <v>1720</v>
      </c>
      <c r="K77" s="2"/>
      <c r="L77" s="1194"/>
      <c r="M77" s="1194"/>
      <c r="N77" s="1194"/>
      <c r="O77" s="1194"/>
      <c r="P77" s="1194"/>
      <c r="Q77" s="1194"/>
      <c r="R77" s="1194"/>
    </row>
    <row r="78" spans="1:18">
      <c r="A78" s="156"/>
      <c r="B78" s="318" t="s">
        <v>2645</v>
      </c>
      <c r="C78" s="317"/>
      <c r="D78" s="2" t="s">
        <v>1721</v>
      </c>
      <c r="E78" s="2" t="s">
        <v>1722</v>
      </c>
      <c r="F78" s="321" t="s">
        <v>1719</v>
      </c>
      <c r="G78" s="320"/>
      <c r="H78" s="452"/>
      <c r="I78" s="320"/>
      <c r="J78" s="436"/>
      <c r="K78" s="2"/>
      <c r="L78" s="1194"/>
      <c r="M78" s="1194"/>
      <c r="N78" s="1194"/>
      <c r="O78" s="1194"/>
      <c r="P78" s="1194"/>
      <c r="Q78" s="1194"/>
      <c r="R78" s="1194"/>
    </row>
    <row r="79" spans="1:18">
      <c r="A79" s="156"/>
      <c r="B79" s="318" t="s">
        <v>1723</v>
      </c>
      <c r="C79" s="317"/>
      <c r="D79" s="163" t="s">
        <v>1724</v>
      </c>
      <c r="E79" s="163"/>
      <c r="F79" s="317"/>
      <c r="G79" s="320"/>
      <c r="H79" s="427">
        <f>H75+H78</f>
        <v>0</v>
      </c>
      <c r="I79" s="428"/>
      <c r="J79" s="429">
        <f>J75+J78</f>
        <v>0</v>
      </c>
      <c r="K79" s="2"/>
      <c r="L79" s="1194"/>
      <c r="M79" s="1194"/>
      <c r="N79" s="1194"/>
      <c r="O79" s="1194"/>
      <c r="P79" s="1194"/>
      <c r="Q79" s="1194"/>
      <c r="R79" s="1194"/>
    </row>
    <row r="80" spans="1:18" ht="15.75" thickBot="1">
      <c r="A80" s="276"/>
      <c r="B80" s="326" t="s">
        <v>804</v>
      </c>
      <c r="C80" s="320"/>
      <c r="D80" s="400" t="s">
        <v>1725</v>
      </c>
      <c r="E80" s="400"/>
      <c r="F80" s="320"/>
      <c r="G80" s="453"/>
      <c r="H80" s="454">
        <f>H58+H79</f>
        <v>-1744647561.7300024</v>
      </c>
      <c r="I80" s="374"/>
      <c r="J80" s="455">
        <f>J58+J79</f>
        <v>713322862.74999976</v>
      </c>
      <c r="K80" s="2"/>
      <c r="L80" s="1710"/>
      <c r="M80" s="1710"/>
      <c r="N80" s="1194"/>
      <c r="O80" s="1194"/>
      <c r="P80" s="1194"/>
      <c r="Q80" s="1194"/>
      <c r="R80" s="1194"/>
    </row>
    <row r="81" spans="1:22" ht="15.75" thickTop="1">
      <c r="A81" s="156"/>
      <c r="B81" s="2"/>
      <c r="C81" s="317"/>
      <c r="D81" s="163" t="s">
        <v>1726</v>
      </c>
      <c r="E81" s="163"/>
      <c r="F81" s="317"/>
      <c r="G81" s="317"/>
      <c r="H81" s="2"/>
      <c r="I81" s="317"/>
      <c r="J81" s="275"/>
      <c r="K81" s="2"/>
      <c r="L81" s="1194"/>
      <c r="M81" s="1194"/>
      <c r="N81" s="1194"/>
      <c r="O81" s="1194"/>
      <c r="P81" s="1194"/>
      <c r="Q81" s="1194"/>
      <c r="R81" s="1194"/>
    </row>
    <row r="82" spans="1:22">
      <c r="A82" s="156"/>
      <c r="B82" s="318" t="s">
        <v>2286</v>
      </c>
      <c r="C82" s="317"/>
      <c r="D82" s="2" t="s">
        <v>1518</v>
      </c>
      <c r="E82" s="2" t="s">
        <v>1727</v>
      </c>
      <c r="F82" s="317"/>
      <c r="G82" s="320"/>
      <c r="H82" s="456">
        <f>+J91</f>
        <v>-8470118596.25</v>
      </c>
      <c r="I82" s="457"/>
      <c r="J82" s="458">
        <v>9071563769</v>
      </c>
      <c r="K82" s="2"/>
      <c r="L82" s="1194"/>
      <c r="M82" s="1194"/>
      <c r="N82" s="1194"/>
      <c r="O82" s="1194"/>
      <c r="P82" s="1194"/>
      <c r="Q82" s="1194"/>
      <c r="R82" s="1194"/>
    </row>
    <row r="83" spans="1:22">
      <c r="A83" s="156"/>
      <c r="B83" s="318" t="s">
        <v>1728</v>
      </c>
      <c r="C83" s="317"/>
      <c r="D83" s="2" t="s">
        <v>1729</v>
      </c>
      <c r="E83" s="2" t="s">
        <v>2220</v>
      </c>
      <c r="F83" s="317"/>
      <c r="G83" s="317"/>
      <c r="H83" s="430">
        <f>H80-H39</f>
        <v>-2049377656.0600023</v>
      </c>
      <c r="I83" s="431"/>
      <c r="J83" s="432">
        <f>J80-J39</f>
        <v>301445172.74999976</v>
      </c>
      <c r="K83" s="2"/>
      <c r="L83" s="1194"/>
      <c r="M83" s="1194"/>
      <c r="N83" s="1194"/>
      <c r="O83" s="1194"/>
      <c r="P83" s="1194"/>
      <c r="Q83" s="1194"/>
      <c r="R83" s="1194"/>
    </row>
    <row r="84" spans="1:22">
      <c r="A84" s="156"/>
      <c r="B84" s="318" t="s">
        <v>1730</v>
      </c>
      <c r="C84" s="317"/>
      <c r="D84" s="2" t="s">
        <v>1731</v>
      </c>
      <c r="E84" s="2" t="s">
        <v>2221</v>
      </c>
      <c r="F84" s="317"/>
      <c r="G84" s="317"/>
      <c r="H84" s="433"/>
      <c r="I84" s="431"/>
      <c r="J84" s="434"/>
      <c r="K84" s="2"/>
      <c r="L84" s="1194"/>
      <c r="M84" s="1194"/>
      <c r="N84" s="1194"/>
      <c r="O84" s="1194"/>
      <c r="P84" s="1194"/>
      <c r="Q84" s="1194"/>
      <c r="R84" s="1194"/>
    </row>
    <row r="85" spans="1:22">
      <c r="A85" s="156"/>
      <c r="B85" s="318" t="s">
        <v>1732</v>
      </c>
      <c r="C85" s="317"/>
      <c r="D85" s="2" t="s">
        <v>1733</v>
      </c>
      <c r="E85" s="2" t="s">
        <v>1734</v>
      </c>
      <c r="F85" s="321" t="s">
        <v>3440</v>
      </c>
      <c r="G85" s="317"/>
      <c r="H85" s="430">
        <f>Sch.36!K63</f>
        <v>0</v>
      </c>
      <c r="I85" s="431"/>
      <c r="J85" s="434">
        <v>0</v>
      </c>
      <c r="K85" s="2"/>
      <c r="L85" s="1072"/>
      <c r="M85" s="1194"/>
      <c r="N85" s="1194"/>
      <c r="O85" s="1194"/>
      <c r="P85" s="1194"/>
      <c r="Q85" s="1194"/>
      <c r="R85" s="1194"/>
    </row>
    <row r="86" spans="1:22">
      <c r="A86" s="156"/>
      <c r="B86" s="318" t="s">
        <v>1735</v>
      </c>
      <c r="C86" s="317"/>
      <c r="D86" s="2" t="s">
        <v>1736</v>
      </c>
      <c r="E86" s="2" t="s">
        <v>1737</v>
      </c>
      <c r="F86" s="321" t="s">
        <v>3440</v>
      </c>
      <c r="G86" s="317"/>
      <c r="H86" s="430">
        <f>Sch.36!K56</f>
        <v>0</v>
      </c>
      <c r="I86" s="431"/>
      <c r="J86" s="434">
        <v>0</v>
      </c>
      <c r="K86" s="2"/>
      <c r="L86" s="1072"/>
      <c r="M86" s="1194"/>
      <c r="N86" s="1194"/>
      <c r="O86" s="1194"/>
      <c r="P86" s="1194"/>
      <c r="Q86" s="1194"/>
      <c r="R86" s="1194"/>
    </row>
    <row r="87" spans="1:22">
      <c r="A87" s="156"/>
      <c r="B87" s="318" t="s">
        <v>2014</v>
      </c>
      <c r="C87" s="317"/>
      <c r="D87" s="2" t="s">
        <v>1738</v>
      </c>
      <c r="E87" s="2" t="s">
        <v>1739</v>
      </c>
      <c r="F87" s="321">
        <v>50</v>
      </c>
      <c r="G87" s="320"/>
      <c r="H87" s="435">
        <f>+Sch.41!D26-Sch.41!E26</f>
        <v>-300000000</v>
      </c>
      <c r="I87" s="428"/>
      <c r="J87" s="436">
        <v>-300000000</v>
      </c>
      <c r="K87" s="2"/>
      <c r="L87" s="1072"/>
      <c r="M87" s="1194"/>
      <c r="N87" s="1194"/>
      <c r="O87" s="1194"/>
      <c r="P87" s="1194"/>
      <c r="Q87" s="1194"/>
      <c r="R87" s="1194"/>
    </row>
    <row r="88" spans="1:22">
      <c r="A88" s="156"/>
      <c r="B88" s="318" t="s">
        <v>2016</v>
      </c>
      <c r="C88" s="317"/>
      <c r="D88" s="163" t="s">
        <v>1740</v>
      </c>
      <c r="E88" s="163"/>
      <c r="F88" s="317"/>
      <c r="G88" s="320"/>
      <c r="H88" s="427">
        <f>H83-SUM(H84:H87)</f>
        <v>-1749377656.0600023</v>
      </c>
      <c r="I88" s="428"/>
      <c r="J88" s="429">
        <f>J83-SUM(J84:J87)</f>
        <v>601445172.74999976</v>
      </c>
      <c r="K88" s="2"/>
      <c r="L88" s="1194"/>
      <c r="M88" s="1194"/>
      <c r="N88" s="1194"/>
      <c r="O88" s="1194"/>
      <c r="P88" s="1194"/>
      <c r="Q88" s="1194"/>
      <c r="R88" s="1194"/>
    </row>
    <row r="89" spans="1:22">
      <c r="A89" s="156"/>
      <c r="B89" s="318" t="s">
        <v>2017</v>
      </c>
      <c r="C89" s="317"/>
      <c r="D89" s="2" t="s">
        <v>1518</v>
      </c>
      <c r="E89" s="2" t="s">
        <v>2222</v>
      </c>
      <c r="F89" s="317"/>
      <c r="G89" s="317"/>
      <c r="H89" s="430">
        <f>H82+H88</f>
        <v>-10219496252.310001</v>
      </c>
      <c r="I89" s="431"/>
      <c r="J89" s="432">
        <f>-J82+J88</f>
        <v>-8470118596.25</v>
      </c>
      <c r="K89" s="2"/>
      <c r="L89" s="1194"/>
      <c r="M89" s="1194"/>
      <c r="N89" s="1194"/>
      <c r="O89" s="1194"/>
      <c r="P89" s="1194"/>
      <c r="Q89" s="1194"/>
      <c r="R89" s="1194"/>
    </row>
    <row r="90" spans="1:22">
      <c r="A90" s="156"/>
      <c r="B90" s="318" t="s">
        <v>2018</v>
      </c>
      <c r="C90" s="317"/>
      <c r="D90" s="2" t="s">
        <v>1514</v>
      </c>
      <c r="E90" s="2" t="s">
        <v>2223</v>
      </c>
      <c r="F90" s="317"/>
      <c r="G90" s="320"/>
      <c r="H90" s="435"/>
      <c r="I90" s="428"/>
      <c r="J90" s="436"/>
      <c r="K90" s="2"/>
      <c r="L90" s="1194"/>
      <c r="M90" s="1194"/>
      <c r="N90" s="1194"/>
      <c r="O90" s="1194"/>
      <c r="P90" s="1194"/>
      <c r="Q90" s="1194"/>
      <c r="R90" s="1194"/>
    </row>
    <row r="91" spans="1:22" ht="15.75" thickBot="1">
      <c r="A91" s="156"/>
      <c r="B91" s="318" t="s">
        <v>1741</v>
      </c>
      <c r="C91" s="317"/>
      <c r="D91" s="163" t="s">
        <v>1742</v>
      </c>
      <c r="E91" s="163"/>
      <c r="F91" s="317"/>
      <c r="G91" s="453"/>
      <c r="H91" s="454">
        <f>H89+H90</f>
        <v>-10219496252.310001</v>
      </c>
      <c r="I91" s="374"/>
      <c r="J91" s="455">
        <f>J89+J90</f>
        <v>-8470118596.25</v>
      </c>
      <c r="K91" s="2"/>
      <c r="L91" s="1194"/>
      <c r="M91" s="1194"/>
      <c r="N91" s="1194"/>
      <c r="O91" s="1194"/>
      <c r="P91" s="1194"/>
      <c r="Q91" s="1194"/>
      <c r="R91" s="1194"/>
    </row>
    <row r="92" spans="1:22" ht="15.75" thickTop="1">
      <c r="A92" s="312"/>
      <c r="B92" s="314"/>
      <c r="C92" s="313"/>
      <c r="D92" s="357" t="s">
        <v>1743</v>
      </c>
      <c r="E92" s="357"/>
      <c r="F92" s="313"/>
      <c r="G92" s="317"/>
      <c r="H92" s="2"/>
      <c r="I92" s="317"/>
      <c r="J92" s="275"/>
      <c r="K92" s="2"/>
      <c r="L92" s="1194"/>
      <c r="M92" s="1194"/>
      <c r="N92" s="1194"/>
      <c r="O92" s="1194"/>
      <c r="P92" s="1194"/>
      <c r="Q92" s="1194"/>
      <c r="R92" s="1194"/>
    </row>
    <row r="93" spans="1:22">
      <c r="A93" s="156"/>
      <c r="B93" s="318" t="s">
        <v>1744</v>
      </c>
      <c r="C93" s="317"/>
      <c r="D93" s="2" t="s">
        <v>1516</v>
      </c>
      <c r="E93" s="2" t="s">
        <v>784</v>
      </c>
      <c r="F93" s="317"/>
      <c r="G93" s="317"/>
      <c r="H93" s="2"/>
      <c r="I93" s="317"/>
      <c r="J93" s="275"/>
      <c r="K93" s="2"/>
      <c r="L93" s="1194"/>
      <c r="M93" s="1194"/>
      <c r="N93" s="1194"/>
      <c r="O93" s="1194"/>
      <c r="P93" s="1194"/>
      <c r="Q93" s="1194"/>
      <c r="R93" s="1194"/>
    </row>
    <row r="94" spans="1:22">
      <c r="A94" s="156"/>
      <c r="B94" s="2"/>
      <c r="C94" s="317"/>
      <c r="D94" s="2"/>
      <c r="E94" s="340" t="s">
        <v>785</v>
      </c>
      <c r="F94" s="317"/>
      <c r="G94" s="320"/>
      <c r="H94" s="456">
        <f>+J99</f>
        <v>610614131</v>
      </c>
      <c r="I94" s="457"/>
      <c r="J94" s="458">
        <v>498736441</v>
      </c>
      <c r="K94" s="2"/>
      <c r="L94" s="1194"/>
      <c r="M94" s="1194"/>
      <c r="N94" s="1194"/>
      <c r="O94" s="1194"/>
      <c r="P94" s="1194"/>
      <c r="Q94" s="1194"/>
      <c r="R94" s="1194"/>
    </row>
    <row r="95" spans="1:22">
      <c r="A95" s="156"/>
      <c r="B95" s="318" t="s">
        <v>478</v>
      </c>
      <c r="C95" s="317"/>
      <c r="D95" s="2"/>
      <c r="E95" s="2" t="s">
        <v>786</v>
      </c>
      <c r="F95" s="321" t="s">
        <v>2010</v>
      </c>
      <c r="G95" s="317"/>
      <c r="H95" s="430">
        <v>304730094.33000004</v>
      </c>
      <c r="I95" s="431"/>
      <c r="J95" s="434">
        <v>411877690</v>
      </c>
      <c r="K95" s="2"/>
      <c r="L95" s="1060"/>
      <c r="M95" s="1345"/>
      <c r="N95" s="1345"/>
      <c r="O95" s="1345"/>
      <c r="P95" s="1345"/>
      <c r="Q95" s="1345"/>
      <c r="R95" s="1345"/>
      <c r="S95" s="1345"/>
      <c r="T95" s="1194"/>
      <c r="U95" s="1194"/>
      <c r="V95" s="1194"/>
    </row>
    <row r="96" spans="1:22">
      <c r="A96" s="156"/>
      <c r="B96" s="318" t="s">
        <v>482</v>
      </c>
      <c r="C96" s="317"/>
      <c r="D96" s="2"/>
      <c r="E96" s="2" t="s">
        <v>2224</v>
      </c>
      <c r="F96" s="321" t="s">
        <v>2010</v>
      </c>
      <c r="G96" s="317"/>
      <c r="H96" s="433">
        <v>300000000</v>
      </c>
      <c r="I96" s="431"/>
      <c r="J96" s="434">
        <v>300000000</v>
      </c>
      <c r="K96" s="2"/>
      <c r="L96" s="1060"/>
      <c r="M96" s="1345"/>
      <c r="N96" s="1345"/>
      <c r="O96" s="1345"/>
      <c r="P96" s="1345"/>
      <c r="Q96" s="1345"/>
      <c r="R96" s="1345"/>
      <c r="S96" s="1345"/>
      <c r="T96" s="1194"/>
      <c r="U96" s="1194"/>
      <c r="V96" s="1194"/>
    </row>
    <row r="97" spans="1:18">
      <c r="A97" s="156"/>
      <c r="B97" s="318" t="s">
        <v>485</v>
      </c>
      <c r="C97" s="317"/>
      <c r="D97" s="2"/>
      <c r="E97" s="2" t="s">
        <v>2225</v>
      </c>
      <c r="F97" s="321">
        <v>50</v>
      </c>
      <c r="G97" s="320"/>
      <c r="H97" s="435">
        <f>+Sch.41!E23*-1</f>
        <v>0</v>
      </c>
      <c r="I97" s="428"/>
      <c r="J97" s="436">
        <v>0</v>
      </c>
      <c r="K97" s="2"/>
      <c r="L97" s="1072"/>
      <c r="M97" s="1194"/>
      <c r="N97" s="1194"/>
      <c r="O97" s="1194"/>
      <c r="P97" s="1194"/>
      <c r="Q97" s="1194"/>
      <c r="R97" s="1194"/>
    </row>
    <row r="98" spans="1:18">
      <c r="A98" s="156"/>
      <c r="B98" s="318" t="s">
        <v>488</v>
      </c>
      <c r="C98" s="317"/>
      <c r="D98" s="2" t="s">
        <v>1516</v>
      </c>
      <c r="E98" s="2" t="s">
        <v>784</v>
      </c>
      <c r="F98" s="317"/>
      <c r="G98" s="317"/>
      <c r="H98" s="2"/>
      <c r="I98" s="317"/>
      <c r="J98" s="275"/>
      <c r="K98" s="2"/>
      <c r="L98" s="1194"/>
      <c r="M98" s="1194"/>
      <c r="N98" s="1194"/>
      <c r="O98" s="1194"/>
      <c r="P98" s="1194"/>
      <c r="Q98" s="1194"/>
      <c r="R98" s="1194"/>
    </row>
    <row r="99" spans="1:18" ht="15.75" thickBot="1">
      <c r="A99" s="276"/>
      <c r="B99" s="277"/>
      <c r="C99" s="320"/>
      <c r="D99" s="277"/>
      <c r="E99" s="459" t="s">
        <v>787</v>
      </c>
      <c r="F99" s="320"/>
      <c r="G99" s="453"/>
      <c r="H99" s="454">
        <f>H94+H95-H96+H97</f>
        <v>615344225.33000004</v>
      </c>
      <c r="I99" s="453"/>
      <c r="J99" s="455">
        <f>J94+J95-J96+J97</f>
        <v>610614131</v>
      </c>
      <c r="K99" s="2"/>
      <c r="L99" s="1194"/>
      <c r="M99" s="1194"/>
      <c r="N99" s="1194"/>
      <c r="O99" s="1194"/>
      <c r="P99" s="1194"/>
      <c r="Q99" s="1194"/>
      <c r="R99" s="1194"/>
    </row>
    <row r="100" spans="1:18" ht="15.75" thickTop="1">
      <c r="A100" s="156"/>
      <c r="B100" s="163" t="s">
        <v>788</v>
      </c>
      <c r="C100" s="163"/>
      <c r="D100" s="163"/>
      <c r="E100" s="163"/>
      <c r="F100" s="163"/>
      <c r="G100" s="163"/>
      <c r="H100" s="163"/>
      <c r="I100" s="163"/>
      <c r="J100" s="273"/>
      <c r="K100" s="2"/>
      <c r="L100" s="1194"/>
      <c r="M100" s="1194"/>
      <c r="N100" s="1194"/>
      <c r="O100" s="1194"/>
      <c r="P100" s="1194"/>
      <c r="Q100" s="1194"/>
      <c r="R100" s="1194"/>
    </row>
    <row r="101" spans="1:18">
      <c r="A101" s="156"/>
      <c r="B101" s="2"/>
      <c r="C101" s="2"/>
      <c r="D101" s="2"/>
      <c r="E101" s="2"/>
      <c r="F101" s="2"/>
      <c r="G101" s="2"/>
      <c r="H101" s="2"/>
      <c r="I101" s="2"/>
      <c r="J101" s="275"/>
      <c r="K101" s="2"/>
      <c r="L101" s="1194"/>
      <c r="M101" s="1194"/>
      <c r="N101" s="1194"/>
      <c r="O101" s="1194"/>
      <c r="P101" s="1194"/>
      <c r="Q101" s="1194"/>
      <c r="R101" s="1194"/>
    </row>
    <row r="102" spans="1:18">
      <c r="A102" s="156"/>
      <c r="B102" s="460" t="s">
        <v>789</v>
      </c>
      <c r="C102" s="157"/>
      <c r="D102" s="157" t="s">
        <v>790</v>
      </c>
      <c r="E102" s="157"/>
      <c r="F102" s="157"/>
      <c r="G102" s="157"/>
      <c r="H102" s="157"/>
      <c r="I102" s="157"/>
      <c r="J102" s="280"/>
      <c r="K102" s="2"/>
      <c r="L102" s="1194"/>
      <c r="M102" s="1194"/>
      <c r="N102" s="1194"/>
      <c r="O102" s="1194"/>
      <c r="P102" s="1194"/>
      <c r="Q102" s="1194"/>
      <c r="R102" s="1194"/>
    </row>
    <row r="103" spans="1:18">
      <c r="A103" s="156"/>
      <c r="B103" s="157"/>
      <c r="C103" s="157"/>
      <c r="D103" s="157" t="s">
        <v>791</v>
      </c>
      <c r="E103" s="157"/>
      <c r="F103" s="157"/>
      <c r="G103" s="157"/>
      <c r="H103" s="157"/>
      <c r="I103" s="157"/>
      <c r="J103" s="280"/>
      <c r="K103" s="2"/>
      <c r="L103" s="1194"/>
      <c r="M103" s="1194"/>
      <c r="N103" s="1194"/>
      <c r="O103" s="1194"/>
      <c r="P103" s="1194"/>
      <c r="Q103" s="1194"/>
      <c r="R103" s="1194"/>
    </row>
    <row r="104" spans="1:18">
      <c r="A104" s="279"/>
      <c r="B104" s="157"/>
      <c r="C104" s="157"/>
      <c r="D104" s="157"/>
      <c r="E104" s="157"/>
      <c r="F104" s="157"/>
      <c r="G104" s="157"/>
      <c r="H104" s="157"/>
      <c r="I104" s="157"/>
      <c r="J104" s="280"/>
      <c r="K104" s="2"/>
      <c r="L104" s="1194"/>
      <c r="M104" s="1194"/>
      <c r="N104" s="1194"/>
      <c r="O104" s="1194"/>
      <c r="P104" s="1194"/>
      <c r="Q104" s="1194"/>
      <c r="R104" s="1194"/>
    </row>
    <row r="105" spans="1:18">
      <c r="A105" s="279"/>
      <c r="B105" s="157"/>
      <c r="C105" s="157"/>
      <c r="D105" s="157"/>
      <c r="E105" s="157"/>
      <c r="F105" s="157"/>
      <c r="G105" s="157"/>
      <c r="H105" s="157"/>
      <c r="I105" s="157"/>
      <c r="J105" s="280"/>
      <c r="K105" s="2"/>
      <c r="L105" s="1194"/>
      <c r="M105" s="1194"/>
      <c r="N105" s="1194"/>
      <c r="O105" s="1194"/>
      <c r="P105" s="1194"/>
      <c r="Q105" s="1194"/>
      <c r="R105" s="1194"/>
    </row>
    <row r="106" spans="1:18">
      <c r="A106" s="279"/>
      <c r="B106" s="157"/>
      <c r="C106" s="157"/>
      <c r="D106" s="157"/>
      <c r="E106" s="157"/>
      <c r="F106" s="157"/>
      <c r="G106" s="157"/>
      <c r="H106" s="157"/>
      <c r="I106" s="157"/>
      <c r="J106" s="280"/>
      <c r="K106" s="2"/>
      <c r="L106" s="1194"/>
      <c r="M106" s="1194"/>
      <c r="N106" s="1194"/>
      <c r="O106" s="1194"/>
      <c r="P106" s="1194"/>
      <c r="Q106" s="1194"/>
      <c r="R106" s="1194"/>
    </row>
    <row r="107" spans="1:18">
      <c r="A107" s="279"/>
      <c r="B107" s="157"/>
      <c r="C107" s="157"/>
      <c r="D107" s="157"/>
      <c r="E107" s="157"/>
      <c r="F107" s="157"/>
      <c r="G107" s="157"/>
      <c r="H107" s="157"/>
      <c r="I107" s="157"/>
      <c r="J107" s="280"/>
      <c r="K107" s="2"/>
      <c r="L107" s="1194"/>
      <c r="M107" s="1194"/>
      <c r="N107" s="1194"/>
      <c r="O107" s="1194"/>
      <c r="P107" s="1194"/>
      <c r="Q107" s="1194"/>
      <c r="R107" s="1194"/>
    </row>
    <row r="108" spans="1:18">
      <c r="A108" s="279"/>
      <c r="B108" s="157"/>
      <c r="C108" s="157"/>
      <c r="D108" s="157"/>
      <c r="E108" s="157"/>
      <c r="F108" s="157"/>
      <c r="G108" s="157"/>
      <c r="H108" s="157"/>
      <c r="I108" s="157"/>
      <c r="J108" s="280"/>
      <c r="K108" s="2"/>
      <c r="L108" s="1194"/>
      <c r="M108" s="1194"/>
      <c r="N108" s="1194"/>
      <c r="O108" s="1194"/>
      <c r="P108" s="1194"/>
      <c r="Q108" s="1194"/>
      <c r="R108" s="1194"/>
    </row>
    <row r="109" spans="1:18">
      <c r="A109" s="279"/>
      <c r="B109" s="157"/>
      <c r="C109" s="157"/>
      <c r="D109" s="157"/>
      <c r="E109" s="157"/>
      <c r="F109" s="157"/>
      <c r="G109" s="157"/>
      <c r="H109" s="157"/>
      <c r="I109" s="157"/>
      <c r="J109" s="280"/>
      <c r="K109" s="2"/>
      <c r="L109" s="1194"/>
      <c r="M109" s="1194"/>
      <c r="N109" s="1194"/>
      <c r="O109" s="1194"/>
      <c r="P109" s="1194"/>
      <c r="Q109" s="1194"/>
      <c r="R109" s="1194"/>
    </row>
    <row r="110" spans="1:18">
      <c r="A110" s="279"/>
      <c r="B110" s="157"/>
      <c r="C110" s="157"/>
      <c r="D110" s="157"/>
      <c r="E110" s="157"/>
      <c r="F110" s="157"/>
      <c r="G110" s="157"/>
      <c r="H110" s="157"/>
      <c r="I110" s="157"/>
      <c r="J110" s="280"/>
      <c r="K110" s="2"/>
      <c r="L110" s="1194"/>
      <c r="M110" s="1194"/>
      <c r="N110" s="1194"/>
      <c r="O110" s="1194"/>
      <c r="P110" s="1194"/>
      <c r="Q110" s="1194"/>
      <c r="R110" s="1194"/>
    </row>
    <row r="111" spans="1:18">
      <c r="A111" s="279"/>
      <c r="B111" s="157"/>
      <c r="C111" s="157"/>
      <c r="D111" s="157"/>
      <c r="E111" s="157"/>
      <c r="F111" s="157"/>
      <c r="G111" s="157"/>
      <c r="H111" s="157"/>
      <c r="I111" s="157"/>
      <c r="J111" s="280"/>
      <c r="K111" s="2"/>
      <c r="L111" s="1194"/>
      <c r="M111" s="1194"/>
      <c r="N111" s="1194"/>
      <c r="O111" s="1194"/>
      <c r="P111" s="1194"/>
      <c r="Q111" s="1194"/>
      <c r="R111" s="1194"/>
    </row>
    <row r="112" spans="1:18">
      <c r="A112" s="279"/>
      <c r="B112" s="157"/>
      <c r="C112" s="157"/>
      <c r="D112" s="157"/>
      <c r="E112" s="157"/>
      <c r="F112" s="157"/>
      <c r="G112" s="157"/>
      <c r="H112" s="157"/>
      <c r="I112" s="157"/>
      <c r="J112" s="280"/>
      <c r="K112" s="2"/>
      <c r="L112" s="1194"/>
      <c r="M112" s="1194"/>
      <c r="N112" s="1194"/>
      <c r="O112" s="1194"/>
      <c r="P112" s="1194"/>
      <c r="Q112" s="1194"/>
      <c r="R112" s="1194"/>
    </row>
    <row r="113" spans="1:18">
      <c r="A113" s="279"/>
      <c r="B113" s="157"/>
      <c r="C113" s="157"/>
      <c r="D113" s="157"/>
      <c r="E113" s="157"/>
      <c r="F113" s="157"/>
      <c r="G113" s="157"/>
      <c r="H113" s="157"/>
      <c r="I113" s="157"/>
      <c r="J113" s="280"/>
      <c r="K113" s="2"/>
      <c r="L113" s="1194"/>
      <c r="M113" s="1194"/>
      <c r="N113" s="1194"/>
      <c r="O113" s="1194"/>
      <c r="P113" s="1194"/>
      <c r="Q113" s="1194"/>
      <c r="R113" s="1194"/>
    </row>
    <row r="114" spans="1:18">
      <c r="A114" s="279"/>
      <c r="B114" s="157"/>
      <c r="C114" s="157"/>
      <c r="D114" s="157"/>
      <c r="E114" s="157"/>
      <c r="F114" s="157"/>
      <c r="G114" s="157"/>
      <c r="H114" s="157"/>
      <c r="I114" s="157"/>
      <c r="J114" s="280"/>
      <c r="K114" s="2"/>
      <c r="L114" s="1194"/>
      <c r="M114" s="1194"/>
      <c r="N114" s="1194"/>
      <c r="O114" s="1194"/>
      <c r="P114" s="1194"/>
      <c r="Q114" s="1194"/>
      <c r="R114" s="1194"/>
    </row>
    <row r="115" spans="1:18">
      <c r="A115" s="279"/>
      <c r="B115" s="157"/>
      <c r="C115" s="157"/>
      <c r="D115" s="157"/>
      <c r="E115" s="157"/>
      <c r="F115" s="157"/>
      <c r="G115" s="157"/>
      <c r="H115" s="157"/>
      <c r="I115" s="157"/>
      <c r="J115" s="280"/>
      <c r="K115" s="2"/>
      <c r="L115" s="1194"/>
      <c r="M115" s="1194"/>
      <c r="N115" s="1194"/>
      <c r="O115" s="1194"/>
      <c r="P115" s="1194"/>
      <c r="Q115" s="1194"/>
      <c r="R115" s="1194"/>
    </row>
    <row r="116" spans="1:18">
      <c r="A116" s="279"/>
      <c r="B116" s="157"/>
      <c r="C116" s="157"/>
      <c r="D116" s="157"/>
      <c r="E116" s="157"/>
      <c r="F116" s="157"/>
      <c r="G116" s="157"/>
      <c r="H116" s="157"/>
      <c r="I116" s="157"/>
      <c r="J116" s="280"/>
      <c r="K116" s="2"/>
      <c r="L116" s="1194"/>
      <c r="M116" s="1194"/>
      <c r="N116" s="1194"/>
      <c r="O116" s="1194"/>
      <c r="P116" s="1194"/>
      <c r="Q116" s="1194"/>
      <c r="R116" s="1194"/>
    </row>
    <row r="117" spans="1:18">
      <c r="A117" s="279"/>
      <c r="B117" s="157"/>
      <c r="C117" s="157"/>
      <c r="D117" s="157"/>
      <c r="E117" s="157"/>
      <c r="F117" s="157"/>
      <c r="G117" s="157"/>
      <c r="H117" s="157"/>
      <c r="I117" s="157"/>
      <c r="J117" s="280"/>
      <c r="K117" s="2"/>
      <c r="L117" s="1194"/>
      <c r="M117" s="1194"/>
      <c r="N117" s="1194"/>
      <c r="O117" s="1194"/>
      <c r="P117" s="1194"/>
      <c r="Q117" s="1194"/>
      <c r="R117" s="1194"/>
    </row>
    <row r="118" spans="1:18" ht="15.75" thickBot="1">
      <c r="A118" s="281"/>
      <c r="B118" s="162"/>
      <c r="C118" s="162"/>
      <c r="D118" s="162"/>
      <c r="E118" s="162"/>
      <c r="F118" s="162"/>
      <c r="G118" s="162"/>
      <c r="H118" s="162"/>
      <c r="I118" s="162"/>
      <c r="J118" s="282"/>
      <c r="K118" s="2"/>
      <c r="L118" s="1194"/>
      <c r="M118" s="1194"/>
      <c r="N118" s="1194"/>
      <c r="O118" s="1194"/>
      <c r="P118" s="1194"/>
      <c r="Q118" s="1194"/>
      <c r="R118" s="1194"/>
    </row>
    <row r="119" spans="1:18">
      <c r="A119" s="2"/>
      <c r="B119" s="2"/>
      <c r="C119" s="2"/>
      <c r="D119" s="2"/>
      <c r="E119" s="2"/>
      <c r="F119" s="2"/>
      <c r="G119" s="2"/>
      <c r="H119" s="2"/>
      <c r="I119" s="2"/>
      <c r="J119" s="340" t="s">
        <v>1430</v>
      </c>
      <c r="K119" s="2"/>
      <c r="L119" s="1194"/>
      <c r="M119" s="1194"/>
      <c r="N119" s="1194"/>
      <c r="O119" s="1194"/>
      <c r="P119" s="1194"/>
      <c r="Q119" s="1194"/>
      <c r="R119" s="1194"/>
    </row>
    <row r="120" spans="1:18">
      <c r="A120" s="163" t="s">
        <v>84</v>
      </c>
      <c r="B120" s="163"/>
      <c r="C120" s="163"/>
      <c r="D120" s="163"/>
      <c r="E120" s="163"/>
      <c r="F120" s="163"/>
      <c r="G120" s="163"/>
      <c r="H120" s="163"/>
      <c r="I120" s="163"/>
      <c r="J120" s="163"/>
      <c r="K120" s="2"/>
      <c r="L120" s="1194"/>
      <c r="M120" s="1194"/>
      <c r="N120" s="1194"/>
      <c r="O120" s="1194"/>
      <c r="P120" s="1194"/>
      <c r="Q120" s="1194"/>
      <c r="R120" s="1194"/>
    </row>
    <row r="121" spans="1:18">
      <c r="A121" s="2"/>
      <c r="L121" s="1194"/>
      <c r="M121" s="1194"/>
      <c r="N121" s="1194"/>
      <c r="O121" s="1194"/>
      <c r="P121" s="1194"/>
      <c r="Q121" s="1194"/>
      <c r="R121" s="1194"/>
    </row>
    <row r="122" spans="1:18">
      <c r="A122" s="2"/>
      <c r="L122" s="1194"/>
      <c r="M122" s="1194"/>
      <c r="N122" s="1194"/>
      <c r="O122" s="1194"/>
      <c r="P122" s="1194"/>
      <c r="Q122" s="1194"/>
      <c r="R122" s="1194"/>
    </row>
    <row r="123" spans="1:18">
      <c r="A123" s="2"/>
      <c r="L123" s="1194"/>
      <c r="M123" s="1194"/>
      <c r="N123" s="1194"/>
      <c r="O123" s="1194"/>
      <c r="P123" s="1194"/>
      <c r="Q123" s="1194"/>
      <c r="R123" s="1194"/>
    </row>
    <row r="124" spans="1:18">
      <c r="A124" s="2"/>
      <c r="L124" s="1194"/>
      <c r="M124" s="1194"/>
      <c r="N124" s="1194"/>
      <c r="O124" s="1194"/>
      <c r="P124" s="1194"/>
      <c r="Q124" s="1194"/>
      <c r="R124" s="1194"/>
    </row>
    <row r="125" spans="1:18">
      <c r="A125" s="2"/>
      <c r="L125" s="1194"/>
      <c r="M125" s="1194"/>
      <c r="N125" s="1194"/>
      <c r="O125" s="1194"/>
      <c r="P125" s="1194"/>
      <c r="Q125" s="1194"/>
      <c r="R125" s="1194"/>
    </row>
    <row r="126" spans="1:18">
      <c r="A126" s="2"/>
      <c r="L126" s="1194"/>
      <c r="M126" s="1194"/>
      <c r="N126" s="1194"/>
      <c r="O126" s="1194"/>
      <c r="P126" s="1194"/>
      <c r="Q126" s="1194"/>
      <c r="R126" s="1194"/>
    </row>
    <row r="127" spans="1:18">
      <c r="A127" s="2"/>
      <c r="L127" s="1194"/>
      <c r="M127" s="1194"/>
      <c r="N127" s="1194"/>
      <c r="O127" s="1194"/>
      <c r="P127" s="1194"/>
      <c r="Q127" s="1194"/>
      <c r="R127" s="1194"/>
    </row>
    <row r="128" spans="1:18">
      <c r="A128" s="2"/>
      <c r="L128" s="1194"/>
      <c r="M128" s="1194"/>
      <c r="N128" s="1194"/>
      <c r="O128" s="1194"/>
      <c r="P128" s="1194"/>
      <c r="Q128" s="1194"/>
      <c r="R128" s="1194"/>
    </row>
    <row r="129" spans="1:18">
      <c r="A129" s="2"/>
      <c r="L129" s="1194"/>
      <c r="M129" s="1194"/>
      <c r="N129" s="1194"/>
      <c r="O129" s="1194"/>
      <c r="P129" s="1194"/>
      <c r="Q129" s="1194"/>
      <c r="R129" s="1194"/>
    </row>
    <row r="130" spans="1:18">
      <c r="A130" s="2"/>
      <c r="L130" s="1194"/>
      <c r="M130" s="1194"/>
      <c r="N130" s="1194"/>
      <c r="O130" s="1194"/>
      <c r="P130" s="1194"/>
      <c r="Q130" s="1194"/>
      <c r="R130" s="1194"/>
    </row>
    <row r="131" spans="1:18">
      <c r="A131" s="2"/>
      <c r="L131" s="1194"/>
      <c r="M131" s="1194"/>
      <c r="N131" s="1194"/>
      <c r="O131" s="1194"/>
      <c r="P131" s="1194"/>
      <c r="Q131" s="1194"/>
      <c r="R131" s="1194"/>
    </row>
    <row r="132" spans="1:18">
      <c r="A132" s="2"/>
      <c r="L132" s="1194"/>
      <c r="M132" s="1194"/>
      <c r="N132" s="1194"/>
      <c r="O132" s="1194"/>
      <c r="P132" s="1194"/>
      <c r="Q132" s="1194"/>
      <c r="R132" s="1194"/>
    </row>
    <row r="133" spans="1:18">
      <c r="A133" s="2"/>
      <c r="L133" s="1194"/>
      <c r="M133" s="1194"/>
      <c r="N133" s="1194"/>
      <c r="O133" s="1194"/>
      <c r="P133" s="1194"/>
      <c r="Q133" s="1194"/>
      <c r="R133" s="1194"/>
    </row>
    <row r="134" spans="1:18">
      <c r="A134" s="2"/>
      <c r="L134" s="1194"/>
      <c r="M134" s="1194"/>
      <c r="N134" s="1194"/>
      <c r="O134" s="1194"/>
      <c r="P134" s="1194"/>
      <c r="Q134" s="1194"/>
      <c r="R134" s="1194"/>
    </row>
    <row r="135" spans="1:18">
      <c r="A135" s="2"/>
    </row>
    <row r="136" spans="1:18">
      <c r="A136" s="2"/>
    </row>
    <row r="137" spans="1:18">
      <c r="A137" s="2"/>
    </row>
    <row r="138" spans="1:18">
      <c r="A138" s="2"/>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234"/>
  <sheetViews>
    <sheetView defaultGridColor="0" topLeftCell="A43" colorId="22" zoomScale="75" zoomScaleNormal="75" workbookViewId="0">
      <selection activeCell="D191" sqref="D191"/>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52" t="str">
        <f>'Data Sheet'!A54</f>
        <v>Annual Report of VERIZON NEW YORK INC.                                                                                           For the period ending DECEMBER 31, 2014</v>
      </c>
      <c r="C1" s="2"/>
      <c r="D1" s="2"/>
      <c r="E1" s="2"/>
      <c r="F1" s="2"/>
      <c r="G1" s="2"/>
      <c r="H1" s="2"/>
    </row>
    <row r="2" spans="1:8">
      <c r="A2" s="2"/>
      <c r="B2" s="271"/>
      <c r="C2" s="165"/>
      <c r="D2" s="165"/>
      <c r="E2" s="165"/>
      <c r="F2" s="165"/>
      <c r="G2" s="272"/>
      <c r="H2" s="2"/>
    </row>
    <row r="3" spans="1:8" ht="15.75">
      <c r="A3" s="2"/>
      <c r="B3" s="153" t="s">
        <v>792</v>
      </c>
      <c r="C3" s="163"/>
      <c r="D3" s="445"/>
      <c r="E3" s="445"/>
      <c r="F3" s="445"/>
      <c r="G3" s="461"/>
      <c r="H3" s="2"/>
    </row>
    <row r="4" spans="1:8">
      <c r="A4" s="2"/>
      <c r="B4" s="276"/>
      <c r="C4" s="277"/>
      <c r="D4" s="277"/>
      <c r="E4" s="277"/>
      <c r="F4" s="277"/>
      <c r="G4" s="278"/>
      <c r="H4" s="2"/>
    </row>
    <row r="5" spans="1:8">
      <c r="A5" s="2"/>
      <c r="B5" s="158" t="s">
        <v>36</v>
      </c>
      <c r="C5" s="317"/>
      <c r="D5" s="318" t="s">
        <v>793</v>
      </c>
      <c r="E5" s="319"/>
      <c r="F5" s="318" t="s">
        <v>794</v>
      </c>
      <c r="G5" s="462" t="s">
        <v>795</v>
      </c>
      <c r="H5" s="2"/>
    </row>
    <row r="6" spans="1:8">
      <c r="A6" s="2"/>
      <c r="B6" s="398" t="s">
        <v>48</v>
      </c>
      <c r="C6" s="320"/>
      <c r="D6" s="326" t="s">
        <v>470</v>
      </c>
      <c r="E6" s="324"/>
      <c r="F6" s="326" t="s">
        <v>471</v>
      </c>
      <c r="G6" s="463" t="s">
        <v>472</v>
      </c>
      <c r="H6" s="2"/>
    </row>
    <row r="7" spans="1:8">
      <c r="A7" s="2"/>
      <c r="B7" s="158"/>
      <c r="C7" s="317"/>
      <c r="D7" s="2" t="s">
        <v>796</v>
      </c>
      <c r="E7" s="464"/>
      <c r="F7" s="430"/>
      <c r="G7" s="465"/>
      <c r="H7" s="2"/>
    </row>
    <row r="8" spans="1:8">
      <c r="A8" s="2"/>
      <c r="B8" s="158">
        <v>1</v>
      </c>
      <c r="C8" s="317"/>
      <c r="D8" s="2" t="s">
        <v>797</v>
      </c>
      <c r="E8" s="466"/>
      <c r="F8" s="467">
        <f>Sch.12!H80</f>
        <v>-1744647561.7300024</v>
      </c>
      <c r="G8" s="468">
        <f>Sch.12!J80</f>
        <v>713322862.74999976</v>
      </c>
      <c r="H8" s="2"/>
    </row>
    <row r="9" spans="1:8">
      <c r="A9" s="2"/>
      <c r="B9" s="158"/>
      <c r="C9" s="317"/>
      <c r="D9" s="2" t="s">
        <v>798</v>
      </c>
      <c r="E9" s="464"/>
      <c r="F9" s="430"/>
      <c r="G9" s="465"/>
      <c r="H9" s="2"/>
    </row>
    <row r="10" spans="1:8">
      <c r="A10" s="2"/>
      <c r="B10" s="158"/>
      <c r="C10" s="317"/>
      <c r="D10" s="2" t="s">
        <v>799</v>
      </c>
      <c r="E10" s="464"/>
      <c r="F10" s="430"/>
      <c r="G10" s="465"/>
      <c r="H10" s="2"/>
    </row>
    <row r="11" spans="1:8">
      <c r="A11" s="2"/>
      <c r="B11" s="158">
        <v>2</v>
      </c>
      <c r="C11" s="317"/>
      <c r="D11" s="1577" t="s">
        <v>2205</v>
      </c>
      <c r="E11" s="464"/>
      <c r="F11" s="1572">
        <v>1011650655.59</v>
      </c>
      <c r="G11" s="1573">
        <v>954684120.23999977</v>
      </c>
      <c r="H11" s="2"/>
    </row>
    <row r="12" spans="1:8">
      <c r="A12" s="2"/>
      <c r="B12" s="158">
        <v>3</v>
      </c>
      <c r="C12" s="317"/>
      <c r="D12" s="1577" t="s">
        <v>2206</v>
      </c>
      <c r="E12" s="464"/>
      <c r="F12" s="1572">
        <v>49592640.830000006</v>
      </c>
      <c r="G12" s="1573">
        <v>65785374.229999997</v>
      </c>
      <c r="H12" s="2"/>
    </row>
    <row r="13" spans="1:8">
      <c r="A13" s="2"/>
      <c r="B13" s="158">
        <v>4</v>
      </c>
      <c r="C13" s="317"/>
      <c r="D13" s="1577" t="s">
        <v>2207</v>
      </c>
      <c r="E13" s="464"/>
      <c r="F13" s="1572">
        <v>-714682616.72549999</v>
      </c>
      <c r="G13" s="1573">
        <v>1190075220</v>
      </c>
      <c r="H13" s="2"/>
    </row>
    <row r="14" spans="1:8">
      <c r="A14" s="2"/>
      <c r="B14" s="158">
        <v>5</v>
      </c>
      <c r="C14" s="317"/>
      <c r="D14" s="1577" t="s">
        <v>2208</v>
      </c>
      <c r="E14" s="464"/>
      <c r="F14" s="1572"/>
      <c r="G14" s="1573"/>
      <c r="H14" s="2"/>
    </row>
    <row r="15" spans="1:8">
      <c r="A15" s="2"/>
      <c r="B15" s="158">
        <v>6</v>
      </c>
      <c r="C15" s="317"/>
      <c r="D15" s="1577" t="s">
        <v>2209</v>
      </c>
      <c r="E15" s="464"/>
      <c r="F15" s="1572">
        <v>-2492578449.7299995</v>
      </c>
      <c r="G15" s="1573">
        <v>-55886544.220000207</v>
      </c>
      <c r="H15" s="2"/>
    </row>
    <row r="16" spans="1:8">
      <c r="A16" s="2"/>
      <c r="B16" s="158"/>
      <c r="C16" s="317"/>
      <c r="D16" s="1577" t="s">
        <v>2210</v>
      </c>
      <c r="E16" s="464"/>
      <c r="F16" s="1572"/>
      <c r="G16" s="1573"/>
      <c r="H16" s="2"/>
    </row>
    <row r="17" spans="1:8">
      <c r="A17" s="2"/>
      <c r="B17" s="158">
        <v>7</v>
      </c>
      <c r="C17" s="317"/>
      <c r="D17" s="1577" t="s">
        <v>2211</v>
      </c>
      <c r="E17" s="464"/>
      <c r="F17" s="1572">
        <v>2200783.9300000006</v>
      </c>
      <c r="G17" s="1573">
        <v>-5502760</v>
      </c>
      <c r="H17" s="2"/>
    </row>
    <row r="18" spans="1:8">
      <c r="A18" s="2"/>
      <c r="B18" s="158">
        <v>8</v>
      </c>
      <c r="C18" s="317"/>
      <c r="D18" s="1577" t="s">
        <v>2212</v>
      </c>
      <c r="E18" s="464"/>
      <c r="F18" s="1572">
        <v>2450795117.4900002</v>
      </c>
      <c r="G18" s="1573">
        <v>552198557.83000004</v>
      </c>
      <c r="H18" s="2"/>
    </row>
    <row r="19" spans="1:8">
      <c r="A19" s="2"/>
      <c r="B19" s="158"/>
      <c r="C19" s="317"/>
      <c r="D19" s="1577" t="s">
        <v>2213</v>
      </c>
      <c r="E19" s="464"/>
      <c r="F19" s="1572"/>
      <c r="G19" s="1573"/>
      <c r="H19" s="2"/>
    </row>
    <row r="20" spans="1:8">
      <c r="A20" s="2"/>
      <c r="B20" s="158">
        <v>9</v>
      </c>
      <c r="C20" s="317"/>
      <c r="D20" s="1577" t="s">
        <v>2214</v>
      </c>
      <c r="E20" s="464"/>
      <c r="F20" s="1572">
        <v>21130468</v>
      </c>
      <c r="G20" s="1573">
        <v>-18059751.519999996</v>
      </c>
      <c r="H20" s="2"/>
    </row>
    <row r="21" spans="1:8">
      <c r="A21" s="2"/>
      <c r="B21" s="158">
        <v>10</v>
      </c>
      <c r="C21" s="317"/>
      <c r="D21" s="1577" t="s">
        <v>2215</v>
      </c>
      <c r="E21" s="464"/>
      <c r="F21" s="1572">
        <v>25195265.990000002</v>
      </c>
      <c r="G21" s="1573">
        <v>296554958</v>
      </c>
      <c r="H21" s="2"/>
    </row>
    <row r="22" spans="1:8">
      <c r="A22" s="2"/>
      <c r="B22" s="158">
        <v>11</v>
      </c>
      <c r="C22" s="317"/>
      <c r="D22" s="1577" t="s">
        <v>2216</v>
      </c>
      <c r="E22" s="464"/>
      <c r="F22" s="1572">
        <v>-237523.17000000083</v>
      </c>
      <c r="G22" s="1573">
        <v>-3557236.5199999958</v>
      </c>
      <c r="H22" s="2"/>
    </row>
    <row r="23" spans="1:8">
      <c r="A23" s="2"/>
      <c r="B23" s="158">
        <v>12</v>
      </c>
      <c r="C23" s="317"/>
      <c r="D23" s="1577" t="s">
        <v>2217</v>
      </c>
      <c r="E23" s="464"/>
      <c r="F23" s="1572">
        <v>-304730094.45999998</v>
      </c>
      <c r="G23" s="1573">
        <v>-411877690</v>
      </c>
      <c r="H23" s="2"/>
    </row>
    <row r="24" spans="1:8">
      <c r="A24" s="2"/>
      <c r="B24" s="158">
        <v>13</v>
      </c>
      <c r="C24" s="317"/>
      <c r="D24" s="1577" t="s">
        <v>1940</v>
      </c>
      <c r="E24" s="464"/>
      <c r="F24" s="1572">
        <v>300000000</v>
      </c>
      <c r="G24" s="1573">
        <v>300000000</v>
      </c>
      <c r="H24" s="2"/>
    </row>
    <row r="25" spans="1:8">
      <c r="A25" s="2"/>
      <c r="B25" s="158"/>
      <c r="C25" s="317"/>
      <c r="D25" s="1577" t="s">
        <v>1941</v>
      </c>
      <c r="E25" s="464"/>
      <c r="F25" s="1572"/>
      <c r="G25" s="1573"/>
      <c r="H25" s="2"/>
    </row>
    <row r="26" spans="1:8">
      <c r="A26" s="2"/>
      <c r="B26" s="158"/>
      <c r="C26" s="317"/>
      <c r="D26" s="1577" t="s">
        <v>1942</v>
      </c>
      <c r="E26" s="464"/>
      <c r="F26" s="1572"/>
      <c r="G26" s="1573"/>
      <c r="H26" s="2"/>
    </row>
    <row r="27" spans="1:8">
      <c r="A27" s="2"/>
      <c r="B27" s="158">
        <v>14</v>
      </c>
      <c r="C27" s="317"/>
      <c r="D27" s="1578" t="s">
        <v>3420</v>
      </c>
      <c r="E27" s="471"/>
      <c r="F27" s="1572">
        <v>2283632620</v>
      </c>
      <c r="G27" s="1573">
        <v>-1245898000</v>
      </c>
      <c r="H27" s="2"/>
    </row>
    <row r="28" spans="1:8">
      <c r="A28" s="2"/>
      <c r="B28" s="158">
        <v>15</v>
      </c>
      <c r="C28" s="317"/>
      <c r="D28" s="1578" t="s">
        <v>3421</v>
      </c>
      <c r="E28" s="471"/>
      <c r="F28" s="1572">
        <v>32579858.260000002</v>
      </c>
      <c r="G28" s="1573">
        <v>25985324.330000006</v>
      </c>
      <c r="H28" s="2"/>
    </row>
    <row r="29" spans="1:8">
      <c r="A29" s="2"/>
      <c r="B29" s="158">
        <v>16</v>
      </c>
      <c r="C29" s="317"/>
      <c r="D29" s="1578" t="s">
        <v>46</v>
      </c>
      <c r="E29" s="471"/>
      <c r="F29" s="1572">
        <v>-798316536.05449796</v>
      </c>
      <c r="G29" s="1573">
        <v>-1112055824.2500014</v>
      </c>
      <c r="H29" s="2"/>
    </row>
    <row r="30" spans="1:8">
      <c r="A30" s="2"/>
      <c r="B30" s="158">
        <v>17</v>
      </c>
      <c r="C30" s="317"/>
      <c r="D30" s="2" t="s">
        <v>1943</v>
      </c>
      <c r="E30" s="464"/>
      <c r="F30" s="472">
        <f>SUM(F11:F29)</f>
        <v>1866232189.9500029</v>
      </c>
      <c r="G30" s="473">
        <f>SUM(G11:G29)</f>
        <v>532445748.11999798</v>
      </c>
      <c r="H30" s="2"/>
    </row>
    <row r="31" spans="1:8">
      <c r="A31" s="2"/>
      <c r="B31" s="158">
        <v>18</v>
      </c>
      <c r="C31" s="317"/>
      <c r="D31" s="318" t="s">
        <v>1944</v>
      </c>
      <c r="E31" s="464"/>
      <c r="F31" s="472">
        <f>F8+F30</f>
        <v>121584628.22000051</v>
      </c>
      <c r="G31" s="473">
        <f>G8+G30</f>
        <v>1245768610.8699977</v>
      </c>
      <c r="H31" s="2"/>
    </row>
    <row r="32" spans="1:8">
      <c r="A32" s="2"/>
      <c r="B32" s="158"/>
      <c r="C32" s="317"/>
      <c r="D32" s="2"/>
      <c r="E32" s="464"/>
      <c r="F32" s="430"/>
      <c r="G32" s="465"/>
      <c r="H32" s="2"/>
    </row>
    <row r="33" spans="1:8">
      <c r="A33" s="2"/>
      <c r="B33" s="158"/>
      <c r="C33" s="317"/>
      <c r="D33" s="2" t="s">
        <v>1945</v>
      </c>
      <c r="E33" s="464"/>
      <c r="F33" s="430"/>
      <c r="G33" s="465"/>
      <c r="H33" s="2"/>
    </row>
    <row r="34" spans="1:8">
      <c r="A34" s="2"/>
      <c r="B34" s="158"/>
      <c r="C34" s="317"/>
      <c r="D34" s="2" t="s">
        <v>1946</v>
      </c>
      <c r="E34" s="464"/>
      <c r="F34" s="433"/>
      <c r="G34" s="469"/>
      <c r="H34" s="2"/>
    </row>
    <row r="35" spans="1:8">
      <c r="A35" s="2"/>
      <c r="B35" s="158"/>
      <c r="C35" s="317"/>
      <c r="D35" s="2" t="s">
        <v>1947</v>
      </c>
      <c r="E35" s="464"/>
      <c r="F35" s="433"/>
      <c r="G35" s="469"/>
      <c r="H35" s="2"/>
    </row>
    <row r="36" spans="1:8">
      <c r="A36" s="2"/>
      <c r="B36" s="158">
        <v>19</v>
      </c>
      <c r="C36" s="317"/>
      <c r="D36" s="1577" t="s">
        <v>1948</v>
      </c>
      <c r="E36" s="464"/>
      <c r="F36" s="1574">
        <v>-1085584388.5700002</v>
      </c>
      <c r="G36" s="1573">
        <v>-1074410118</v>
      </c>
      <c r="H36" s="2"/>
    </row>
    <row r="37" spans="1:8">
      <c r="A37" s="2"/>
      <c r="B37" s="158">
        <v>20</v>
      </c>
      <c r="C37" s="317"/>
      <c r="D37" s="1577" t="s">
        <v>1949</v>
      </c>
      <c r="E37" s="464"/>
      <c r="F37" s="1572"/>
      <c r="G37" s="1573"/>
      <c r="H37" s="2"/>
    </row>
    <row r="38" spans="1:8">
      <c r="A38" s="2"/>
      <c r="B38" s="158">
        <v>21</v>
      </c>
      <c r="C38" s="317"/>
      <c r="D38" s="1577" t="s">
        <v>1950</v>
      </c>
      <c r="E38" s="464"/>
      <c r="F38" s="1572"/>
      <c r="G38" s="1573"/>
      <c r="H38" s="2"/>
    </row>
    <row r="39" spans="1:8">
      <c r="A39" s="2"/>
      <c r="B39" s="158">
        <v>22</v>
      </c>
      <c r="C39" s="317"/>
      <c r="D39" s="1577" t="s">
        <v>1951</v>
      </c>
      <c r="E39" s="464"/>
      <c r="F39" s="1572"/>
      <c r="G39" s="1573"/>
      <c r="H39" s="2"/>
    </row>
    <row r="40" spans="1:8">
      <c r="A40" s="2"/>
      <c r="B40" s="158"/>
      <c r="C40" s="317"/>
      <c r="D40" s="1577" t="s">
        <v>201</v>
      </c>
      <c r="E40" s="464"/>
      <c r="F40" s="1572"/>
      <c r="G40" s="1573"/>
      <c r="H40" s="2"/>
    </row>
    <row r="41" spans="1:8">
      <c r="A41" s="2"/>
      <c r="B41" s="158">
        <f>B39+1</f>
        <v>23</v>
      </c>
      <c r="C41" s="317"/>
      <c r="D41" s="1577" t="s">
        <v>202</v>
      </c>
      <c r="E41" s="464"/>
      <c r="F41" s="1572"/>
      <c r="G41" s="1573"/>
      <c r="H41" s="2"/>
    </row>
    <row r="42" spans="1:8">
      <c r="A42" s="2"/>
      <c r="B42" s="158">
        <f t="shared" ref="B42:B50" si="0">B41+1</f>
        <v>24</v>
      </c>
      <c r="C42" s="317"/>
      <c r="D42" s="1577" t="s">
        <v>203</v>
      </c>
      <c r="E42" s="464"/>
      <c r="F42" s="1572"/>
      <c r="G42" s="1573"/>
      <c r="H42" s="2"/>
    </row>
    <row r="43" spans="1:8">
      <c r="A43" s="2"/>
      <c r="B43" s="158">
        <f t="shared" si="0"/>
        <v>25</v>
      </c>
      <c r="C43" s="317"/>
      <c r="D43" s="1577" t="s">
        <v>204</v>
      </c>
      <c r="E43" s="464"/>
      <c r="F43" s="1572"/>
      <c r="G43" s="1573"/>
      <c r="H43" s="2"/>
    </row>
    <row r="44" spans="1:8">
      <c r="A44" s="2"/>
      <c r="B44" s="158">
        <f t="shared" si="0"/>
        <v>26</v>
      </c>
      <c r="C44" s="317"/>
      <c r="D44" s="1577" t="s">
        <v>205</v>
      </c>
      <c r="E44" s="464"/>
      <c r="F44" s="1572"/>
      <c r="G44" s="1573"/>
      <c r="H44" s="2"/>
    </row>
    <row r="45" spans="1:8">
      <c r="A45" s="2"/>
      <c r="B45" s="158">
        <f t="shared" si="0"/>
        <v>27</v>
      </c>
      <c r="C45" s="317"/>
      <c r="D45" s="1577" t="s">
        <v>206</v>
      </c>
      <c r="E45" s="464"/>
      <c r="F45" s="1572">
        <v>-32119266.639999628</v>
      </c>
      <c r="G45" s="1573">
        <v>-47329732</v>
      </c>
      <c r="H45" s="2"/>
    </row>
    <row r="46" spans="1:8">
      <c r="A46" s="2"/>
      <c r="B46" s="158">
        <f t="shared" si="0"/>
        <v>28</v>
      </c>
      <c r="C46" s="317"/>
      <c r="D46" s="1577" t="s">
        <v>207</v>
      </c>
      <c r="E46" s="464"/>
      <c r="F46" s="472">
        <f>SUM(F36:F45)</f>
        <v>-1117703655.2099998</v>
      </c>
      <c r="G46" s="473">
        <f>SUM(G36:G45)</f>
        <v>-1121739850</v>
      </c>
      <c r="H46" s="2"/>
    </row>
    <row r="47" spans="1:8">
      <c r="A47" s="2"/>
      <c r="B47" s="158">
        <f t="shared" si="0"/>
        <v>29</v>
      </c>
      <c r="C47" s="317"/>
      <c r="D47" s="1577" t="s">
        <v>208</v>
      </c>
      <c r="E47" s="464"/>
      <c r="F47" s="433"/>
      <c r="G47" s="469"/>
      <c r="H47" s="2"/>
    </row>
    <row r="48" spans="1:8">
      <c r="A48" s="2"/>
      <c r="B48" s="158">
        <f t="shared" si="0"/>
        <v>30</v>
      </c>
      <c r="C48" s="317"/>
      <c r="D48" s="1577" t="s">
        <v>209</v>
      </c>
      <c r="E48" s="464"/>
      <c r="F48" s="433"/>
      <c r="G48" s="469"/>
      <c r="H48" s="2"/>
    </row>
    <row r="49" spans="1:8">
      <c r="A49" s="2"/>
      <c r="B49" s="158">
        <f t="shared" si="0"/>
        <v>31</v>
      </c>
      <c r="C49" s="317"/>
      <c r="D49" s="1577" t="s">
        <v>210</v>
      </c>
      <c r="E49" s="464"/>
      <c r="F49" s="433"/>
      <c r="G49" s="469"/>
      <c r="H49" s="2"/>
    </row>
    <row r="50" spans="1:8">
      <c r="A50" s="2"/>
      <c r="B50" s="158">
        <f t="shared" si="0"/>
        <v>32</v>
      </c>
      <c r="C50" s="317"/>
      <c r="D50" s="1577" t="s">
        <v>211</v>
      </c>
      <c r="E50" s="464"/>
      <c r="F50" s="433"/>
      <c r="G50" s="469"/>
      <c r="H50" s="2"/>
    </row>
    <row r="51" spans="1:8">
      <c r="A51" s="2"/>
      <c r="B51" s="158"/>
      <c r="C51" s="317"/>
      <c r="D51" s="1577" t="s">
        <v>212</v>
      </c>
      <c r="E51" s="464"/>
      <c r="F51" s="433"/>
      <c r="G51" s="469"/>
      <c r="H51" s="2"/>
    </row>
    <row r="52" spans="1:8">
      <c r="A52" s="2"/>
      <c r="B52" s="158">
        <v>33</v>
      </c>
      <c r="C52" s="317"/>
      <c r="D52" s="1577" t="s">
        <v>213</v>
      </c>
      <c r="E52" s="464"/>
      <c r="F52" s="1572">
        <v>60235000</v>
      </c>
      <c r="G52" s="1573">
        <v>400768000</v>
      </c>
      <c r="H52" s="2"/>
    </row>
    <row r="53" spans="1:8">
      <c r="A53" s="2"/>
      <c r="B53" s="158">
        <f>B52+1</f>
        <v>34</v>
      </c>
      <c r="C53" s="317"/>
      <c r="D53" s="1577" t="s">
        <v>214</v>
      </c>
      <c r="E53" s="464"/>
      <c r="F53" s="1572"/>
      <c r="G53" s="1573"/>
      <c r="H53" s="2"/>
    </row>
    <row r="54" spans="1:8">
      <c r="A54" s="2"/>
      <c r="B54" s="158">
        <f>B53+1</f>
        <v>35</v>
      </c>
      <c r="C54" s="317"/>
      <c r="D54" s="1577" t="s">
        <v>215</v>
      </c>
      <c r="E54" s="464"/>
      <c r="F54" s="1572"/>
      <c r="G54" s="1573"/>
      <c r="H54" s="2"/>
    </row>
    <row r="55" spans="1:8">
      <c r="A55" s="2"/>
      <c r="B55" s="158">
        <f>B54+1</f>
        <v>36</v>
      </c>
      <c r="C55" s="317"/>
      <c r="D55" s="1577" t="s">
        <v>2696</v>
      </c>
      <c r="E55" s="464"/>
      <c r="F55" s="1572"/>
      <c r="G55" s="1573"/>
      <c r="H55" s="2"/>
    </row>
    <row r="56" spans="1:8">
      <c r="A56" s="2"/>
      <c r="B56" s="158"/>
      <c r="C56" s="317"/>
      <c r="D56" s="1577" t="s">
        <v>2697</v>
      </c>
      <c r="E56" s="464"/>
      <c r="F56" s="1572">
        <v>-3989000</v>
      </c>
      <c r="G56" s="1573">
        <v>-27216000</v>
      </c>
      <c r="H56" s="2"/>
    </row>
    <row r="57" spans="1:8">
      <c r="A57" s="2"/>
      <c r="B57" s="158">
        <v>37</v>
      </c>
      <c r="C57" s="317"/>
      <c r="D57" s="1579"/>
      <c r="E57" s="471"/>
      <c r="F57" s="433"/>
      <c r="G57" s="469"/>
      <c r="H57" s="2"/>
    </row>
    <row r="58" spans="1:8">
      <c r="A58" s="2"/>
      <c r="B58" s="158">
        <f>B57+1</f>
        <v>38</v>
      </c>
      <c r="C58" s="317"/>
      <c r="D58" s="1579"/>
      <c r="E58" s="471"/>
      <c r="F58" s="433"/>
      <c r="G58" s="469"/>
      <c r="H58" s="2"/>
    </row>
    <row r="59" spans="1:8">
      <c r="A59" s="2"/>
      <c r="B59" s="158">
        <f>B58+1</f>
        <v>39</v>
      </c>
      <c r="C59" s="317"/>
      <c r="D59" s="1577" t="s">
        <v>2698</v>
      </c>
      <c r="E59" s="464"/>
      <c r="F59" s="471"/>
      <c r="G59" s="436"/>
      <c r="H59" s="2"/>
    </row>
    <row r="60" spans="1:8" ht="15.75" thickBot="1">
      <c r="A60" s="2"/>
      <c r="B60" s="474">
        <f>B59+1</f>
        <v>40</v>
      </c>
      <c r="C60" s="438"/>
      <c r="D60" s="437" t="s">
        <v>2699</v>
      </c>
      <c r="E60" s="475"/>
      <c r="F60" s="476">
        <f>F46+SUM(F47:F59)</f>
        <v>-1061457655.2099998</v>
      </c>
      <c r="G60" s="477">
        <f>G46+SUM(G47:G59)</f>
        <v>-748187850</v>
      </c>
      <c r="H60" s="2"/>
    </row>
    <row r="61" spans="1:8">
      <c r="A61" s="2"/>
      <c r="B61" s="318" t="s">
        <v>1430</v>
      </c>
      <c r="C61" s="2"/>
      <c r="D61" s="2"/>
      <c r="E61" s="430"/>
      <c r="F61" s="430"/>
      <c r="G61" s="430"/>
      <c r="H61" s="2"/>
    </row>
    <row r="62" spans="1:8">
      <c r="A62" s="163" t="s">
        <v>85</v>
      </c>
      <c r="B62" s="163"/>
      <c r="C62" s="163"/>
      <c r="D62" s="163"/>
      <c r="E62" s="163"/>
      <c r="F62" s="163"/>
      <c r="G62" s="163"/>
      <c r="H62" s="2"/>
    </row>
    <row r="63" spans="1:8">
      <c r="A63" s="2"/>
      <c r="B63" s="2"/>
      <c r="C63" s="2"/>
      <c r="D63" s="2"/>
      <c r="E63" s="2"/>
      <c r="F63" s="2"/>
      <c r="G63" s="2"/>
      <c r="H63" s="2"/>
    </row>
    <row r="64" spans="1:8" ht="15.75" thickBot="1">
      <c r="A64" s="2"/>
      <c r="B64" s="152" t="str">
        <f>'Data Sheet'!A54</f>
        <v>Annual Report of VERIZON NEW YORK INC.                                                                                           For the period ending DECEMBER 31, 2014</v>
      </c>
      <c r="C64" s="2"/>
      <c r="D64" s="2"/>
      <c r="E64" s="2"/>
      <c r="F64" s="2"/>
      <c r="G64" s="2"/>
      <c r="H64" s="2"/>
    </row>
    <row r="65" spans="1:8">
      <c r="A65" s="2"/>
      <c r="B65" s="271"/>
      <c r="C65" s="165"/>
      <c r="D65" s="165"/>
      <c r="E65" s="165"/>
      <c r="F65" s="165"/>
      <c r="G65" s="272"/>
      <c r="H65" s="2"/>
    </row>
    <row r="66" spans="1:8" ht="18">
      <c r="A66" s="2"/>
      <c r="B66" s="478"/>
      <c r="C66" s="168" t="s">
        <v>2700</v>
      </c>
      <c r="D66" s="163"/>
      <c r="E66" s="163"/>
      <c r="F66" s="163"/>
      <c r="G66" s="273"/>
      <c r="H66" s="2"/>
    </row>
    <row r="67" spans="1:8">
      <c r="A67" s="2"/>
      <c r="B67" s="276"/>
      <c r="C67" s="277"/>
      <c r="D67" s="277"/>
      <c r="E67" s="277"/>
      <c r="F67" s="277"/>
      <c r="G67" s="278"/>
      <c r="H67" s="2"/>
    </row>
    <row r="68" spans="1:8">
      <c r="A68" s="2"/>
      <c r="B68" s="479" t="s">
        <v>36</v>
      </c>
      <c r="C68" s="2"/>
      <c r="D68" s="318" t="s">
        <v>793</v>
      </c>
      <c r="E68" s="319"/>
      <c r="F68" s="318" t="s">
        <v>794</v>
      </c>
      <c r="G68" s="462" t="s">
        <v>795</v>
      </c>
      <c r="H68" s="2"/>
    </row>
    <row r="69" spans="1:8">
      <c r="A69" s="2"/>
      <c r="B69" s="480" t="s">
        <v>48</v>
      </c>
      <c r="C69" s="277"/>
      <c r="D69" s="326" t="s">
        <v>470</v>
      </c>
      <c r="E69" s="324"/>
      <c r="F69" s="326" t="s">
        <v>471</v>
      </c>
      <c r="G69" s="463" t="s">
        <v>472</v>
      </c>
      <c r="H69" s="2"/>
    </row>
    <row r="70" spans="1:8">
      <c r="A70" s="2"/>
      <c r="B70" s="481"/>
      <c r="C70" s="2"/>
      <c r="D70" s="2" t="s">
        <v>2701</v>
      </c>
      <c r="E70" s="319"/>
      <c r="F70" s="433"/>
      <c r="G70" s="469"/>
      <c r="H70" s="2"/>
    </row>
    <row r="71" spans="1:8">
      <c r="A71" s="2"/>
      <c r="B71" s="481"/>
      <c r="C71" s="2"/>
      <c r="D71" s="2" t="s">
        <v>2702</v>
      </c>
      <c r="E71" s="319"/>
      <c r="F71" s="433"/>
      <c r="G71" s="469"/>
      <c r="H71" s="2"/>
    </row>
    <row r="72" spans="1:8">
      <c r="A72" s="2"/>
      <c r="B72" s="479">
        <v>41</v>
      </c>
      <c r="C72" s="2"/>
      <c r="D72" s="2" t="s">
        <v>2703</v>
      </c>
      <c r="E72" s="319"/>
      <c r="F72" s="433"/>
      <c r="G72" s="469"/>
      <c r="H72" s="2"/>
    </row>
    <row r="73" spans="1:8">
      <c r="A73" s="2"/>
      <c r="B73" s="479">
        <v>42</v>
      </c>
      <c r="C73" s="2"/>
      <c r="D73" s="2" t="s">
        <v>2704</v>
      </c>
      <c r="E73" s="319"/>
      <c r="F73" s="433"/>
      <c r="G73" s="469"/>
      <c r="H73" s="2"/>
    </row>
    <row r="74" spans="1:8">
      <c r="A74" s="2"/>
      <c r="B74" s="479">
        <v>43</v>
      </c>
      <c r="C74" s="2"/>
      <c r="D74" s="2" t="s">
        <v>2705</v>
      </c>
      <c r="E74" s="319"/>
      <c r="F74" s="433"/>
      <c r="G74" s="469"/>
      <c r="H74" s="2"/>
    </row>
    <row r="75" spans="1:8">
      <c r="A75" s="2"/>
      <c r="B75" s="479">
        <v>44</v>
      </c>
      <c r="C75" s="2"/>
      <c r="D75" s="1577" t="s">
        <v>1432</v>
      </c>
      <c r="E75" s="319"/>
      <c r="F75" s="1572">
        <v>901793520.36999989</v>
      </c>
      <c r="G75" s="1573">
        <v>174270117.71000004</v>
      </c>
      <c r="H75" s="2"/>
    </row>
    <row r="76" spans="1:8">
      <c r="A76" s="2"/>
      <c r="B76" s="479">
        <v>45</v>
      </c>
      <c r="C76" s="2"/>
      <c r="D76" s="1577" t="s">
        <v>1433</v>
      </c>
      <c r="E76" s="319"/>
      <c r="F76" s="1572"/>
      <c r="G76" s="1573"/>
      <c r="H76" s="2"/>
    </row>
    <row r="77" spans="1:8">
      <c r="A77" s="2"/>
      <c r="B77" s="479">
        <v>46</v>
      </c>
      <c r="C77" s="2"/>
      <c r="D77" s="1577" t="s">
        <v>1434</v>
      </c>
      <c r="E77" s="319"/>
      <c r="F77" s="1572">
        <v>-1270869.0999999996</v>
      </c>
      <c r="G77" s="1573">
        <v>-3137753</v>
      </c>
      <c r="H77" s="2"/>
    </row>
    <row r="78" spans="1:8">
      <c r="A78" s="2"/>
      <c r="B78" s="479"/>
      <c r="C78" s="2"/>
      <c r="D78" s="1577" t="s">
        <v>1435</v>
      </c>
      <c r="E78" s="319"/>
      <c r="F78" s="1572"/>
      <c r="G78" s="1573"/>
      <c r="H78" s="2"/>
    </row>
    <row r="79" spans="1:8">
      <c r="A79" s="2"/>
      <c r="B79" s="479">
        <v>47</v>
      </c>
      <c r="C79" s="2"/>
      <c r="D79" s="1577" t="s">
        <v>2703</v>
      </c>
      <c r="E79" s="319"/>
      <c r="F79" s="1572"/>
      <c r="G79" s="1573"/>
      <c r="H79" s="2"/>
    </row>
    <row r="80" spans="1:8">
      <c r="A80" s="2"/>
      <c r="B80" s="479">
        <v>48</v>
      </c>
      <c r="C80" s="2"/>
      <c r="D80" s="1577" t="s">
        <v>2704</v>
      </c>
      <c r="E80" s="319"/>
      <c r="F80" s="1572"/>
      <c r="G80" s="1573"/>
      <c r="H80" s="2"/>
    </row>
    <row r="81" spans="1:8">
      <c r="A81" s="2"/>
      <c r="B81" s="479">
        <v>49</v>
      </c>
      <c r="C81" s="2"/>
      <c r="D81" s="1577" t="s">
        <v>2705</v>
      </c>
      <c r="E81" s="319"/>
      <c r="F81" s="1572">
        <v>-2.4214386940002441E-8</v>
      </c>
      <c r="G81" s="1573">
        <v>-648143775</v>
      </c>
      <c r="H81" s="2"/>
    </row>
    <row r="82" spans="1:8">
      <c r="A82" s="2"/>
      <c r="B82" s="479"/>
      <c r="C82" s="2"/>
      <c r="D82" s="1577" t="s">
        <v>1436</v>
      </c>
      <c r="E82" s="319"/>
      <c r="F82" s="1572"/>
      <c r="G82" s="1573"/>
      <c r="H82" s="2"/>
    </row>
    <row r="83" spans="1:8">
      <c r="A83" s="2"/>
      <c r="B83" s="479">
        <v>50</v>
      </c>
      <c r="C83" s="2"/>
      <c r="D83" s="1577" t="s">
        <v>2703</v>
      </c>
      <c r="E83" s="319"/>
      <c r="F83" s="1572"/>
      <c r="G83" s="1573"/>
      <c r="H83" s="2"/>
    </row>
    <row r="84" spans="1:8">
      <c r="A84" s="2"/>
      <c r="B84" s="479">
        <v>51</v>
      </c>
      <c r="C84" s="2"/>
      <c r="D84" s="1577" t="s">
        <v>2704</v>
      </c>
      <c r="E84" s="319"/>
      <c r="F84" s="1572"/>
      <c r="G84" s="1573"/>
      <c r="H84" s="2"/>
    </row>
    <row r="85" spans="1:8">
      <c r="A85" s="2"/>
      <c r="B85" s="479"/>
      <c r="C85" s="2"/>
      <c r="D85" s="1577" t="s">
        <v>1437</v>
      </c>
      <c r="E85" s="319"/>
      <c r="F85" s="1572"/>
      <c r="G85" s="1573"/>
      <c r="H85" s="2"/>
    </row>
    <row r="86" spans="1:8">
      <c r="A86" s="2"/>
      <c r="B86" s="479">
        <v>52</v>
      </c>
      <c r="C86" s="2"/>
      <c r="D86" s="1578" t="s">
        <v>3422</v>
      </c>
      <c r="E86" s="327"/>
      <c r="F86" s="1575"/>
      <c r="G86" s="1576"/>
      <c r="H86" s="2"/>
    </row>
    <row r="87" spans="1:8">
      <c r="A87" s="2"/>
      <c r="B87" s="479">
        <v>53</v>
      </c>
      <c r="C87" s="2"/>
      <c r="D87" s="1578" t="s">
        <v>3423</v>
      </c>
      <c r="E87" s="327"/>
      <c r="F87" s="1575"/>
      <c r="G87" s="1576"/>
      <c r="H87" s="2"/>
    </row>
    <row r="88" spans="1:8">
      <c r="A88" s="2"/>
      <c r="B88" s="479">
        <v>54</v>
      </c>
      <c r="C88" s="2"/>
      <c r="D88" s="1578" t="s">
        <v>3424</v>
      </c>
      <c r="E88" s="327"/>
      <c r="F88" s="1575">
        <v>-143000</v>
      </c>
      <c r="G88" s="1576">
        <v>4159000</v>
      </c>
      <c r="H88" s="2"/>
    </row>
    <row r="89" spans="1:8">
      <c r="A89" s="2"/>
      <c r="B89" s="479">
        <v>55</v>
      </c>
      <c r="C89" s="2"/>
      <c r="D89" s="1578" t="s">
        <v>3425</v>
      </c>
      <c r="E89" s="327"/>
      <c r="F89" s="433"/>
      <c r="G89" s="469"/>
      <c r="H89" s="2"/>
    </row>
    <row r="90" spans="1:8">
      <c r="A90" s="2"/>
      <c r="B90" s="479">
        <v>56</v>
      </c>
      <c r="C90" s="2"/>
      <c r="D90" s="157"/>
      <c r="E90" s="327"/>
      <c r="F90" s="433"/>
      <c r="G90" s="469"/>
      <c r="H90" s="2"/>
    </row>
    <row r="91" spans="1:8">
      <c r="A91" s="2"/>
      <c r="B91" s="479">
        <v>57</v>
      </c>
      <c r="C91" s="2"/>
      <c r="D91" s="157"/>
      <c r="E91" s="327"/>
      <c r="F91" s="433"/>
      <c r="G91" s="469"/>
      <c r="H91" s="2"/>
    </row>
    <row r="92" spans="1:8">
      <c r="A92" s="2"/>
      <c r="B92" s="479">
        <v>58</v>
      </c>
      <c r="C92" s="2"/>
      <c r="D92" s="2" t="s">
        <v>1438</v>
      </c>
      <c r="E92" s="319"/>
      <c r="F92" s="435"/>
      <c r="G92" s="482"/>
      <c r="H92" s="2"/>
    </row>
    <row r="93" spans="1:8">
      <c r="A93" s="2"/>
      <c r="B93" s="479">
        <f>B92+1</f>
        <v>59</v>
      </c>
      <c r="C93" s="2"/>
      <c r="D93" s="163" t="s">
        <v>1439</v>
      </c>
      <c r="E93" s="483"/>
      <c r="F93" s="427">
        <f>SUM(F72:F92)</f>
        <v>900379651.26999986</v>
      </c>
      <c r="G93" s="484">
        <f>SUM(G72:G92)</f>
        <v>-472852410.28999996</v>
      </c>
      <c r="H93" s="2"/>
    </row>
    <row r="94" spans="1:8">
      <c r="A94" s="2"/>
      <c r="B94" s="479">
        <f>B93+1</f>
        <v>60</v>
      </c>
      <c r="C94" s="2"/>
      <c r="D94" s="2" t="s">
        <v>1440</v>
      </c>
      <c r="E94" s="319"/>
      <c r="F94" s="427">
        <f>F31+F60+F93+3</f>
        <v>-39493372.719999433</v>
      </c>
      <c r="G94" s="484">
        <f>G31+G60+G93</f>
        <v>24728350.579997778</v>
      </c>
      <c r="H94" s="2"/>
    </row>
    <row r="95" spans="1:8">
      <c r="A95" s="2"/>
      <c r="B95" s="479">
        <f>B94+1</f>
        <v>61</v>
      </c>
      <c r="C95" s="2"/>
      <c r="D95" s="2" t="s">
        <v>1441</v>
      </c>
      <c r="E95" s="319"/>
      <c r="F95" s="427">
        <f>G96</f>
        <v>37132689.579997778</v>
      </c>
      <c r="G95" s="1580">
        <v>12404341</v>
      </c>
      <c r="H95" s="2"/>
    </row>
    <row r="96" spans="1:8">
      <c r="A96" s="2"/>
      <c r="B96" s="480">
        <f>B95+1</f>
        <v>62</v>
      </c>
      <c r="C96" s="277"/>
      <c r="D96" s="277" t="s">
        <v>1442</v>
      </c>
      <c r="E96" s="324"/>
      <c r="F96" s="467">
        <f>F94+F95</f>
        <v>-2360683.1400016546</v>
      </c>
      <c r="G96" s="468">
        <f>G94+G95-2</f>
        <v>37132689.579997778</v>
      </c>
      <c r="H96" s="2"/>
    </row>
    <row r="97" spans="1:8">
      <c r="A97" s="2"/>
      <c r="B97" s="156"/>
      <c r="C97" s="2"/>
      <c r="D97" s="2"/>
      <c r="E97" s="2"/>
      <c r="F97" s="2"/>
      <c r="G97" s="275"/>
      <c r="H97" s="2"/>
    </row>
    <row r="98" spans="1:8">
      <c r="A98" s="2"/>
      <c r="B98" s="274" t="s">
        <v>1443</v>
      </c>
      <c r="C98" s="163"/>
      <c r="D98" s="163"/>
      <c r="E98" s="163"/>
      <c r="F98" s="163"/>
      <c r="G98" s="273"/>
      <c r="H98" s="2"/>
    </row>
    <row r="99" spans="1:8">
      <c r="A99" s="2"/>
      <c r="B99" s="274"/>
      <c r="C99" s="163"/>
      <c r="D99" s="163"/>
      <c r="E99" s="163"/>
      <c r="F99" s="163"/>
      <c r="G99" s="273"/>
      <c r="H99" s="2"/>
    </row>
    <row r="100" spans="1:8">
      <c r="A100" s="2"/>
      <c r="B100" s="156" t="s">
        <v>1444</v>
      </c>
      <c r="C100" s="2"/>
      <c r="D100" s="2"/>
      <c r="E100" s="2" t="s">
        <v>1445</v>
      </c>
      <c r="F100" s="163"/>
      <c r="G100" s="273"/>
      <c r="H100" s="2"/>
    </row>
    <row r="101" spans="1:8">
      <c r="A101" s="2"/>
      <c r="B101" s="156" t="s">
        <v>1446</v>
      </c>
      <c r="C101" s="2"/>
      <c r="D101" s="2"/>
      <c r="E101" s="2" t="s">
        <v>1447</v>
      </c>
      <c r="F101" s="2"/>
      <c r="G101" s="275"/>
      <c r="H101" s="2"/>
    </row>
    <row r="102" spans="1:8">
      <c r="A102" s="2"/>
      <c r="B102" s="156" t="s">
        <v>1448</v>
      </c>
      <c r="C102" s="2"/>
      <c r="D102" s="2"/>
      <c r="E102" s="2" t="s">
        <v>1449</v>
      </c>
      <c r="F102" s="2"/>
      <c r="G102" s="275"/>
      <c r="H102" s="2"/>
    </row>
    <row r="103" spans="1:8">
      <c r="A103" s="2"/>
      <c r="B103" s="156" t="s">
        <v>1450</v>
      </c>
      <c r="C103" s="2"/>
      <c r="D103" s="2"/>
      <c r="E103" s="2" t="s">
        <v>1451</v>
      </c>
      <c r="F103" s="2"/>
      <c r="G103" s="275"/>
      <c r="H103" s="2"/>
    </row>
    <row r="104" spans="1:8">
      <c r="A104" s="2"/>
      <c r="B104" s="156" t="s">
        <v>1452</v>
      </c>
      <c r="C104" s="2"/>
      <c r="D104" s="2"/>
      <c r="E104" s="2" t="s">
        <v>1453</v>
      </c>
      <c r="F104" s="2"/>
      <c r="G104" s="275"/>
      <c r="H104" s="2"/>
    </row>
    <row r="105" spans="1:8">
      <c r="A105" s="2"/>
      <c r="B105" s="156" t="s">
        <v>1454</v>
      </c>
      <c r="C105" s="2"/>
      <c r="D105" s="2"/>
      <c r="E105" s="2"/>
      <c r="F105" s="2"/>
      <c r="G105" s="275"/>
      <c r="H105" s="2"/>
    </row>
    <row r="106" spans="1:8">
      <c r="A106" s="2"/>
      <c r="B106" s="156"/>
      <c r="C106" s="2"/>
      <c r="D106" s="2"/>
      <c r="E106" s="2" t="s">
        <v>1455</v>
      </c>
      <c r="F106" s="2"/>
      <c r="G106" s="275"/>
      <c r="H106" s="2"/>
    </row>
    <row r="107" spans="1:8">
      <c r="A107" s="2"/>
      <c r="B107" s="156" t="s">
        <v>1456</v>
      </c>
      <c r="C107" s="2"/>
      <c r="D107" s="2"/>
      <c r="E107" s="2" t="s">
        <v>1457</v>
      </c>
      <c r="F107" s="2"/>
      <c r="G107" s="275"/>
      <c r="H107" s="2"/>
    </row>
    <row r="108" spans="1:8">
      <c r="A108" s="2"/>
      <c r="B108" s="156" t="s">
        <v>1458</v>
      </c>
      <c r="C108" s="2"/>
      <c r="D108" s="2"/>
      <c r="E108" s="2" t="s">
        <v>1459</v>
      </c>
      <c r="F108" s="2"/>
      <c r="G108" s="275"/>
      <c r="H108" s="2"/>
    </row>
    <row r="109" spans="1:8">
      <c r="A109" s="2"/>
      <c r="B109" s="156" t="s">
        <v>1460</v>
      </c>
      <c r="C109" s="2"/>
      <c r="D109" s="2"/>
      <c r="E109" s="2" t="s">
        <v>1461</v>
      </c>
      <c r="F109" s="2"/>
      <c r="G109" s="275"/>
      <c r="H109" s="2"/>
    </row>
    <row r="110" spans="1:8">
      <c r="A110" s="2"/>
      <c r="B110" s="156"/>
      <c r="C110" s="2"/>
      <c r="D110" s="2"/>
      <c r="E110" s="2" t="s">
        <v>1462</v>
      </c>
      <c r="F110" s="2"/>
      <c r="G110" s="275"/>
      <c r="H110" s="2"/>
    </row>
    <row r="111" spans="1:8">
      <c r="A111" s="2"/>
      <c r="B111" s="156" t="s">
        <v>1463</v>
      </c>
      <c r="C111" s="2"/>
      <c r="D111" s="2"/>
      <c r="E111" s="2" t="s">
        <v>1464</v>
      </c>
      <c r="F111" s="2"/>
      <c r="G111" s="275"/>
      <c r="H111" s="2"/>
    </row>
    <row r="112" spans="1:8">
      <c r="A112" s="2"/>
      <c r="B112" s="156" t="s">
        <v>1465</v>
      </c>
      <c r="C112" s="430"/>
      <c r="D112" s="2"/>
      <c r="E112" s="2" t="s">
        <v>1466</v>
      </c>
      <c r="F112" s="2"/>
      <c r="G112" s="275"/>
      <c r="H112" s="2"/>
    </row>
    <row r="113" spans="1:8">
      <c r="A113" s="2"/>
      <c r="B113" s="156" t="s">
        <v>1467</v>
      </c>
      <c r="C113" s="430"/>
      <c r="D113" s="2"/>
      <c r="E113" s="2" t="s">
        <v>1468</v>
      </c>
      <c r="F113" s="2"/>
      <c r="G113" s="275"/>
      <c r="H113" s="2"/>
    </row>
    <row r="114" spans="1:8">
      <c r="A114" s="2"/>
      <c r="B114" s="156" t="s">
        <v>1469</v>
      </c>
      <c r="C114" s="430"/>
      <c r="D114" s="2"/>
      <c r="E114" s="2" t="s">
        <v>1470</v>
      </c>
      <c r="F114" s="2"/>
      <c r="G114" s="275"/>
      <c r="H114" s="2"/>
    </row>
    <row r="115" spans="1:8">
      <c r="A115" s="2"/>
      <c r="B115" s="156" t="s">
        <v>1471</v>
      </c>
      <c r="C115" s="430"/>
      <c r="D115" s="2"/>
      <c r="E115" s="430"/>
      <c r="F115" s="2"/>
      <c r="G115" s="275"/>
      <c r="H115" s="2"/>
    </row>
    <row r="116" spans="1:8">
      <c r="A116" s="2"/>
      <c r="B116" s="279"/>
      <c r="C116" s="157"/>
      <c r="D116" s="157"/>
      <c r="E116" s="157"/>
      <c r="F116" s="157"/>
      <c r="G116" s="280"/>
      <c r="H116" s="2"/>
    </row>
    <row r="117" spans="1:8">
      <c r="A117" s="2"/>
      <c r="B117" s="279"/>
      <c r="C117" s="157"/>
      <c r="D117" s="157"/>
      <c r="E117" s="157"/>
      <c r="F117" s="433"/>
      <c r="G117" s="280"/>
      <c r="H117" s="2"/>
    </row>
    <row r="118" spans="1:8">
      <c r="A118" s="2"/>
      <c r="B118" s="279"/>
      <c r="C118" s="157"/>
      <c r="D118" s="157"/>
      <c r="E118" s="157"/>
      <c r="F118" s="157"/>
      <c r="G118" s="280"/>
      <c r="H118" s="2"/>
    </row>
    <row r="119" spans="1:8">
      <c r="A119" s="2"/>
      <c r="B119" s="279"/>
      <c r="C119" s="157"/>
      <c r="D119" s="157"/>
      <c r="E119" s="157"/>
      <c r="F119" s="157"/>
      <c r="G119" s="280"/>
      <c r="H119" s="2"/>
    </row>
    <row r="120" spans="1:8">
      <c r="A120" s="2"/>
      <c r="B120" s="279"/>
      <c r="C120" s="157"/>
      <c r="D120" s="157"/>
      <c r="E120" s="157"/>
      <c r="F120" s="157"/>
      <c r="G120" s="280"/>
      <c r="H120" s="2"/>
    </row>
    <row r="121" spans="1:8">
      <c r="A121" s="2"/>
      <c r="B121" s="279"/>
      <c r="C121" s="157"/>
      <c r="D121" s="157"/>
      <c r="E121" s="157"/>
      <c r="F121" s="157"/>
      <c r="G121" s="280"/>
      <c r="H121" s="2"/>
    </row>
    <row r="122" spans="1:8">
      <c r="A122" s="2"/>
      <c r="B122" s="279"/>
      <c r="C122" s="157"/>
      <c r="D122" s="157"/>
      <c r="E122" s="157"/>
      <c r="F122" s="433"/>
      <c r="G122" s="434"/>
      <c r="H122" s="2"/>
    </row>
    <row r="123" spans="1:8">
      <c r="A123" s="2"/>
      <c r="B123" s="279"/>
      <c r="C123" s="157"/>
      <c r="D123" s="157"/>
      <c r="E123" s="157"/>
      <c r="F123" s="433"/>
      <c r="G123" s="434"/>
      <c r="H123" s="2"/>
    </row>
    <row r="124" spans="1:8" ht="15.75" thickBot="1">
      <c r="A124" s="2"/>
      <c r="B124" s="281"/>
      <c r="C124" s="162"/>
      <c r="D124" s="162"/>
      <c r="E124" s="162"/>
      <c r="F124" s="162"/>
      <c r="G124" s="282"/>
      <c r="H124" s="2"/>
    </row>
    <row r="125" spans="1:8">
      <c r="A125" s="2"/>
      <c r="B125" s="2"/>
      <c r="C125" s="2"/>
      <c r="D125" s="2"/>
      <c r="E125" s="430"/>
      <c r="F125" s="430"/>
      <c r="G125" s="340" t="s">
        <v>1430</v>
      </c>
      <c r="H125" s="2"/>
    </row>
    <row r="126" spans="1:8">
      <c r="A126" s="163" t="s">
        <v>86</v>
      </c>
      <c r="B126" s="163"/>
      <c r="C126" s="163"/>
      <c r="D126" s="163"/>
      <c r="E126" s="442"/>
      <c r="F126" s="442"/>
      <c r="G126" s="442"/>
      <c r="H126" s="2"/>
    </row>
    <row r="127" spans="1:8">
      <c r="A127" s="2"/>
      <c r="B127" s="163" t="s">
        <v>1472</v>
      </c>
      <c r="C127" s="163"/>
      <c r="D127" s="163"/>
      <c r="E127" s="163"/>
      <c r="F127" s="163"/>
      <c r="G127" s="163"/>
      <c r="H127" s="2"/>
    </row>
    <row r="128" spans="1:8">
      <c r="A128" s="2"/>
      <c r="B128" s="2"/>
      <c r="C128" s="2"/>
      <c r="D128" s="2"/>
      <c r="E128" s="2"/>
      <c r="F128" s="2"/>
      <c r="G128" s="2"/>
      <c r="H128" s="2"/>
    </row>
    <row r="129" spans="1:9" ht="15.75" thickBot="1">
      <c r="A129" s="2"/>
      <c r="B129" s="2"/>
      <c r="C129" s="2"/>
      <c r="D129" s="2"/>
      <c r="E129" s="2"/>
      <c r="F129" s="2"/>
      <c r="G129" s="2"/>
      <c r="H129" s="2"/>
    </row>
    <row r="130" spans="1:9">
      <c r="A130" s="2"/>
      <c r="B130" s="271"/>
      <c r="C130" s="165"/>
      <c r="D130" s="165"/>
      <c r="E130" s="165"/>
      <c r="F130" s="165"/>
      <c r="G130" s="272"/>
      <c r="H130" s="2"/>
    </row>
    <row r="131" spans="1:9" ht="15.75">
      <c r="A131" s="2"/>
      <c r="B131" s="153" t="s">
        <v>792</v>
      </c>
      <c r="C131" s="163"/>
      <c r="D131" s="445"/>
      <c r="E131" s="445"/>
      <c r="F131" s="445"/>
      <c r="G131" s="461"/>
      <c r="H131" s="2"/>
    </row>
    <row r="132" spans="1:9">
      <c r="A132" s="2"/>
      <c r="B132" s="276"/>
      <c r="C132" s="277"/>
      <c r="D132" s="277"/>
      <c r="E132" s="277"/>
      <c r="F132" s="277"/>
      <c r="G132" s="278"/>
      <c r="H132" s="2"/>
    </row>
    <row r="133" spans="1:9">
      <c r="A133" s="2"/>
      <c r="B133" s="158" t="s">
        <v>36</v>
      </c>
      <c r="C133" s="317"/>
      <c r="D133" s="318" t="s">
        <v>793</v>
      </c>
      <c r="E133" s="319"/>
      <c r="F133" s="318" t="s">
        <v>794</v>
      </c>
      <c r="G133" s="462" t="s">
        <v>795</v>
      </c>
      <c r="H133" s="2"/>
    </row>
    <row r="134" spans="1:9">
      <c r="A134" s="2"/>
      <c r="B134" s="398" t="s">
        <v>48</v>
      </c>
      <c r="C134" s="320"/>
      <c r="D134" s="326" t="s">
        <v>470</v>
      </c>
      <c r="E134" s="324"/>
      <c r="F134" s="326" t="s">
        <v>471</v>
      </c>
      <c r="G134" s="463" t="s">
        <v>472</v>
      </c>
      <c r="H134" s="2"/>
    </row>
    <row r="135" spans="1:9">
      <c r="A135" s="2"/>
      <c r="B135" s="485"/>
      <c r="C135" s="486"/>
      <c r="D135" s="157"/>
      <c r="E135" s="471"/>
      <c r="F135" s="433"/>
      <c r="G135" s="469"/>
      <c r="H135" s="2"/>
    </row>
    <row r="136" spans="1:9">
      <c r="A136" s="2"/>
      <c r="B136" s="485"/>
      <c r="C136" s="486"/>
      <c r="D136" s="157"/>
      <c r="E136" s="487"/>
      <c r="F136" s="488"/>
      <c r="G136" s="489"/>
      <c r="H136" s="2"/>
    </row>
    <row r="137" spans="1:9">
      <c r="A137" s="2"/>
      <c r="B137" s="485"/>
      <c r="C137" s="486"/>
      <c r="D137" s="157"/>
      <c r="E137" s="471"/>
      <c r="F137" s="433"/>
      <c r="G137" s="469"/>
      <c r="H137" s="2"/>
    </row>
    <row r="138" spans="1:9">
      <c r="A138" s="2"/>
      <c r="B138" s="485"/>
      <c r="C138" s="486"/>
      <c r="D138" s="157"/>
      <c r="E138" s="471"/>
      <c r="F138" s="433"/>
      <c r="G138" s="469"/>
      <c r="H138" s="2"/>
    </row>
    <row r="139" spans="1:9">
      <c r="A139" s="2"/>
      <c r="B139" s="485"/>
      <c r="C139" s="486"/>
      <c r="D139" s="157"/>
      <c r="E139" s="471"/>
      <c r="F139" s="433"/>
      <c r="G139" s="469"/>
      <c r="H139" s="2"/>
    </row>
    <row r="140" spans="1:9">
      <c r="A140" s="2"/>
      <c r="B140" s="485"/>
      <c r="C140" s="486"/>
      <c r="D140" s="157"/>
      <c r="E140" s="471"/>
      <c r="F140" s="433"/>
      <c r="G140" s="469"/>
      <c r="H140" s="2"/>
    </row>
    <row r="141" spans="1:9">
      <c r="A141" s="2"/>
      <c r="B141" s="485"/>
      <c r="C141" s="486"/>
      <c r="D141" s="157"/>
      <c r="E141" s="471"/>
      <c r="F141" s="433"/>
      <c r="G141" s="469"/>
      <c r="H141" s="2"/>
      <c r="I141" s="132"/>
    </row>
    <row r="142" spans="1:9">
      <c r="A142" s="2"/>
      <c r="B142" s="485"/>
      <c r="C142" s="486"/>
      <c r="D142" s="157"/>
      <c r="E142" s="471"/>
      <c r="F142" s="433"/>
      <c r="G142" s="469"/>
      <c r="H142" s="2"/>
    </row>
    <row r="143" spans="1:9">
      <c r="A143" s="2"/>
      <c r="B143" s="485"/>
      <c r="C143" s="486"/>
      <c r="D143" s="157"/>
      <c r="E143" s="471"/>
      <c r="F143" s="433"/>
      <c r="G143" s="469"/>
      <c r="H143" s="2"/>
    </row>
    <row r="144" spans="1:9">
      <c r="A144" s="2"/>
      <c r="B144" s="485"/>
      <c r="C144" s="486"/>
      <c r="D144" s="157"/>
      <c r="E144" s="471"/>
      <c r="F144" s="433"/>
      <c r="G144" s="469"/>
      <c r="H144" s="2"/>
    </row>
    <row r="145" spans="1:8">
      <c r="A145" s="2"/>
      <c r="B145" s="485"/>
      <c r="C145" s="486"/>
      <c r="D145" s="157"/>
      <c r="E145" s="471"/>
      <c r="F145" s="433"/>
      <c r="G145" s="469"/>
      <c r="H145" s="2"/>
    </row>
    <row r="146" spans="1:8">
      <c r="A146" s="2"/>
      <c r="B146" s="485"/>
      <c r="C146" s="486"/>
      <c r="D146" s="157"/>
      <c r="E146" s="471"/>
      <c r="F146" s="433"/>
      <c r="G146" s="469"/>
      <c r="H146" s="2"/>
    </row>
    <row r="147" spans="1:8">
      <c r="A147" s="2"/>
      <c r="B147" s="485"/>
      <c r="C147" s="486"/>
      <c r="D147" s="157"/>
      <c r="E147" s="471"/>
      <c r="F147" s="433"/>
      <c r="G147" s="469"/>
      <c r="H147" s="2"/>
    </row>
    <row r="148" spans="1:8">
      <c r="A148" s="2"/>
      <c r="B148" s="485"/>
      <c r="C148" s="486"/>
      <c r="D148" s="157"/>
      <c r="E148" s="471"/>
      <c r="F148" s="433"/>
      <c r="G148" s="469"/>
      <c r="H148" s="2"/>
    </row>
    <row r="149" spans="1:8">
      <c r="A149" s="2"/>
      <c r="B149" s="485"/>
      <c r="C149" s="486"/>
      <c r="D149" s="157"/>
      <c r="E149" s="471"/>
      <c r="F149" s="433"/>
      <c r="G149" s="469"/>
      <c r="H149" s="2"/>
    </row>
    <row r="150" spans="1:8">
      <c r="A150" s="2"/>
      <c r="B150" s="485"/>
      <c r="C150" s="486"/>
      <c r="D150" s="157"/>
      <c r="E150" s="471"/>
      <c r="F150" s="433"/>
      <c r="G150" s="469"/>
      <c r="H150" s="2"/>
    </row>
    <row r="151" spans="1:8">
      <c r="A151" s="2"/>
      <c r="B151" s="485"/>
      <c r="C151" s="486"/>
      <c r="D151" s="157"/>
      <c r="E151" s="471"/>
      <c r="F151" s="433"/>
      <c r="G151" s="469"/>
      <c r="H151" s="2"/>
    </row>
    <row r="152" spans="1:8">
      <c r="A152" s="2"/>
      <c r="B152" s="485"/>
      <c r="C152" s="486"/>
      <c r="D152" s="157"/>
      <c r="E152" s="471"/>
      <c r="F152" s="433"/>
      <c r="G152" s="469"/>
      <c r="H152" s="2"/>
    </row>
    <row r="153" spans="1:8">
      <c r="A153" s="2"/>
      <c r="B153" s="485"/>
      <c r="C153" s="486"/>
      <c r="D153" s="157"/>
      <c r="E153" s="471"/>
      <c r="F153" s="433"/>
      <c r="G153" s="469"/>
      <c r="H153" s="2"/>
    </row>
    <row r="154" spans="1:8">
      <c r="A154" s="2"/>
      <c r="B154" s="485"/>
      <c r="C154" s="486"/>
      <c r="D154" s="157"/>
      <c r="E154" s="471"/>
      <c r="F154" s="157"/>
      <c r="G154" s="470"/>
      <c r="H154" s="2"/>
    </row>
    <row r="155" spans="1:8">
      <c r="A155" s="2"/>
      <c r="B155" s="485"/>
      <c r="C155" s="486"/>
      <c r="D155" s="157"/>
      <c r="E155" s="471"/>
      <c r="F155" s="433"/>
      <c r="G155" s="469"/>
      <c r="H155" s="2"/>
    </row>
    <row r="156" spans="1:8">
      <c r="A156" s="2"/>
      <c r="B156" s="485"/>
      <c r="C156" s="486"/>
      <c r="D156" s="157"/>
      <c r="E156" s="471"/>
      <c r="F156" s="433"/>
      <c r="G156" s="469"/>
      <c r="H156" s="2"/>
    </row>
    <row r="157" spans="1:8">
      <c r="A157" s="2"/>
      <c r="B157" s="485"/>
      <c r="C157" s="486"/>
      <c r="D157" s="157"/>
      <c r="E157" s="471"/>
      <c r="F157" s="433"/>
      <c r="G157" s="469"/>
      <c r="H157" s="2"/>
    </row>
    <row r="158" spans="1:8">
      <c r="A158" s="2"/>
      <c r="B158" s="485"/>
      <c r="C158" s="486"/>
      <c r="D158" s="157"/>
      <c r="E158" s="471"/>
      <c r="F158" s="471"/>
      <c r="G158" s="434"/>
      <c r="H158" s="2"/>
    </row>
    <row r="159" spans="1:8">
      <c r="A159" s="2"/>
      <c r="B159" s="485"/>
      <c r="C159" s="486"/>
      <c r="D159" s="157"/>
      <c r="E159" s="471"/>
      <c r="F159" s="471"/>
      <c r="G159" s="434"/>
      <c r="H159" s="2"/>
    </row>
    <row r="160" spans="1:8">
      <c r="A160" s="2"/>
      <c r="B160" s="485"/>
      <c r="C160" s="486"/>
      <c r="D160" s="157"/>
      <c r="E160" s="471"/>
      <c r="F160" s="433"/>
      <c r="G160" s="469"/>
      <c r="H160" s="2"/>
    </row>
    <row r="161" spans="1:8">
      <c r="A161" s="2"/>
      <c r="B161" s="485"/>
      <c r="C161" s="486"/>
      <c r="D161" s="157"/>
      <c r="E161" s="471"/>
      <c r="F161" s="433"/>
      <c r="G161" s="469"/>
      <c r="H161" s="2"/>
    </row>
    <row r="162" spans="1:8">
      <c r="A162" s="2"/>
      <c r="B162" s="485"/>
      <c r="C162" s="486"/>
      <c r="D162" s="157"/>
      <c r="E162" s="471"/>
      <c r="F162" s="433"/>
      <c r="G162" s="469"/>
      <c r="H162" s="2"/>
    </row>
    <row r="163" spans="1:8">
      <c r="A163" s="2"/>
      <c r="B163" s="485"/>
      <c r="C163" s="486"/>
      <c r="D163" s="157"/>
      <c r="E163" s="471"/>
      <c r="F163" s="433"/>
      <c r="G163" s="469"/>
      <c r="H163" s="2"/>
    </row>
    <row r="164" spans="1:8">
      <c r="A164" s="2"/>
      <c r="B164" s="485"/>
      <c r="C164" s="486"/>
      <c r="D164" s="157"/>
      <c r="E164" s="471"/>
      <c r="F164" s="433"/>
      <c r="G164" s="469"/>
      <c r="H164" s="2"/>
    </row>
    <row r="165" spans="1:8">
      <c r="A165" s="2"/>
      <c r="B165" s="485"/>
      <c r="C165" s="486"/>
      <c r="D165" s="157"/>
      <c r="E165" s="471"/>
      <c r="F165" s="433"/>
      <c r="G165" s="469"/>
      <c r="H165" s="2"/>
    </row>
    <row r="166" spans="1:8">
      <c r="A166" s="2"/>
      <c r="B166" s="485"/>
      <c r="C166" s="486"/>
      <c r="D166" s="157"/>
      <c r="E166" s="471"/>
      <c r="F166" s="433"/>
      <c r="G166" s="469"/>
      <c r="H166" s="2"/>
    </row>
    <row r="167" spans="1:8">
      <c r="A167" s="2"/>
      <c r="B167" s="485"/>
      <c r="C167" s="486"/>
      <c r="D167" s="157"/>
      <c r="E167" s="471"/>
      <c r="F167" s="433"/>
      <c r="G167" s="469"/>
      <c r="H167" s="2"/>
    </row>
    <row r="168" spans="1:8">
      <c r="A168" s="2"/>
      <c r="B168" s="485"/>
      <c r="C168" s="486"/>
      <c r="D168" s="157"/>
      <c r="E168" s="471"/>
      <c r="F168" s="433"/>
      <c r="G168" s="469"/>
      <c r="H168" s="2"/>
    </row>
    <row r="169" spans="1:8">
      <c r="A169" s="2"/>
      <c r="B169" s="485"/>
      <c r="C169" s="486"/>
      <c r="D169" s="157"/>
      <c r="E169" s="471"/>
      <c r="F169" s="433"/>
      <c r="G169" s="469"/>
      <c r="H169" s="2"/>
    </row>
    <row r="170" spans="1:8">
      <c r="A170" s="2"/>
      <c r="B170" s="485"/>
      <c r="C170" s="486"/>
      <c r="D170" s="157"/>
      <c r="E170" s="471"/>
      <c r="F170" s="433"/>
      <c r="G170" s="469"/>
      <c r="H170" s="2"/>
    </row>
    <row r="171" spans="1:8">
      <c r="A171" s="2"/>
      <c r="B171" s="485"/>
      <c r="C171" s="486"/>
      <c r="D171" s="157"/>
      <c r="E171" s="471"/>
      <c r="F171" s="433"/>
      <c r="G171" s="469"/>
      <c r="H171" s="2"/>
    </row>
    <row r="172" spans="1:8">
      <c r="A172" s="2"/>
      <c r="B172" s="485"/>
      <c r="C172" s="486"/>
      <c r="D172" s="157"/>
      <c r="E172" s="471"/>
      <c r="F172" s="433"/>
      <c r="G172" s="469"/>
      <c r="H172" s="2"/>
    </row>
    <row r="173" spans="1:8">
      <c r="A173" s="2"/>
      <c r="B173" s="485"/>
      <c r="C173" s="486"/>
      <c r="D173" s="157"/>
      <c r="E173" s="471"/>
      <c r="F173" s="433"/>
      <c r="G173" s="469"/>
      <c r="H173" s="2"/>
    </row>
    <row r="174" spans="1:8">
      <c r="A174" s="2"/>
      <c r="B174" s="485"/>
      <c r="C174" s="486"/>
      <c r="D174" s="157"/>
      <c r="E174" s="471"/>
      <c r="F174" s="471"/>
      <c r="G174" s="434"/>
      <c r="H174" s="2"/>
    </row>
    <row r="175" spans="1:8">
      <c r="A175" s="2"/>
      <c r="B175" s="485"/>
      <c r="C175" s="486"/>
      <c r="D175" s="157"/>
      <c r="E175" s="471"/>
      <c r="F175" s="433"/>
      <c r="G175" s="469"/>
      <c r="H175" s="2"/>
    </row>
    <row r="176" spans="1:8">
      <c r="A176" s="2"/>
      <c r="B176" s="485"/>
      <c r="C176" s="486"/>
      <c r="D176" s="157"/>
      <c r="E176" s="471"/>
      <c r="F176" s="433"/>
      <c r="G176" s="469"/>
      <c r="H176" s="2"/>
    </row>
    <row r="177" spans="1:8">
      <c r="A177" s="2"/>
      <c r="B177" s="485"/>
      <c r="C177" s="486"/>
      <c r="D177" s="157"/>
      <c r="E177" s="471"/>
      <c r="F177" s="433"/>
      <c r="G177" s="469"/>
      <c r="H177" s="2"/>
    </row>
    <row r="178" spans="1:8">
      <c r="A178" s="2"/>
      <c r="B178" s="485"/>
      <c r="C178" s="486"/>
      <c r="D178" s="157"/>
      <c r="E178" s="471"/>
      <c r="F178" s="433"/>
      <c r="G178" s="469"/>
      <c r="H178" s="2"/>
    </row>
    <row r="179" spans="1:8">
      <c r="A179" s="2"/>
      <c r="B179" s="485"/>
      <c r="C179" s="486"/>
      <c r="D179" s="157"/>
      <c r="E179" s="471"/>
      <c r="F179" s="433"/>
      <c r="G179" s="469"/>
      <c r="H179" s="2"/>
    </row>
    <row r="180" spans="1:8">
      <c r="A180" s="2"/>
      <c r="B180" s="485"/>
      <c r="C180" s="486"/>
      <c r="D180" s="157"/>
      <c r="E180" s="471"/>
      <c r="F180" s="433"/>
      <c r="G180" s="469"/>
      <c r="H180" s="2"/>
    </row>
    <row r="181" spans="1:8">
      <c r="A181" s="2"/>
      <c r="B181" s="485"/>
      <c r="C181" s="486"/>
      <c r="D181" s="157"/>
      <c r="E181" s="471"/>
      <c r="F181" s="433"/>
      <c r="G181" s="469"/>
      <c r="H181" s="2"/>
    </row>
    <row r="182" spans="1:8">
      <c r="A182" s="2"/>
      <c r="B182" s="485"/>
      <c r="C182" s="486"/>
      <c r="D182" s="157"/>
      <c r="E182" s="471"/>
      <c r="F182" s="433"/>
      <c r="G182" s="469"/>
      <c r="H182" s="2"/>
    </row>
    <row r="183" spans="1:8">
      <c r="A183" s="2"/>
      <c r="B183" s="485"/>
      <c r="C183" s="486"/>
      <c r="D183" s="157"/>
      <c r="E183" s="471"/>
      <c r="F183" s="433"/>
      <c r="G183" s="469"/>
      <c r="H183" s="2"/>
    </row>
    <row r="184" spans="1:8">
      <c r="A184" s="2"/>
      <c r="B184" s="485"/>
      <c r="C184" s="486"/>
      <c r="D184" s="157"/>
      <c r="E184" s="471"/>
      <c r="F184" s="433"/>
      <c r="G184" s="469"/>
      <c r="H184" s="2"/>
    </row>
    <row r="185" spans="1:8">
      <c r="A185" s="2"/>
      <c r="B185" s="485"/>
      <c r="C185" s="486"/>
      <c r="D185" s="157"/>
      <c r="E185" s="471"/>
      <c r="F185" s="433"/>
      <c r="G185" s="469"/>
      <c r="H185" s="2"/>
    </row>
    <row r="186" spans="1:8">
      <c r="A186" s="2"/>
      <c r="B186" s="485"/>
      <c r="C186" s="486"/>
      <c r="D186" s="157"/>
      <c r="E186" s="471"/>
      <c r="F186" s="433"/>
      <c r="G186" s="469"/>
      <c r="H186" s="2"/>
    </row>
    <row r="187" spans="1:8">
      <c r="A187" s="2"/>
      <c r="B187" s="485"/>
      <c r="C187" s="486"/>
      <c r="D187" s="157"/>
      <c r="E187" s="471"/>
      <c r="F187" s="471"/>
      <c r="G187" s="434"/>
      <c r="H187" s="2"/>
    </row>
    <row r="188" spans="1:8" ht="15.75" thickBot="1">
      <c r="A188" s="2"/>
      <c r="B188" s="490"/>
      <c r="C188" s="491"/>
      <c r="D188" s="492"/>
      <c r="E188" s="493"/>
      <c r="F188" s="493"/>
      <c r="G188" s="494"/>
      <c r="H188" s="2"/>
    </row>
    <row r="189" spans="1:8">
      <c r="A189" s="2"/>
      <c r="B189" s="163" t="s">
        <v>1473</v>
      </c>
      <c r="C189" s="495"/>
      <c r="D189" s="495"/>
      <c r="E189" s="495"/>
      <c r="F189" s="495"/>
      <c r="G189" s="495"/>
      <c r="H189" s="2"/>
    </row>
    <row r="190" spans="1:8">
      <c r="A190" s="2"/>
      <c r="B190" s="2"/>
      <c r="C190" s="157"/>
      <c r="D190" s="157"/>
      <c r="E190" s="157"/>
      <c r="F190" s="157"/>
      <c r="G190" s="157"/>
      <c r="H190" s="2"/>
    </row>
    <row r="191" spans="1:8">
      <c r="A191" s="2"/>
      <c r="B191" s="2"/>
      <c r="C191" s="157"/>
      <c r="D191" s="157"/>
      <c r="E191" s="157"/>
      <c r="F191" s="157"/>
      <c r="G191" s="157"/>
      <c r="H191" s="2"/>
    </row>
    <row r="192" spans="1:8">
      <c r="A192" s="2"/>
      <c r="B192" s="2"/>
      <c r="C192" s="157"/>
      <c r="D192" s="157"/>
      <c r="E192" s="157"/>
      <c r="F192" s="157"/>
      <c r="G192" s="157"/>
      <c r="H192" s="2"/>
    </row>
    <row r="193" spans="1:8">
      <c r="A193" s="2"/>
      <c r="B193" s="2"/>
      <c r="C193" s="157"/>
      <c r="D193" s="157"/>
      <c r="E193" s="157"/>
      <c r="F193" s="157"/>
      <c r="G193" s="157"/>
      <c r="H193" s="2"/>
    </row>
    <row r="194" spans="1:8">
      <c r="A194" s="2"/>
      <c r="B194" s="2"/>
      <c r="C194" s="157"/>
      <c r="D194" s="157"/>
      <c r="E194" s="157"/>
      <c r="F194" s="157"/>
      <c r="G194" s="157"/>
      <c r="H194" s="2"/>
    </row>
    <row r="195" spans="1:8">
      <c r="A195" s="2"/>
      <c r="B195" s="2"/>
      <c r="C195" s="157"/>
      <c r="D195" s="157"/>
      <c r="E195" s="157"/>
      <c r="F195" s="157"/>
      <c r="G195" s="157"/>
      <c r="H195" s="2"/>
    </row>
    <row r="196" spans="1:8">
      <c r="A196" s="2"/>
      <c r="B196" s="2"/>
      <c r="C196" s="157"/>
      <c r="D196" s="157"/>
      <c r="E196" s="157"/>
      <c r="F196" s="157"/>
      <c r="G196" s="157"/>
      <c r="H196" s="2"/>
    </row>
    <row r="197" spans="1:8">
      <c r="A197" s="2"/>
      <c r="B197" s="2"/>
      <c r="C197" s="157"/>
      <c r="D197" s="157"/>
      <c r="E197" s="157"/>
      <c r="F197" s="157"/>
      <c r="G197" s="157"/>
      <c r="H197" s="2"/>
    </row>
    <row r="198" spans="1:8">
      <c r="A198" s="2"/>
      <c r="B198" s="2"/>
      <c r="C198" s="157"/>
      <c r="D198" s="157"/>
      <c r="E198" s="157"/>
      <c r="F198" s="157"/>
      <c r="G198" s="157"/>
      <c r="H198" s="2"/>
    </row>
    <row r="199" spans="1:8">
      <c r="A199" s="2"/>
      <c r="B199" s="2"/>
      <c r="C199" s="157"/>
      <c r="D199" s="157"/>
      <c r="E199" s="157"/>
      <c r="F199" s="157"/>
      <c r="G199" s="157"/>
      <c r="H199" s="2"/>
    </row>
    <row r="200" spans="1:8">
      <c r="A200" s="2"/>
      <c r="B200" s="2"/>
      <c r="C200" s="157"/>
      <c r="D200" s="157"/>
      <c r="E200" s="157"/>
      <c r="F200" s="157"/>
      <c r="G200" s="157"/>
      <c r="H200" s="2"/>
    </row>
    <row r="201" spans="1:8">
      <c r="A201" s="2"/>
      <c r="B201" s="2"/>
      <c r="C201" s="157"/>
      <c r="D201" s="157"/>
      <c r="E201" s="157"/>
      <c r="F201" s="157"/>
      <c r="G201" s="157"/>
      <c r="H201" s="2"/>
    </row>
    <row r="202" spans="1:8">
      <c r="A202" s="2"/>
      <c r="B202" s="2"/>
      <c r="C202" s="157"/>
      <c r="D202" s="157"/>
      <c r="E202" s="157"/>
      <c r="F202" s="157"/>
      <c r="G202" s="157"/>
      <c r="H202" s="2"/>
    </row>
    <row r="203" spans="1:8">
      <c r="A203" s="2"/>
      <c r="B203" s="2"/>
      <c r="C203" s="157"/>
      <c r="D203" s="157"/>
      <c r="E203" s="157"/>
      <c r="F203" s="157"/>
      <c r="G203" s="157"/>
      <c r="H203" s="2"/>
    </row>
    <row r="204" spans="1:8">
      <c r="A204" s="2"/>
      <c r="B204" s="2"/>
      <c r="C204" s="157"/>
      <c r="D204" s="157"/>
      <c r="E204" s="157"/>
      <c r="F204" s="157"/>
      <c r="G204" s="157"/>
      <c r="H204" s="2"/>
    </row>
    <row r="205" spans="1:8">
      <c r="A205" s="2"/>
      <c r="B205" s="2"/>
      <c r="C205" s="157"/>
      <c r="D205" s="157"/>
      <c r="E205" s="157"/>
      <c r="F205" s="157"/>
      <c r="G205" s="157"/>
      <c r="H205" s="2"/>
    </row>
    <row r="206" spans="1:8">
      <c r="A206" s="2"/>
      <c r="B206" s="2"/>
      <c r="C206" s="157"/>
      <c r="D206" s="157"/>
      <c r="E206" s="157"/>
      <c r="F206" s="157"/>
      <c r="G206" s="157"/>
      <c r="H206" s="2"/>
    </row>
    <row r="207" spans="1:8">
      <c r="A207" s="2"/>
      <c r="B207" s="2"/>
      <c r="C207" s="157"/>
      <c r="D207" s="157"/>
      <c r="E207" s="157"/>
      <c r="F207" s="157"/>
      <c r="G207" s="157"/>
      <c r="H207" s="2"/>
    </row>
    <row r="208" spans="1:8">
      <c r="A208" s="2"/>
      <c r="B208" s="2"/>
      <c r="C208" s="157"/>
      <c r="D208" s="157"/>
      <c r="E208" s="157"/>
      <c r="F208" s="157"/>
      <c r="G208" s="157"/>
      <c r="H208" s="2"/>
    </row>
    <row r="209" spans="1:8">
      <c r="A209" s="2"/>
      <c r="B209" s="2"/>
      <c r="C209" s="157"/>
      <c r="D209" s="157"/>
      <c r="E209" s="157"/>
      <c r="F209" s="157"/>
      <c r="G209" s="157"/>
      <c r="H209" s="2"/>
    </row>
    <row r="210" spans="1:8">
      <c r="A210" s="2"/>
      <c r="B210" s="2"/>
      <c r="C210" s="157"/>
      <c r="D210" s="157"/>
      <c r="E210" s="157"/>
      <c r="F210" s="157"/>
      <c r="G210" s="157"/>
      <c r="H210" s="2"/>
    </row>
    <row r="211" spans="1:8">
      <c r="A211" s="2"/>
      <c r="B211" s="2"/>
      <c r="C211" s="157"/>
      <c r="D211" s="157"/>
      <c r="E211" s="157"/>
      <c r="F211" s="157"/>
      <c r="G211" s="157"/>
      <c r="H211" s="2"/>
    </row>
    <row r="212" spans="1:8">
      <c r="A212" s="2"/>
      <c r="B212" s="2"/>
      <c r="C212" s="157"/>
      <c r="D212" s="157"/>
      <c r="E212" s="157"/>
      <c r="F212" s="157"/>
      <c r="G212" s="157"/>
      <c r="H212" s="2"/>
    </row>
    <row r="213" spans="1:8">
      <c r="A213" s="2"/>
      <c r="B213" s="2"/>
      <c r="C213" s="157"/>
      <c r="D213" s="157"/>
      <c r="E213" s="157"/>
      <c r="F213" s="157"/>
      <c r="G213" s="157"/>
      <c r="H213" s="2"/>
    </row>
    <row r="214" spans="1:8">
      <c r="A214" s="2"/>
      <c r="B214" s="2"/>
      <c r="C214" s="157"/>
      <c r="D214" s="157"/>
      <c r="E214" s="157"/>
      <c r="F214" s="157"/>
      <c r="G214" s="157"/>
      <c r="H214" s="2"/>
    </row>
    <row r="215" spans="1:8">
      <c r="A215" s="2"/>
      <c r="B215" s="2"/>
      <c r="C215" s="157"/>
      <c r="D215" s="157"/>
      <c r="E215" s="157"/>
      <c r="F215" s="157"/>
      <c r="G215" s="157"/>
      <c r="H215" s="2"/>
    </row>
    <row r="216" spans="1:8">
      <c r="A216" s="2"/>
      <c r="B216" s="2"/>
      <c r="C216" s="157"/>
      <c r="D216" s="157"/>
      <c r="E216" s="157"/>
      <c r="F216" s="157"/>
      <c r="G216" s="157"/>
      <c r="H216" s="2"/>
    </row>
    <row r="217" spans="1:8">
      <c r="A217" s="2"/>
      <c r="B217" s="2"/>
      <c r="C217" s="157"/>
      <c r="D217" s="157"/>
      <c r="E217" s="157"/>
      <c r="F217" s="157"/>
      <c r="G217" s="157"/>
      <c r="H217" s="2"/>
    </row>
    <row r="218" spans="1:8">
      <c r="A218" s="2"/>
      <c r="B218" s="2"/>
      <c r="C218" s="157"/>
      <c r="D218" s="157"/>
      <c r="E218" s="157"/>
      <c r="F218" s="157"/>
      <c r="G218" s="157"/>
      <c r="H218" s="2"/>
    </row>
    <row r="219" spans="1:8">
      <c r="A219" s="2"/>
      <c r="B219" s="2"/>
      <c r="C219" s="157"/>
      <c r="D219" s="157"/>
      <c r="E219" s="157"/>
      <c r="F219" s="157"/>
      <c r="G219" s="157"/>
      <c r="H219" s="2"/>
    </row>
    <row r="220" spans="1:8">
      <c r="A220" s="2"/>
      <c r="B220" s="2"/>
      <c r="C220" s="157"/>
      <c r="D220" s="157"/>
      <c r="E220" s="157"/>
      <c r="F220" s="157"/>
      <c r="G220" s="157"/>
      <c r="H220" s="2"/>
    </row>
    <row r="221" spans="1:8">
      <c r="A221" s="2"/>
      <c r="B221" s="2"/>
      <c r="C221" s="157"/>
      <c r="D221" s="157"/>
      <c r="E221" s="157"/>
      <c r="F221" s="157"/>
      <c r="G221" s="157"/>
      <c r="H221" s="2"/>
    </row>
    <row r="222" spans="1:8">
      <c r="A222" s="2"/>
      <c r="B222" s="2"/>
      <c r="C222" s="157"/>
      <c r="D222" s="157"/>
      <c r="E222" s="157"/>
      <c r="F222" s="157"/>
      <c r="G222" s="157"/>
      <c r="H222" s="2"/>
    </row>
    <row r="223" spans="1:8">
      <c r="A223" s="2"/>
      <c r="B223" s="2"/>
      <c r="C223" s="157"/>
      <c r="D223" s="157"/>
      <c r="E223" s="157"/>
      <c r="F223" s="157"/>
      <c r="G223" s="157"/>
      <c r="H223" s="2"/>
    </row>
    <row r="224" spans="1:8">
      <c r="A224" s="2"/>
      <c r="B224" s="2"/>
      <c r="C224" s="157"/>
      <c r="D224" s="157"/>
      <c r="E224" s="157"/>
      <c r="F224" s="157"/>
      <c r="G224" s="157"/>
      <c r="H224" s="2"/>
    </row>
    <row r="225" spans="1:8">
      <c r="A225" s="2"/>
      <c r="B225" s="2"/>
      <c r="C225" s="157"/>
      <c r="D225" s="157"/>
      <c r="E225" s="157"/>
      <c r="F225" s="157"/>
      <c r="G225" s="157"/>
      <c r="H225" s="2"/>
    </row>
    <row r="226" spans="1:8">
      <c r="A226" s="2"/>
      <c r="B226" s="2"/>
      <c r="C226" s="157"/>
      <c r="D226" s="157"/>
      <c r="E226" s="157"/>
      <c r="F226" s="157"/>
      <c r="G226" s="157"/>
      <c r="H226" s="2"/>
    </row>
    <row r="227" spans="1:8">
      <c r="A227" s="2"/>
      <c r="B227" s="2"/>
      <c r="C227" s="157"/>
      <c r="D227" s="157"/>
      <c r="E227" s="157"/>
      <c r="F227" s="157"/>
      <c r="G227" s="157"/>
      <c r="H227" s="2"/>
    </row>
    <row r="228" spans="1:8">
      <c r="A228" s="2"/>
      <c r="B228" s="2"/>
      <c r="C228" s="157"/>
      <c r="D228" s="157"/>
      <c r="E228" s="157"/>
      <c r="F228" s="157"/>
      <c r="G228" s="157"/>
      <c r="H228" s="2"/>
    </row>
    <row r="229" spans="1:8">
      <c r="A229" s="2"/>
      <c r="B229" s="2"/>
      <c r="C229" s="157"/>
      <c r="D229" s="157"/>
      <c r="E229" s="157"/>
      <c r="F229" s="157"/>
      <c r="G229" s="157"/>
      <c r="H229" s="2"/>
    </row>
    <row r="230" spans="1:8">
      <c r="A230" s="2"/>
      <c r="B230" s="2"/>
      <c r="C230" s="157"/>
      <c r="D230" s="157"/>
      <c r="E230" s="157"/>
      <c r="F230" s="157"/>
      <c r="G230" s="157"/>
      <c r="H230" s="2"/>
    </row>
    <row r="231" spans="1:8">
      <c r="A231" s="2"/>
      <c r="B231" s="2"/>
      <c r="C231" s="157"/>
      <c r="D231" s="157"/>
      <c r="E231" s="157"/>
      <c r="F231" s="157"/>
      <c r="G231" s="157"/>
      <c r="H231" s="2"/>
    </row>
    <row r="232" spans="1:8">
      <c r="A232" s="2"/>
      <c r="B232" s="2"/>
      <c r="C232" s="157"/>
      <c r="D232" s="157"/>
      <c r="E232" s="157"/>
      <c r="F232" s="157"/>
      <c r="G232" s="157"/>
      <c r="H232" s="2"/>
    </row>
    <row r="233" spans="1:8">
      <c r="A233" s="2"/>
      <c r="B233" s="2"/>
      <c r="C233" s="157"/>
      <c r="D233" s="157"/>
      <c r="E233" s="157"/>
      <c r="F233" s="157"/>
      <c r="G233" s="157"/>
      <c r="H233" s="2"/>
    </row>
    <row r="234" spans="1:8">
      <c r="A234" s="2"/>
      <c r="B234" s="2"/>
      <c r="C234" s="157"/>
      <c r="D234" s="157"/>
      <c r="E234" s="157"/>
      <c r="F234" s="157"/>
      <c r="G234" s="157"/>
      <c r="H234" s="2"/>
    </row>
  </sheetData>
  <printOptions horizontalCentered="1"/>
  <pageMargins left="0.5" right="0.5" top="0.5" bottom="0.5" header="0.5" footer="0.5"/>
  <pageSetup scale="67" fitToHeight="3" orientation="portrait" r:id="rId1"/>
  <headerFooter alignWithMargins="0"/>
  <rowBreaks count="2" manualBreakCount="2">
    <brk id="62" max="16383" man="1"/>
    <brk id="1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Button 19">
              <controlPr locked="0" defaultSize="0" autoFill="0" autoLine="0" autoPict="0">
                <anchor moveWithCells="1" sizeWithCells="1">
                  <from>
                    <xdr:col>3</xdr:col>
                    <xdr:colOff>3648075</xdr:colOff>
                    <xdr:row>127</xdr:row>
                    <xdr:rowOff>0</xdr:rowOff>
                  </from>
                  <to>
                    <xdr:col>4</xdr:col>
                    <xdr:colOff>504825</xdr:colOff>
                    <xdr:row>127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164"/>
  <sheetViews>
    <sheetView defaultGridColor="0" topLeftCell="A7" colorId="22" zoomScale="75" zoomScaleNormal="75" workbookViewId="0">
      <pane xSplit="3" ySplit="14" topLeftCell="D87" activePane="bottomRight" state="frozen"/>
      <selection activeCell="A7" sqref="A7"/>
      <selection pane="topRight" activeCell="D7" sqref="D7"/>
      <selection pane="bottomLeft" activeCell="A21" sqref="A21"/>
      <selection pane="bottomRight" activeCell="I99" sqref="I99"/>
    </sheetView>
  </sheetViews>
  <sheetFormatPr defaultColWidth="9.77734375" defaultRowHeight="15"/>
  <cols>
    <col min="1" max="1" width="4.77734375" customWidth="1"/>
    <col min="2" max="2" width="6.77734375" customWidth="1"/>
    <col min="3" max="3" width="35.77734375" customWidth="1"/>
    <col min="4" max="4" width="20.109375" customWidth="1"/>
    <col min="5" max="5" width="23.21875" customWidth="1"/>
    <col min="6" max="6" width="19.109375" customWidth="1"/>
    <col min="7" max="9" width="15.77734375" customWidth="1"/>
    <col min="10" max="10" width="16.77734375" customWidth="1"/>
    <col min="11" max="11" width="15.88671875" customWidth="1"/>
    <col min="12" max="12" width="10.77734375" bestFit="1" customWidth="1"/>
    <col min="13" max="13" width="14.6640625" bestFit="1" customWidth="1"/>
    <col min="15" max="15" width="18.5546875" bestFit="1" customWidth="1"/>
    <col min="16" max="16" width="18.33203125" bestFit="1" customWidth="1"/>
    <col min="17" max="17" width="15.6640625" bestFit="1" customWidth="1"/>
    <col min="18" max="18" width="18.5546875" bestFit="1" customWidth="1"/>
    <col min="19" max="19" width="18.33203125" bestFit="1" customWidth="1"/>
  </cols>
  <sheetData>
    <row r="1" spans="1:19">
      <c r="A1" s="66" t="str">
        <f>'Data Sheet'!A58</f>
        <v>Annual Report of VERIZON NEW YORK INC.                                                                                                                   For the period ending DECEMBER 31, 2014</v>
      </c>
      <c r="B1" s="2"/>
      <c r="C1" s="2"/>
      <c r="D1" s="2"/>
      <c r="E1" s="2"/>
      <c r="F1" s="2"/>
      <c r="G1" s="2"/>
      <c r="H1" s="2"/>
      <c r="I1" s="2"/>
      <c r="J1" s="2"/>
      <c r="K1" s="2"/>
      <c r="L1" s="2"/>
      <c r="M1" s="2"/>
      <c r="N1" s="2"/>
      <c r="O1" s="2"/>
      <c r="P1" s="2"/>
      <c r="Q1" s="2"/>
      <c r="R1" s="2"/>
      <c r="S1" s="2"/>
    </row>
    <row r="2" spans="1:19">
      <c r="A2" s="313"/>
      <c r="B2" s="314"/>
      <c r="C2" s="314"/>
      <c r="D2" s="314"/>
      <c r="E2" s="314"/>
      <c r="F2" s="314"/>
      <c r="G2" s="314"/>
      <c r="H2" s="314"/>
      <c r="I2" s="314"/>
      <c r="J2" s="315"/>
      <c r="K2" s="2"/>
      <c r="L2" s="2"/>
      <c r="M2" s="2"/>
      <c r="N2" s="2"/>
      <c r="O2" s="2"/>
      <c r="P2" s="2"/>
      <c r="Q2" s="2"/>
      <c r="R2" s="2"/>
      <c r="S2" s="2"/>
    </row>
    <row r="3" spans="1:19" ht="15.75">
      <c r="A3" s="317"/>
      <c r="B3" s="168" t="s">
        <v>1474</v>
      </c>
      <c r="C3" s="163"/>
      <c r="D3" s="163"/>
      <c r="E3" s="163"/>
      <c r="F3" s="163"/>
      <c r="G3" s="163"/>
      <c r="H3" s="163"/>
      <c r="I3" s="163"/>
      <c r="J3" s="483"/>
      <c r="K3" s="2"/>
      <c r="L3" s="2"/>
      <c r="M3" s="2"/>
      <c r="N3" s="2"/>
      <c r="O3" s="2"/>
      <c r="P3" s="2"/>
      <c r="Q3" s="2"/>
      <c r="R3" s="2"/>
      <c r="S3" s="2"/>
    </row>
    <row r="4" spans="1:19" ht="15.75">
      <c r="A4" s="496"/>
      <c r="B4" s="168"/>
      <c r="C4" s="163"/>
      <c r="D4" s="163"/>
      <c r="E4" s="2"/>
      <c r="F4" s="2"/>
      <c r="G4" s="2"/>
      <c r="H4" s="2"/>
      <c r="I4" s="2"/>
      <c r="J4" s="319"/>
      <c r="K4" s="2"/>
      <c r="L4" s="2"/>
      <c r="M4" s="2"/>
      <c r="N4" s="2"/>
      <c r="O4" s="2"/>
      <c r="P4" s="2"/>
      <c r="Q4" s="2"/>
      <c r="R4" s="2"/>
      <c r="S4" s="2"/>
    </row>
    <row r="5" spans="1:19">
      <c r="A5" s="321" t="s">
        <v>2021</v>
      </c>
      <c r="B5" s="2" t="s">
        <v>1475</v>
      </c>
      <c r="C5" s="2"/>
      <c r="D5" s="2"/>
      <c r="E5" s="2"/>
      <c r="F5" s="1005" t="s">
        <v>1476</v>
      </c>
      <c r="G5" s="2"/>
      <c r="H5" s="2"/>
      <c r="I5" s="2"/>
      <c r="J5" s="319"/>
      <c r="K5" s="2"/>
      <c r="L5" s="2"/>
      <c r="M5" s="2"/>
      <c r="N5" s="2"/>
      <c r="O5" s="2"/>
      <c r="P5" s="2"/>
      <c r="Q5" s="2"/>
      <c r="R5" s="2"/>
      <c r="S5" s="2"/>
    </row>
    <row r="6" spans="1:19">
      <c r="A6" s="317"/>
      <c r="B6" s="2" t="s">
        <v>696</v>
      </c>
      <c r="C6" s="2"/>
      <c r="D6" s="2"/>
      <c r="E6" s="2"/>
      <c r="F6" s="1005" t="s">
        <v>697</v>
      </c>
      <c r="G6" s="2"/>
      <c r="H6" s="2"/>
      <c r="I6" s="163"/>
      <c r="J6" s="483"/>
      <c r="K6" s="163"/>
      <c r="L6" s="163"/>
      <c r="M6" s="163"/>
      <c r="N6" s="2"/>
      <c r="O6" s="2"/>
      <c r="P6" s="2"/>
      <c r="Q6" s="2"/>
      <c r="R6" s="2"/>
      <c r="S6" s="2"/>
    </row>
    <row r="7" spans="1:19">
      <c r="A7" s="317"/>
      <c r="B7" s="2" t="s">
        <v>698</v>
      </c>
      <c r="C7" s="2"/>
      <c r="D7" s="2"/>
      <c r="E7" s="2"/>
      <c r="F7" s="1005" t="s">
        <v>699</v>
      </c>
      <c r="G7" s="2"/>
      <c r="H7" s="2"/>
      <c r="I7" s="2"/>
      <c r="J7" s="319"/>
      <c r="K7" s="2"/>
      <c r="L7" s="2"/>
      <c r="M7" s="2"/>
      <c r="N7" s="2"/>
      <c r="O7" s="2"/>
      <c r="P7" s="2"/>
      <c r="Q7" s="2"/>
      <c r="R7" s="2"/>
      <c r="S7" s="2"/>
    </row>
    <row r="8" spans="1:19">
      <c r="A8" s="317"/>
      <c r="B8" s="2" t="s">
        <v>700</v>
      </c>
      <c r="C8" s="2"/>
      <c r="D8" s="2"/>
      <c r="E8" s="2"/>
      <c r="F8" s="1005" t="s">
        <v>701</v>
      </c>
      <c r="G8" s="2"/>
      <c r="H8" s="2"/>
      <c r="I8" s="2"/>
      <c r="J8" s="319"/>
      <c r="K8" s="2"/>
      <c r="L8" s="2"/>
      <c r="M8" s="2"/>
      <c r="N8" s="2"/>
      <c r="O8" s="2"/>
      <c r="P8" s="2"/>
      <c r="Q8" s="2"/>
      <c r="R8" s="2"/>
      <c r="S8" s="2"/>
    </row>
    <row r="9" spans="1:19">
      <c r="A9" s="317"/>
      <c r="B9" s="2"/>
      <c r="C9" s="2"/>
      <c r="D9" s="2"/>
      <c r="E9" s="2"/>
      <c r="F9" s="1005" t="s">
        <v>702</v>
      </c>
      <c r="G9" s="2"/>
      <c r="H9" s="2"/>
      <c r="I9" s="2"/>
      <c r="J9" s="319"/>
      <c r="K9" s="2"/>
      <c r="L9" s="2"/>
      <c r="M9" s="2"/>
      <c r="N9" s="2"/>
      <c r="O9" s="2"/>
      <c r="P9" s="2"/>
      <c r="Q9" s="2"/>
      <c r="R9" s="2"/>
      <c r="S9" s="2"/>
    </row>
    <row r="10" spans="1:19">
      <c r="A10" s="321" t="s">
        <v>2035</v>
      </c>
      <c r="B10" s="2" t="s">
        <v>703</v>
      </c>
      <c r="C10" s="2"/>
      <c r="D10" s="2"/>
      <c r="E10" s="2"/>
      <c r="F10" s="1005" t="s">
        <v>704</v>
      </c>
      <c r="G10" s="2"/>
      <c r="H10" s="2"/>
      <c r="I10" s="2"/>
      <c r="J10" s="319"/>
      <c r="K10" s="2"/>
      <c r="L10" s="2"/>
      <c r="M10" s="2"/>
      <c r="N10" s="2"/>
      <c r="O10" s="2"/>
      <c r="P10" s="2"/>
      <c r="Q10" s="2"/>
      <c r="R10" s="2"/>
      <c r="S10" s="2"/>
    </row>
    <row r="11" spans="1:19">
      <c r="A11" s="317"/>
      <c r="B11" s="2" t="s">
        <v>705</v>
      </c>
      <c r="C11" s="2"/>
      <c r="D11" s="2"/>
      <c r="E11" s="2"/>
      <c r="F11" s="1005" t="s">
        <v>706</v>
      </c>
      <c r="G11" s="2"/>
      <c r="H11" s="2"/>
      <c r="I11" s="2"/>
      <c r="J11" s="319"/>
      <c r="K11" s="2"/>
      <c r="L11" s="2"/>
      <c r="M11" s="2"/>
      <c r="N11" s="2"/>
      <c r="O11" s="2"/>
      <c r="P11" s="2"/>
      <c r="Q11" s="2"/>
      <c r="R11" s="2"/>
      <c r="S11" s="2"/>
    </row>
    <row r="12" spans="1:19">
      <c r="A12" s="317"/>
      <c r="B12" s="2"/>
      <c r="C12" s="2"/>
      <c r="D12" s="2"/>
      <c r="E12" s="2"/>
      <c r="F12" s="1005" t="s">
        <v>707</v>
      </c>
      <c r="G12" s="2"/>
      <c r="H12" s="2"/>
      <c r="I12" s="2"/>
      <c r="J12" s="319"/>
      <c r="K12" s="2"/>
      <c r="L12" s="2"/>
      <c r="M12" s="2"/>
      <c r="N12" s="2"/>
      <c r="O12" s="2"/>
      <c r="P12" s="2"/>
      <c r="Q12" s="2"/>
      <c r="R12" s="2"/>
      <c r="S12" s="2"/>
    </row>
    <row r="13" spans="1:19">
      <c r="A13" s="321" t="s">
        <v>1378</v>
      </c>
      <c r="B13" s="2" t="s">
        <v>372</v>
      </c>
      <c r="C13" s="2"/>
      <c r="D13" s="2"/>
      <c r="E13" s="2"/>
      <c r="F13" s="1005" t="s">
        <v>373</v>
      </c>
      <c r="G13" s="2"/>
      <c r="H13" s="2"/>
      <c r="I13" s="2"/>
      <c r="J13" s="319"/>
      <c r="K13" s="2"/>
      <c r="L13" s="2"/>
      <c r="M13" s="2"/>
      <c r="N13" s="2"/>
      <c r="O13" s="2"/>
      <c r="P13" s="2"/>
      <c r="Q13" s="2"/>
      <c r="R13" s="2"/>
      <c r="S13" s="2"/>
    </row>
    <row r="14" spans="1:19">
      <c r="A14" s="317"/>
      <c r="B14" s="2"/>
      <c r="C14" s="2"/>
      <c r="D14" s="2"/>
      <c r="E14" s="2"/>
      <c r="F14" s="1005" t="s">
        <v>374</v>
      </c>
      <c r="G14" s="2"/>
      <c r="H14" s="2"/>
      <c r="I14" s="2"/>
      <c r="J14" s="319"/>
      <c r="K14" s="2"/>
      <c r="L14" s="2"/>
      <c r="M14" s="2"/>
      <c r="N14" s="2"/>
      <c r="O14" s="2"/>
      <c r="P14" s="2"/>
      <c r="Q14" s="2"/>
      <c r="R14" s="2"/>
      <c r="S14" s="2"/>
    </row>
    <row r="15" spans="1:19">
      <c r="A15" s="317"/>
      <c r="B15" s="2"/>
      <c r="C15" s="2"/>
      <c r="D15" s="2"/>
      <c r="E15" s="2"/>
      <c r="F15" s="1005"/>
      <c r="G15" s="2"/>
      <c r="H15" s="2"/>
      <c r="I15" s="2"/>
      <c r="J15" s="319"/>
      <c r="K15" s="2"/>
      <c r="L15" s="2"/>
      <c r="M15" s="2"/>
      <c r="N15" s="2"/>
      <c r="O15" s="2"/>
      <c r="P15" s="2"/>
      <c r="Q15" s="2"/>
      <c r="R15" s="2"/>
      <c r="S15" s="2"/>
    </row>
    <row r="16" spans="1:19">
      <c r="A16" s="392"/>
      <c r="B16" s="314"/>
      <c r="C16" s="314"/>
      <c r="D16" s="497" t="s">
        <v>1066</v>
      </c>
      <c r="E16" s="498" t="s">
        <v>375</v>
      </c>
      <c r="F16" s="498"/>
      <c r="G16" s="499" t="s">
        <v>376</v>
      </c>
      <c r="H16" s="500"/>
      <c r="I16" s="497" t="s">
        <v>377</v>
      </c>
      <c r="J16" s="501" t="s">
        <v>1066</v>
      </c>
      <c r="K16" s="2"/>
      <c r="L16" s="2"/>
      <c r="M16" s="2"/>
      <c r="N16" s="2"/>
      <c r="O16" s="2"/>
      <c r="P16" s="2"/>
      <c r="Q16" s="2"/>
      <c r="R16" s="2"/>
      <c r="S16" s="2"/>
    </row>
    <row r="17" spans="1:19">
      <c r="A17" s="397"/>
      <c r="B17" s="2"/>
      <c r="C17" s="2"/>
      <c r="D17" s="502" t="s">
        <v>378</v>
      </c>
      <c r="E17" s="318" t="s">
        <v>379</v>
      </c>
      <c r="F17" s="321" t="s">
        <v>379</v>
      </c>
      <c r="G17" s="503" t="s">
        <v>380</v>
      </c>
      <c r="H17" s="497" t="s">
        <v>381</v>
      </c>
      <c r="I17" s="502" t="s">
        <v>1226</v>
      </c>
      <c r="J17" s="504" t="s">
        <v>382</v>
      </c>
      <c r="K17" s="2"/>
      <c r="L17" s="2"/>
      <c r="M17" s="2"/>
      <c r="N17" s="2"/>
      <c r="O17" s="2"/>
      <c r="P17" s="2"/>
      <c r="Q17" s="2"/>
      <c r="R17" s="2"/>
      <c r="S17" s="2"/>
    </row>
    <row r="18" spans="1:19">
      <c r="A18" s="502" t="s">
        <v>36</v>
      </c>
      <c r="B18" s="2"/>
      <c r="C18" s="318" t="s">
        <v>383</v>
      </c>
      <c r="D18" s="502" t="s">
        <v>384</v>
      </c>
      <c r="E18" s="318" t="s">
        <v>385</v>
      </c>
      <c r="F18" s="321" t="s">
        <v>386</v>
      </c>
      <c r="G18" s="321" t="s">
        <v>387</v>
      </c>
      <c r="H18" s="502" t="s">
        <v>386</v>
      </c>
      <c r="I18" s="504" t="s">
        <v>388</v>
      </c>
      <c r="J18" s="504" t="s">
        <v>384</v>
      </c>
      <c r="K18" s="2"/>
      <c r="L18" s="2"/>
      <c r="M18" s="2"/>
      <c r="N18" s="2"/>
      <c r="O18" s="2"/>
      <c r="P18" s="2"/>
      <c r="Q18" s="2"/>
      <c r="R18" s="2"/>
      <c r="S18" s="2"/>
    </row>
    <row r="19" spans="1:19">
      <c r="A19" s="502" t="s">
        <v>48</v>
      </c>
      <c r="B19" s="2"/>
      <c r="C19" s="318" t="s">
        <v>389</v>
      </c>
      <c r="D19" s="502" t="s">
        <v>471</v>
      </c>
      <c r="E19" s="318" t="s">
        <v>472</v>
      </c>
      <c r="F19" s="321" t="s">
        <v>62</v>
      </c>
      <c r="G19" s="321" t="s">
        <v>63</v>
      </c>
      <c r="H19" s="502" t="s">
        <v>64</v>
      </c>
      <c r="I19" s="504" t="s">
        <v>65</v>
      </c>
      <c r="J19" s="504" t="s">
        <v>66</v>
      </c>
      <c r="K19" s="2"/>
      <c r="L19" s="2"/>
      <c r="M19" s="2"/>
      <c r="N19" s="2"/>
      <c r="O19" s="2"/>
      <c r="P19" s="2"/>
      <c r="Q19" s="2"/>
      <c r="R19" s="2"/>
      <c r="S19" s="2"/>
    </row>
    <row r="20" spans="1:19">
      <c r="A20" s="505"/>
      <c r="B20" s="320"/>
      <c r="C20" s="277"/>
      <c r="D20" s="505"/>
      <c r="E20" s="277"/>
      <c r="F20" s="320"/>
      <c r="G20" s="320"/>
      <c r="H20" s="505"/>
      <c r="I20" s="324"/>
      <c r="J20" s="324"/>
      <c r="K20" s="2"/>
      <c r="L20" s="2"/>
      <c r="M20" s="2"/>
      <c r="N20" s="2"/>
      <c r="O20" s="2"/>
      <c r="P20" s="2"/>
      <c r="Q20" s="2"/>
      <c r="R20" s="2"/>
      <c r="S20" s="2"/>
    </row>
    <row r="21" spans="1:19" ht="15.75">
      <c r="A21" s="317"/>
      <c r="B21" s="506" t="s">
        <v>390</v>
      </c>
      <c r="C21" s="2"/>
      <c r="D21" s="397"/>
      <c r="E21" s="2"/>
      <c r="F21" s="317"/>
      <c r="G21" s="317"/>
      <c r="H21" s="317"/>
      <c r="I21" s="397"/>
      <c r="J21" s="397"/>
      <c r="K21" s="1060"/>
      <c r="L21" s="1194"/>
      <c r="M21" s="1194"/>
      <c r="N21" s="1194"/>
      <c r="O21" s="1194"/>
      <c r="P21" s="1194"/>
      <c r="Q21" s="1194"/>
    </row>
    <row r="22" spans="1:19" ht="15.75">
      <c r="A22" s="317"/>
      <c r="B22" s="506" t="s">
        <v>391</v>
      </c>
      <c r="C22" s="2"/>
      <c r="D22" s="397"/>
      <c r="E22" s="2"/>
      <c r="F22" s="317"/>
      <c r="G22" s="317"/>
      <c r="H22" s="317"/>
      <c r="I22" s="397"/>
      <c r="J22" s="397"/>
      <c r="K22" s="1060"/>
      <c r="L22" s="1194"/>
      <c r="M22" s="1194"/>
      <c r="N22" s="1194"/>
      <c r="O22" s="1194"/>
      <c r="P22" s="1194"/>
      <c r="Q22" s="1194"/>
    </row>
    <row r="23" spans="1:19">
      <c r="A23" s="321" t="s">
        <v>475</v>
      </c>
      <c r="B23" s="507" t="s">
        <v>392</v>
      </c>
      <c r="C23" s="2" t="s">
        <v>393</v>
      </c>
      <c r="D23" s="1420">
        <v>56858894.740000002</v>
      </c>
      <c r="E23" s="488"/>
      <c r="F23" s="508">
        <v>0</v>
      </c>
      <c r="G23" s="509"/>
      <c r="H23" s="508">
        <v>1031660.36</v>
      </c>
      <c r="I23" s="487">
        <v>-68789.160000003874</v>
      </c>
      <c r="J23" s="510">
        <f t="shared" ref="J23:J34" si="0">D23+SUM(E23:F23)-SUM(G23:H23)+I23</f>
        <v>55758445.219999999</v>
      </c>
      <c r="K23" s="1715"/>
      <c r="L23" s="1060"/>
      <c r="M23" s="1716"/>
      <c r="N23" s="1716"/>
      <c r="O23" s="1716"/>
      <c r="P23" s="1716"/>
      <c r="Q23" s="1194"/>
    </row>
    <row r="24" spans="1:19">
      <c r="A24" s="321" t="s">
        <v>968</v>
      </c>
      <c r="B24" s="507" t="s">
        <v>394</v>
      </c>
      <c r="C24" s="2" t="s">
        <v>395</v>
      </c>
      <c r="D24" s="1420">
        <v>227330065.89000002</v>
      </c>
      <c r="E24" s="433"/>
      <c r="F24" s="508">
        <v>1274474.55</v>
      </c>
      <c r="G24" s="511"/>
      <c r="H24" s="508">
        <v>32335041.090000004</v>
      </c>
      <c r="I24" s="487">
        <v>48527.409999966621</v>
      </c>
      <c r="J24" s="512">
        <f t="shared" si="0"/>
        <v>196318026.75999999</v>
      </c>
      <c r="K24" s="1715"/>
      <c r="L24" s="1060"/>
      <c r="M24" s="1716"/>
      <c r="N24" s="1716"/>
      <c r="O24" s="1716"/>
      <c r="P24" s="1716"/>
      <c r="Q24" s="1194"/>
    </row>
    <row r="25" spans="1:19">
      <c r="A25" s="321" t="s">
        <v>1212</v>
      </c>
      <c r="B25" s="507" t="s">
        <v>396</v>
      </c>
      <c r="C25" s="2" t="s">
        <v>397</v>
      </c>
      <c r="D25" s="1420">
        <v>0</v>
      </c>
      <c r="E25" s="433"/>
      <c r="F25" s="508">
        <v>0</v>
      </c>
      <c r="G25" s="511"/>
      <c r="H25" s="508">
        <v>0</v>
      </c>
      <c r="I25" s="487">
        <v>0</v>
      </c>
      <c r="J25" s="512">
        <f t="shared" si="0"/>
        <v>0</v>
      </c>
      <c r="K25" s="1715"/>
      <c r="L25" s="1060"/>
      <c r="M25" s="1716"/>
      <c r="N25" s="1716"/>
      <c r="O25" s="1716"/>
      <c r="P25" s="1716"/>
      <c r="Q25" s="1194"/>
    </row>
    <row r="26" spans="1:19">
      <c r="A26" s="321" t="s">
        <v>71</v>
      </c>
      <c r="B26" s="507" t="s">
        <v>398</v>
      </c>
      <c r="C26" s="2" t="s">
        <v>399</v>
      </c>
      <c r="D26" s="1420">
        <v>140759792</v>
      </c>
      <c r="E26" s="433"/>
      <c r="F26" s="508">
        <v>1854633.8</v>
      </c>
      <c r="G26" s="511"/>
      <c r="H26" s="508">
        <v>1155368.53</v>
      </c>
      <c r="I26" s="487">
        <v>120508.52000001073</v>
      </c>
      <c r="J26" s="512">
        <f t="shared" si="0"/>
        <v>141579565.79000002</v>
      </c>
      <c r="K26" s="1715"/>
      <c r="L26" s="1060"/>
      <c r="M26" s="1716"/>
      <c r="N26" s="1716"/>
      <c r="O26" s="1716"/>
      <c r="P26" s="1716"/>
      <c r="Q26" s="1194"/>
    </row>
    <row r="27" spans="1:19">
      <c r="A27" s="321" t="s">
        <v>72</v>
      </c>
      <c r="B27" s="507" t="s">
        <v>400</v>
      </c>
      <c r="C27" s="2" t="s">
        <v>401</v>
      </c>
      <c r="D27" s="1420">
        <v>0</v>
      </c>
      <c r="E27" s="433"/>
      <c r="F27" s="508">
        <v>0</v>
      </c>
      <c r="G27" s="511"/>
      <c r="H27" s="508">
        <v>0</v>
      </c>
      <c r="I27" s="487">
        <v>0</v>
      </c>
      <c r="J27" s="512">
        <f t="shared" si="0"/>
        <v>0</v>
      </c>
      <c r="K27" s="1715"/>
      <c r="L27" s="1060"/>
      <c r="M27" s="1716"/>
      <c r="N27" s="1716"/>
      <c r="O27" s="1716"/>
      <c r="P27" s="1716"/>
      <c r="Q27" s="1194"/>
    </row>
    <row r="28" spans="1:19">
      <c r="A28" s="321" t="s">
        <v>484</v>
      </c>
      <c r="B28" s="507" t="s">
        <v>402</v>
      </c>
      <c r="C28" s="2" t="s">
        <v>403</v>
      </c>
      <c r="D28" s="1420">
        <v>0</v>
      </c>
      <c r="E28" s="433"/>
      <c r="F28" s="508">
        <v>0</v>
      </c>
      <c r="G28" s="511"/>
      <c r="H28" s="508">
        <v>0</v>
      </c>
      <c r="I28" s="487">
        <v>0</v>
      </c>
      <c r="J28" s="512">
        <f t="shared" si="0"/>
        <v>0</v>
      </c>
      <c r="K28" s="1715"/>
      <c r="L28" s="1060"/>
      <c r="M28" s="1716"/>
      <c r="N28" s="1716"/>
      <c r="O28" s="1716"/>
      <c r="P28" s="1716"/>
      <c r="Q28" s="1194"/>
    </row>
    <row r="29" spans="1:19">
      <c r="A29" s="321" t="s">
        <v>487</v>
      </c>
      <c r="B29" s="507" t="s">
        <v>404</v>
      </c>
      <c r="C29" s="2" t="s">
        <v>405</v>
      </c>
      <c r="D29" s="1420">
        <v>2613551290.8500004</v>
      </c>
      <c r="E29" s="433"/>
      <c r="F29" s="508">
        <v>48061931.82</v>
      </c>
      <c r="G29" s="511"/>
      <c r="H29" s="508">
        <v>8631331.1399999987</v>
      </c>
      <c r="I29" s="487">
        <v>9243632.2599992752</v>
      </c>
      <c r="J29" s="512">
        <f t="shared" si="0"/>
        <v>2662225523.79</v>
      </c>
      <c r="K29" s="1715"/>
      <c r="L29" s="1060"/>
      <c r="M29" s="1716"/>
      <c r="N29" s="1716"/>
      <c r="O29" s="1716"/>
      <c r="P29" s="1716"/>
      <c r="Q29" s="1194"/>
    </row>
    <row r="30" spans="1:19">
      <c r="A30" s="321" t="s">
        <v>2227</v>
      </c>
      <c r="B30" s="507" t="s">
        <v>406</v>
      </c>
      <c r="C30" s="2" t="s">
        <v>407</v>
      </c>
      <c r="D30" s="1420">
        <v>4996980.1100000003</v>
      </c>
      <c r="E30" s="433"/>
      <c r="F30" s="508">
        <v>253267.7</v>
      </c>
      <c r="G30" s="511"/>
      <c r="H30" s="508">
        <v>2054.7399999999998</v>
      </c>
      <c r="I30" s="487">
        <v>-13862.070000000298</v>
      </c>
      <c r="J30" s="512">
        <f t="shared" si="0"/>
        <v>5234331</v>
      </c>
      <c r="K30" s="1715"/>
      <c r="L30" s="1060"/>
      <c r="M30" s="1716"/>
      <c r="N30" s="1716"/>
      <c r="O30" s="1716"/>
      <c r="P30" s="1716"/>
      <c r="Q30" s="1194"/>
    </row>
    <row r="31" spans="1:19">
      <c r="A31" s="321" t="s">
        <v>341</v>
      </c>
      <c r="B31" s="507" t="s">
        <v>408</v>
      </c>
      <c r="C31" s="2" t="s">
        <v>409</v>
      </c>
      <c r="D31" s="1420">
        <v>0</v>
      </c>
      <c r="E31" s="433"/>
      <c r="F31" s="508">
        <v>0</v>
      </c>
      <c r="G31" s="511"/>
      <c r="H31" s="508">
        <v>0</v>
      </c>
      <c r="I31" s="487">
        <v>0</v>
      </c>
      <c r="J31" s="512">
        <f t="shared" si="0"/>
        <v>0</v>
      </c>
      <c r="K31" s="1715"/>
      <c r="L31" s="1060"/>
      <c r="M31" s="1716"/>
      <c r="N31" s="1716"/>
      <c r="O31" s="1716"/>
      <c r="P31" s="1716"/>
      <c r="Q31" s="1194"/>
    </row>
    <row r="32" spans="1:19">
      <c r="A32" s="321" t="s">
        <v>73</v>
      </c>
      <c r="B32" s="317"/>
      <c r="C32" s="2" t="s">
        <v>2414</v>
      </c>
      <c r="D32" s="1420">
        <v>3553070.06</v>
      </c>
      <c r="E32" s="433"/>
      <c r="F32" s="508">
        <v>0</v>
      </c>
      <c r="G32" s="511"/>
      <c r="H32" s="508">
        <v>0</v>
      </c>
      <c r="I32" s="487">
        <v>0</v>
      </c>
      <c r="J32" s="512">
        <f t="shared" si="0"/>
        <v>3553070.06</v>
      </c>
      <c r="K32" s="1715"/>
      <c r="L32" s="1060"/>
      <c r="M32" s="1716"/>
      <c r="N32" s="1716"/>
      <c r="O32" s="1716"/>
      <c r="P32" s="1716"/>
      <c r="Q32" s="1194"/>
    </row>
    <row r="33" spans="1:17">
      <c r="A33" s="321" t="s">
        <v>74</v>
      </c>
      <c r="B33" s="317"/>
      <c r="C33" s="2" t="s">
        <v>2415</v>
      </c>
      <c r="D33" s="1420">
        <v>2438291.92</v>
      </c>
      <c r="E33" s="433"/>
      <c r="F33" s="508">
        <v>2177.37</v>
      </c>
      <c r="G33" s="511"/>
      <c r="H33" s="508">
        <v>0</v>
      </c>
      <c r="I33" s="487">
        <v>1076.8599999998696</v>
      </c>
      <c r="J33" s="512">
        <f t="shared" si="0"/>
        <v>2441546.15</v>
      </c>
      <c r="K33" s="1715"/>
      <c r="L33" s="1060"/>
      <c r="M33" s="1716"/>
      <c r="N33" s="1716"/>
      <c r="O33" s="1716"/>
      <c r="P33" s="1716"/>
      <c r="Q33" s="1194"/>
    </row>
    <row r="34" spans="1:17">
      <c r="A34" s="321" t="s">
        <v>75</v>
      </c>
      <c r="B34" s="507" t="s">
        <v>2416</v>
      </c>
      <c r="C34" s="2" t="s">
        <v>2417</v>
      </c>
      <c r="D34" s="1420">
        <v>72026132.840000004</v>
      </c>
      <c r="E34" s="433"/>
      <c r="F34" s="508">
        <v>584911.04</v>
      </c>
      <c r="G34" s="511"/>
      <c r="H34" s="508">
        <v>12332731.99</v>
      </c>
      <c r="I34" s="487">
        <v>-502280.95000000298</v>
      </c>
      <c r="J34" s="512">
        <f t="shared" si="0"/>
        <v>59776030.940000005</v>
      </c>
      <c r="K34" s="1715"/>
      <c r="L34" s="1060"/>
      <c r="M34" s="1716"/>
      <c r="N34" s="1716"/>
      <c r="O34" s="1716"/>
      <c r="P34" s="1716"/>
      <c r="Q34" s="1194"/>
    </row>
    <row r="35" spans="1:17" ht="15.75">
      <c r="A35" s="321" t="s">
        <v>76</v>
      </c>
      <c r="B35" s="506" t="s">
        <v>2418</v>
      </c>
      <c r="C35" s="2"/>
      <c r="D35" s="513">
        <f t="shared" ref="D35:J35" si="1">SUM(D23:D34)</f>
        <v>3121514518.4100008</v>
      </c>
      <c r="E35" s="514">
        <f t="shared" si="1"/>
        <v>0</v>
      </c>
      <c r="F35" s="514">
        <f t="shared" si="1"/>
        <v>52031396.280000001</v>
      </c>
      <c r="G35" s="514">
        <f t="shared" si="1"/>
        <v>0</v>
      </c>
      <c r="H35" s="514">
        <f t="shared" si="1"/>
        <v>55488187.850000009</v>
      </c>
      <c r="I35" s="514">
        <f t="shared" si="1"/>
        <v>8828812.8699992448</v>
      </c>
      <c r="J35" s="514">
        <f t="shared" si="1"/>
        <v>3126886539.71</v>
      </c>
      <c r="K35" s="1715"/>
      <c r="L35" s="1060"/>
      <c r="M35" s="1716"/>
      <c r="N35" s="1716"/>
      <c r="O35" s="1716"/>
      <c r="P35" s="1716"/>
      <c r="Q35" s="1194"/>
    </row>
    <row r="36" spans="1:17">
      <c r="A36" s="317"/>
      <c r="B36" s="317"/>
      <c r="C36" s="2"/>
      <c r="D36" s="397"/>
      <c r="E36" s="2"/>
      <c r="F36" s="317"/>
      <c r="G36" s="317"/>
      <c r="H36" s="317"/>
      <c r="I36" s="397"/>
      <c r="J36" s="397"/>
      <c r="K36" s="1715"/>
      <c r="L36" s="1060"/>
      <c r="M36" s="1716"/>
      <c r="N36" s="1716"/>
      <c r="O36" s="1716"/>
      <c r="P36" s="1716"/>
      <c r="Q36" s="1194"/>
    </row>
    <row r="37" spans="1:17" ht="15.75">
      <c r="A37" s="317"/>
      <c r="B37" s="506" t="s">
        <v>2419</v>
      </c>
      <c r="C37" s="2"/>
      <c r="D37" s="512"/>
      <c r="E37" s="430"/>
      <c r="F37" s="431"/>
      <c r="G37" s="317"/>
      <c r="H37" s="317"/>
      <c r="I37" s="397"/>
      <c r="J37" s="397"/>
      <c r="K37" s="1715"/>
      <c r="L37" s="1060"/>
      <c r="M37" s="1716"/>
      <c r="N37" s="1716"/>
      <c r="O37" s="1716"/>
      <c r="P37" s="1716"/>
      <c r="Q37" s="1194"/>
    </row>
    <row r="38" spans="1:17">
      <c r="A38" s="321" t="s">
        <v>77</v>
      </c>
      <c r="B38" s="507" t="s">
        <v>2420</v>
      </c>
      <c r="C38" s="2" t="s">
        <v>2421</v>
      </c>
      <c r="D38" s="1420">
        <v>0</v>
      </c>
      <c r="E38" s="488"/>
      <c r="F38" s="508">
        <v>0</v>
      </c>
      <c r="G38" s="509"/>
      <c r="H38" s="508">
        <v>71858.7</v>
      </c>
      <c r="I38" s="487">
        <v>85074.66</v>
      </c>
      <c r="J38" s="510">
        <f t="shared" ref="J38:J48" si="2">D38+SUM(E38:F38)-SUM(G38:H38)+I38</f>
        <v>13215.960000000006</v>
      </c>
      <c r="K38" s="1715"/>
      <c r="L38" s="1060"/>
      <c r="M38" s="1716"/>
      <c r="N38" s="1716"/>
      <c r="O38" s="1716"/>
      <c r="P38" s="1716"/>
      <c r="Q38" s="1194"/>
    </row>
    <row r="39" spans="1:17">
      <c r="A39" s="321" t="s">
        <v>78</v>
      </c>
      <c r="B39" s="507" t="s">
        <v>2422</v>
      </c>
      <c r="C39" s="2" t="s">
        <v>2423</v>
      </c>
      <c r="D39" s="1420">
        <v>3296336778.9699998</v>
      </c>
      <c r="E39" s="433"/>
      <c r="F39" s="508">
        <v>8633761.3900000006</v>
      </c>
      <c r="G39" s="511"/>
      <c r="H39" s="508">
        <v>117150744.77</v>
      </c>
      <c r="I39" s="487">
        <v>16930649.610000134</v>
      </c>
      <c r="J39" s="512">
        <f t="shared" si="2"/>
        <v>3204750445.1999998</v>
      </c>
      <c r="K39" s="1715"/>
      <c r="L39" s="1060"/>
      <c r="M39" s="1716"/>
      <c r="N39" s="1716"/>
      <c r="O39" s="1716"/>
      <c r="P39" s="1716"/>
      <c r="Q39" s="1194"/>
    </row>
    <row r="40" spans="1:17">
      <c r="A40" s="321" t="s">
        <v>79</v>
      </c>
      <c r="B40" s="507" t="s">
        <v>2424</v>
      </c>
      <c r="C40" s="2" t="s">
        <v>2425</v>
      </c>
      <c r="D40" s="1420">
        <v>0</v>
      </c>
      <c r="E40" s="433"/>
      <c r="F40" s="508">
        <v>0</v>
      </c>
      <c r="G40" s="511"/>
      <c r="H40" s="508">
        <v>0</v>
      </c>
      <c r="I40" s="487">
        <v>0</v>
      </c>
      <c r="J40" s="512">
        <f t="shared" si="2"/>
        <v>0</v>
      </c>
      <c r="K40" s="1715"/>
      <c r="L40" s="1060"/>
      <c r="M40" s="1716"/>
      <c r="N40" s="1716"/>
      <c r="O40" s="1716"/>
      <c r="P40" s="1716"/>
      <c r="Q40" s="1194"/>
    </row>
    <row r="41" spans="1:17">
      <c r="A41" s="321" t="s">
        <v>80</v>
      </c>
      <c r="B41" s="317"/>
      <c r="C41" s="2" t="s">
        <v>634</v>
      </c>
      <c r="D41" s="1420">
        <v>0</v>
      </c>
      <c r="E41" s="433"/>
      <c r="F41" s="508">
        <v>0</v>
      </c>
      <c r="G41" s="511"/>
      <c r="H41" s="508">
        <v>0</v>
      </c>
      <c r="I41" s="487">
        <v>0</v>
      </c>
      <c r="J41" s="512">
        <f t="shared" si="2"/>
        <v>0</v>
      </c>
      <c r="K41" s="1715"/>
      <c r="L41" s="1060"/>
      <c r="M41" s="1716"/>
      <c r="N41" s="1716"/>
      <c r="O41" s="1716"/>
      <c r="P41" s="1716"/>
      <c r="Q41" s="1194"/>
    </row>
    <row r="42" spans="1:17">
      <c r="A42" s="321" t="s">
        <v>81</v>
      </c>
      <c r="B42" s="317"/>
      <c r="C42" s="2" t="s">
        <v>635</v>
      </c>
      <c r="D42" s="1420">
        <v>0</v>
      </c>
      <c r="E42" s="433"/>
      <c r="F42" s="508">
        <v>0</v>
      </c>
      <c r="G42" s="511"/>
      <c r="H42" s="508">
        <v>0</v>
      </c>
      <c r="I42" s="487">
        <v>0</v>
      </c>
      <c r="J42" s="512">
        <f t="shared" si="2"/>
        <v>0</v>
      </c>
      <c r="K42" s="1715"/>
      <c r="L42" s="1060"/>
      <c r="M42" s="1716"/>
      <c r="N42" s="1716"/>
      <c r="O42" s="1716"/>
      <c r="P42" s="1716"/>
      <c r="Q42" s="1194"/>
    </row>
    <row r="43" spans="1:17">
      <c r="A43" s="321" t="s">
        <v>82</v>
      </c>
      <c r="B43" s="317"/>
      <c r="C43" s="2" t="s">
        <v>636</v>
      </c>
      <c r="D43" s="1420">
        <v>0</v>
      </c>
      <c r="E43" s="433"/>
      <c r="F43" s="508">
        <v>0</v>
      </c>
      <c r="G43" s="511"/>
      <c r="H43" s="508">
        <v>0</v>
      </c>
      <c r="I43" s="487">
        <v>0</v>
      </c>
      <c r="J43" s="512">
        <f t="shared" si="2"/>
        <v>0</v>
      </c>
      <c r="K43" s="1715"/>
      <c r="L43" s="1060"/>
      <c r="M43" s="1716"/>
      <c r="N43" s="1716"/>
      <c r="O43" s="1716"/>
      <c r="P43" s="1716"/>
      <c r="Q43" s="1194"/>
    </row>
    <row r="44" spans="1:17">
      <c r="A44" s="321" t="s">
        <v>83</v>
      </c>
      <c r="B44" s="507" t="s">
        <v>637</v>
      </c>
      <c r="C44" s="2" t="s">
        <v>638</v>
      </c>
      <c r="D44" s="1420">
        <v>25859107.129999999</v>
      </c>
      <c r="E44" s="433"/>
      <c r="F44" s="508">
        <v>36019.370000000003</v>
      </c>
      <c r="G44" s="511"/>
      <c r="H44" s="508">
        <v>239619.66</v>
      </c>
      <c r="I44" s="487">
        <v>-539968.12999999896</v>
      </c>
      <c r="J44" s="512">
        <f t="shared" si="2"/>
        <v>25115538.710000001</v>
      </c>
      <c r="K44" s="1715"/>
      <c r="L44" s="1060"/>
      <c r="M44" s="1716"/>
      <c r="N44" s="1716"/>
      <c r="O44" s="1716"/>
      <c r="P44" s="1716"/>
      <c r="Q44" s="1194"/>
    </row>
    <row r="45" spans="1:17">
      <c r="A45" s="321" t="s">
        <v>84</v>
      </c>
      <c r="B45" s="507" t="s">
        <v>639</v>
      </c>
      <c r="C45" s="2" t="s">
        <v>640</v>
      </c>
      <c r="D45" s="1420">
        <v>0</v>
      </c>
      <c r="E45" s="1407"/>
      <c r="F45" s="1420">
        <v>0</v>
      </c>
      <c r="G45" s="1655"/>
      <c r="H45" s="1420">
        <v>0</v>
      </c>
      <c r="I45" s="1161">
        <v>0</v>
      </c>
      <c r="J45" s="512">
        <f t="shared" si="2"/>
        <v>0</v>
      </c>
      <c r="K45" s="1715"/>
      <c r="L45" s="1060"/>
      <c r="M45" s="1716"/>
      <c r="N45" s="1716"/>
      <c r="O45" s="1716"/>
      <c r="P45" s="1716"/>
      <c r="Q45" s="1194"/>
    </row>
    <row r="46" spans="1:17">
      <c r="A46" s="321" t="s">
        <v>85</v>
      </c>
      <c r="B46" s="317"/>
      <c r="C46" s="2" t="s">
        <v>641</v>
      </c>
      <c r="D46" s="1420">
        <v>0</v>
      </c>
      <c r="E46" s="1407"/>
      <c r="F46" s="1420">
        <v>0</v>
      </c>
      <c r="G46" s="1655"/>
      <c r="H46" s="1420">
        <v>0</v>
      </c>
      <c r="I46" s="1161">
        <v>0</v>
      </c>
      <c r="J46" s="512">
        <f t="shared" si="2"/>
        <v>0</v>
      </c>
      <c r="K46" s="1715"/>
      <c r="L46" s="1060"/>
      <c r="M46" s="1716"/>
      <c r="N46" s="1716"/>
      <c r="O46" s="1716"/>
      <c r="P46" s="1716"/>
      <c r="Q46" s="1194"/>
    </row>
    <row r="47" spans="1:17">
      <c r="A47" s="321" t="s">
        <v>86</v>
      </c>
      <c r="B47" s="317"/>
      <c r="C47" s="2" t="s">
        <v>642</v>
      </c>
      <c r="D47" s="1420">
        <v>2103842.67</v>
      </c>
      <c r="E47" s="433"/>
      <c r="F47" s="508">
        <v>0</v>
      </c>
      <c r="G47" s="511"/>
      <c r="H47" s="1420">
        <v>559375.93999999994</v>
      </c>
      <c r="I47" s="1161">
        <v>-2798</v>
      </c>
      <c r="J47" s="512">
        <f t="shared" si="2"/>
        <v>1541668.73</v>
      </c>
      <c r="K47" s="1715"/>
      <c r="L47" s="1060"/>
      <c r="M47" s="1716"/>
      <c r="N47" s="1716"/>
      <c r="O47" s="1716"/>
      <c r="P47" s="1716"/>
      <c r="Q47" s="1194"/>
    </row>
    <row r="48" spans="1:17">
      <c r="A48" s="321" t="s">
        <v>87</v>
      </c>
      <c r="B48" s="507" t="s">
        <v>643</v>
      </c>
      <c r="C48" s="2" t="s">
        <v>644</v>
      </c>
      <c r="D48" s="1420">
        <v>6366954749.9099989</v>
      </c>
      <c r="E48" s="433"/>
      <c r="F48" s="508">
        <v>270170949.70999998</v>
      </c>
      <c r="G48" s="511"/>
      <c r="H48" s="508">
        <v>177003343.75999999</v>
      </c>
      <c r="I48" s="487">
        <v>333223913.42000198</v>
      </c>
      <c r="J48" s="512">
        <f t="shared" si="2"/>
        <v>6793346269.2800007</v>
      </c>
      <c r="K48" s="1715"/>
      <c r="L48" s="1060"/>
      <c r="M48" s="1716"/>
      <c r="N48" s="1716"/>
      <c r="O48" s="1716"/>
      <c r="P48" s="1716"/>
      <c r="Q48" s="1194"/>
    </row>
    <row r="49" spans="1:19" ht="15.75">
      <c r="A49" s="323" t="s">
        <v>88</v>
      </c>
      <c r="B49" s="515" t="s">
        <v>645</v>
      </c>
      <c r="C49" s="277"/>
      <c r="D49" s="513">
        <f t="shared" ref="D49:J49" si="3">SUM(D38:D48)</f>
        <v>9691254478.6799984</v>
      </c>
      <c r="E49" s="514">
        <f t="shared" si="3"/>
        <v>0</v>
      </c>
      <c r="F49" s="514">
        <f t="shared" si="3"/>
        <v>278840730.46999997</v>
      </c>
      <c r="G49" s="514">
        <f t="shared" si="3"/>
        <v>0</v>
      </c>
      <c r="H49" s="514">
        <f t="shared" si="3"/>
        <v>295024942.82999998</v>
      </c>
      <c r="I49" s="514">
        <f t="shared" si="3"/>
        <v>349696871.56000209</v>
      </c>
      <c r="J49" s="514">
        <f t="shared" si="3"/>
        <v>10024767137.880001</v>
      </c>
      <c r="K49" s="1715"/>
      <c r="L49" s="1060"/>
      <c r="M49" s="1716"/>
      <c r="N49" s="1716"/>
      <c r="O49" s="1716"/>
      <c r="P49" s="1716"/>
      <c r="Q49" s="1194"/>
    </row>
    <row r="50" spans="1:19">
      <c r="A50" s="2" t="s">
        <v>1430</v>
      </c>
      <c r="B50" s="2"/>
      <c r="C50" s="2"/>
      <c r="D50" s="314"/>
      <c r="E50" s="314"/>
      <c r="F50" s="314"/>
      <c r="G50" s="2"/>
      <c r="H50" s="2"/>
      <c r="I50" s="2"/>
      <c r="J50" s="314"/>
      <c r="K50" s="1715"/>
      <c r="L50" s="1060"/>
      <c r="M50" s="1716"/>
      <c r="N50" s="1716"/>
      <c r="O50" s="1716"/>
      <c r="P50" s="1716"/>
      <c r="Q50" s="1060"/>
      <c r="R50" s="2"/>
      <c r="S50" s="2"/>
    </row>
    <row r="51" spans="1:19">
      <c r="A51" s="2"/>
      <c r="B51" s="2"/>
      <c r="C51" s="2"/>
      <c r="D51" s="430" t="s">
        <v>728</v>
      </c>
      <c r="E51" s="430"/>
      <c r="F51" s="430"/>
      <c r="G51" s="2"/>
      <c r="H51" s="2"/>
      <c r="I51" s="2"/>
      <c r="J51" s="987"/>
      <c r="K51" s="1715"/>
      <c r="L51" s="1060"/>
      <c r="M51" s="1716"/>
      <c r="N51" s="1716"/>
      <c r="O51" s="1716"/>
      <c r="P51" s="1716"/>
      <c r="Q51" s="1711"/>
      <c r="R51" s="2"/>
      <c r="S51" s="2"/>
    </row>
    <row r="52" spans="1:19">
      <c r="A52" s="163" t="s">
        <v>87</v>
      </c>
      <c r="B52" s="163"/>
      <c r="C52" s="163"/>
      <c r="D52" s="442"/>
      <c r="E52" s="442"/>
      <c r="F52" s="442"/>
      <c r="G52" s="163"/>
      <c r="H52" s="163"/>
      <c r="I52" s="163"/>
      <c r="J52" s="1006"/>
      <c r="K52" s="1715"/>
      <c r="L52" s="1060"/>
      <c r="M52" s="1716"/>
      <c r="N52" s="1716"/>
      <c r="O52" s="1716"/>
      <c r="P52" s="1716"/>
      <c r="Q52" s="1711"/>
      <c r="R52" s="2"/>
      <c r="S52" s="2"/>
    </row>
    <row r="53" spans="1:19">
      <c r="A53" s="2"/>
      <c r="B53" s="2"/>
      <c r="C53" s="2"/>
      <c r="D53" s="430"/>
      <c r="E53" s="430"/>
      <c r="F53" s="430"/>
      <c r="G53" s="2"/>
      <c r="H53" s="2"/>
      <c r="I53" s="2"/>
      <c r="J53" s="987"/>
      <c r="K53" s="1715"/>
      <c r="L53" s="1060"/>
      <c r="M53" s="1716"/>
      <c r="N53" s="1716"/>
      <c r="O53" s="1716"/>
      <c r="P53" s="1716"/>
      <c r="Q53" s="1060"/>
      <c r="R53" s="2"/>
      <c r="S53" s="2"/>
    </row>
    <row r="54" spans="1:19">
      <c r="A54" s="66" t="str">
        <f>'Data Sheet'!A58</f>
        <v>Annual Report of VERIZON NEW YORK INC.                                                                                                                   For the period ending DECEMBER 31, 2014</v>
      </c>
      <c r="B54" s="2"/>
      <c r="C54" s="2"/>
      <c r="D54" s="2"/>
      <c r="E54" s="2"/>
      <c r="F54" s="2"/>
      <c r="G54" s="2"/>
      <c r="H54" s="2"/>
      <c r="I54" s="2"/>
      <c r="J54" s="277"/>
      <c r="K54" s="1715"/>
      <c r="L54" s="1060"/>
      <c r="M54" s="1716"/>
      <c r="N54" s="1716"/>
      <c r="O54" s="1716"/>
      <c r="P54" s="1716"/>
      <c r="Q54" s="1060"/>
      <c r="R54" s="2"/>
      <c r="S54" s="2"/>
    </row>
    <row r="55" spans="1:19">
      <c r="A55" s="313"/>
      <c r="B55" s="314"/>
      <c r="C55" s="314"/>
      <c r="D55" s="314"/>
      <c r="E55" s="314"/>
      <c r="F55" s="314"/>
      <c r="G55" s="314"/>
      <c r="H55" s="314"/>
      <c r="I55" s="314"/>
      <c r="J55" s="315"/>
      <c r="K55" s="1715"/>
      <c r="L55" s="1060"/>
      <c r="M55" s="1716"/>
      <c r="N55" s="1716"/>
      <c r="O55" s="1716"/>
      <c r="P55" s="1716"/>
      <c r="Q55" s="1060"/>
      <c r="R55" s="2"/>
      <c r="S55" s="2"/>
    </row>
    <row r="56" spans="1:19" ht="15.75">
      <c r="A56" s="317"/>
      <c r="B56" s="168" t="s">
        <v>646</v>
      </c>
      <c r="C56" s="163"/>
      <c r="D56" s="163"/>
      <c r="E56" s="163"/>
      <c r="F56" s="163"/>
      <c r="G56" s="163"/>
      <c r="H56" s="163"/>
      <c r="I56" s="163"/>
      <c r="J56" s="483"/>
      <c r="K56" s="1715"/>
      <c r="L56" s="1060"/>
      <c r="M56" s="1716"/>
      <c r="N56" s="1716"/>
      <c r="O56" s="1716"/>
      <c r="P56" s="1716"/>
      <c r="Q56" s="1060"/>
      <c r="R56" s="2"/>
      <c r="S56" s="2"/>
    </row>
    <row r="57" spans="1:19">
      <c r="A57" s="317"/>
      <c r="B57" s="2"/>
      <c r="C57" s="2"/>
      <c r="D57" s="2"/>
      <c r="E57" s="2"/>
      <c r="F57" s="2"/>
      <c r="G57" s="2"/>
      <c r="H57" s="2"/>
      <c r="I57" s="2"/>
      <c r="J57" s="324"/>
      <c r="K57" s="1715"/>
      <c r="L57" s="1060"/>
      <c r="M57" s="1716"/>
      <c r="N57" s="1716"/>
      <c r="O57" s="1716"/>
      <c r="P57" s="1716"/>
      <c r="Q57" s="1060"/>
      <c r="R57" s="2"/>
      <c r="S57" s="2"/>
    </row>
    <row r="58" spans="1:19">
      <c r="A58" s="392"/>
      <c r="B58" s="314"/>
      <c r="C58" s="314"/>
      <c r="D58" s="497" t="s">
        <v>1066</v>
      </c>
      <c r="E58" s="498" t="s">
        <v>375</v>
      </c>
      <c r="F58" s="498"/>
      <c r="G58" s="499" t="s">
        <v>376</v>
      </c>
      <c r="H58" s="500"/>
      <c r="I58" s="497" t="s">
        <v>377</v>
      </c>
      <c r="J58" s="501" t="s">
        <v>1066</v>
      </c>
      <c r="K58" s="1715"/>
      <c r="L58" s="1060"/>
      <c r="M58" s="1716"/>
      <c r="N58" s="1716"/>
      <c r="O58" s="1716"/>
      <c r="P58" s="1716"/>
      <c r="Q58" s="1060"/>
      <c r="R58" s="2"/>
      <c r="S58" s="2"/>
    </row>
    <row r="59" spans="1:19">
      <c r="A59" s="397"/>
      <c r="B59" s="2"/>
      <c r="C59" s="2"/>
      <c r="D59" s="502" t="s">
        <v>378</v>
      </c>
      <c r="E59" s="318" t="s">
        <v>379</v>
      </c>
      <c r="F59" s="321" t="s">
        <v>379</v>
      </c>
      <c r="G59" s="503" t="s">
        <v>380</v>
      </c>
      <c r="H59" s="497" t="s">
        <v>381</v>
      </c>
      <c r="I59" s="502" t="s">
        <v>1226</v>
      </c>
      <c r="J59" s="504" t="s">
        <v>382</v>
      </c>
      <c r="K59" s="1715"/>
      <c r="L59" s="1060"/>
      <c r="M59" s="1716"/>
      <c r="N59" s="1716"/>
      <c r="O59" s="1716"/>
      <c r="P59" s="1716"/>
      <c r="Q59" s="1060"/>
      <c r="R59" s="2"/>
      <c r="S59" s="2"/>
    </row>
    <row r="60" spans="1:19">
      <c r="A60" s="502" t="s">
        <v>36</v>
      </c>
      <c r="B60" s="2"/>
      <c r="C60" s="318" t="s">
        <v>383</v>
      </c>
      <c r="D60" s="502" t="s">
        <v>384</v>
      </c>
      <c r="E60" s="318" t="s">
        <v>385</v>
      </c>
      <c r="F60" s="321" t="s">
        <v>386</v>
      </c>
      <c r="G60" s="321" t="s">
        <v>387</v>
      </c>
      <c r="H60" s="502" t="s">
        <v>386</v>
      </c>
      <c r="I60" s="504" t="s">
        <v>388</v>
      </c>
      <c r="J60" s="504" t="s">
        <v>384</v>
      </c>
      <c r="K60" s="1715"/>
      <c r="L60" s="1060"/>
      <c r="M60" s="1716"/>
      <c r="N60" s="1716"/>
      <c r="O60" s="1716"/>
      <c r="P60" s="1716"/>
      <c r="Q60" s="1060"/>
      <c r="R60" s="2"/>
      <c r="S60" s="2"/>
    </row>
    <row r="61" spans="1:19">
      <c r="A61" s="502" t="s">
        <v>48</v>
      </c>
      <c r="B61" s="2"/>
      <c r="C61" s="318" t="s">
        <v>389</v>
      </c>
      <c r="D61" s="502" t="s">
        <v>471</v>
      </c>
      <c r="E61" s="318" t="s">
        <v>472</v>
      </c>
      <c r="F61" s="321" t="s">
        <v>62</v>
      </c>
      <c r="G61" s="321" t="s">
        <v>63</v>
      </c>
      <c r="H61" s="502" t="s">
        <v>64</v>
      </c>
      <c r="I61" s="504" t="s">
        <v>65</v>
      </c>
      <c r="J61" s="504" t="s">
        <v>66</v>
      </c>
      <c r="K61" s="1715"/>
      <c r="L61" s="1060"/>
      <c r="M61" s="1716"/>
      <c r="N61" s="1716"/>
      <c r="O61" s="1716"/>
      <c r="P61" s="1716"/>
      <c r="Q61" s="1060"/>
      <c r="R61" s="2"/>
      <c r="S61" s="2"/>
    </row>
    <row r="62" spans="1:19">
      <c r="A62" s="505"/>
      <c r="B62" s="320"/>
      <c r="C62" s="277"/>
      <c r="D62" s="505"/>
      <c r="E62" s="277"/>
      <c r="F62" s="320"/>
      <c r="G62" s="320"/>
      <c r="H62" s="505"/>
      <c r="I62" s="324"/>
      <c r="J62" s="324"/>
      <c r="K62" s="1715"/>
      <c r="L62" s="1060"/>
      <c r="M62" s="1716"/>
      <c r="N62" s="1716"/>
      <c r="O62" s="1716"/>
      <c r="P62" s="1716"/>
      <c r="Q62" s="1060"/>
      <c r="R62" s="2"/>
      <c r="S62" s="2"/>
    </row>
    <row r="63" spans="1:19" ht="15.75">
      <c r="A63" s="317"/>
      <c r="B63" s="506" t="s">
        <v>647</v>
      </c>
      <c r="C63" s="2"/>
      <c r="D63" s="397"/>
      <c r="E63" s="2"/>
      <c r="F63" s="431"/>
      <c r="G63" s="317"/>
      <c r="H63" s="317"/>
      <c r="I63" s="397"/>
      <c r="J63" s="397"/>
      <c r="K63" s="1715"/>
      <c r="L63" s="1060"/>
      <c r="M63" s="1716"/>
      <c r="N63" s="1716"/>
      <c r="O63" s="1716"/>
      <c r="P63" s="1716"/>
      <c r="Q63" s="1060"/>
      <c r="R63" s="2"/>
      <c r="S63" s="2"/>
    </row>
    <row r="64" spans="1:19">
      <c r="A64" s="321" t="s">
        <v>2240</v>
      </c>
      <c r="B64" s="507" t="s">
        <v>648</v>
      </c>
      <c r="C64" s="2" t="s">
        <v>649</v>
      </c>
      <c r="D64" s="1420">
        <v>0</v>
      </c>
      <c r="E64" s="488"/>
      <c r="F64" s="508">
        <v>0</v>
      </c>
      <c r="G64" s="509"/>
      <c r="H64" s="508">
        <v>0</v>
      </c>
      <c r="I64" s="487">
        <v>0</v>
      </c>
      <c r="J64" s="510">
        <f>D64+SUM(E64:F64)-SUM(G64:H64)+I64</f>
        <v>0</v>
      </c>
      <c r="K64" s="1715"/>
      <c r="L64" s="1060"/>
      <c r="M64" s="1716"/>
      <c r="N64" s="1716"/>
      <c r="O64" s="1716"/>
      <c r="P64" s="1716"/>
      <c r="Q64" s="1060"/>
      <c r="R64" s="2"/>
      <c r="S64" s="2"/>
    </row>
    <row r="65" spans="1:19">
      <c r="A65" s="321" t="s">
        <v>2242</v>
      </c>
      <c r="B65" s="507" t="s">
        <v>650</v>
      </c>
      <c r="C65" s="2" t="s">
        <v>651</v>
      </c>
      <c r="D65" s="1420">
        <v>0</v>
      </c>
      <c r="E65" s="433"/>
      <c r="F65" s="508">
        <v>0</v>
      </c>
      <c r="G65" s="511"/>
      <c r="H65" s="508">
        <v>0</v>
      </c>
      <c r="I65" s="487">
        <v>0</v>
      </c>
      <c r="J65" s="512">
        <f>D65+SUM(E65:F65)-SUM(G65:H65)+I65</f>
        <v>0</v>
      </c>
      <c r="K65" s="1715"/>
      <c r="L65" s="1060"/>
      <c r="M65" s="1716"/>
      <c r="N65" s="1716"/>
      <c r="O65" s="1716"/>
      <c r="P65" s="1716"/>
      <c r="Q65" s="1060"/>
      <c r="R65" s="2"/>
      <c r="S65" s="2"/>
    </row>
    <row r="66" spans="1:19">
      <c r="A66" s="321" t="s">
        <v>2245</v>
      </c>
      <c r="B66" s="507" t="s">
        <v>652</v>
      </c>
      <c r="C66" s="2" t="s">
        <v>653</v>
      </c>
      <c r="D66" s="1420">
        <v>0</v>
      </c>
      <c r="E66" s="433"/>
      <c r="F66" s="508">
        <v>0</v>
      </c>
      <c r="G66" s="511"/>
      <c r="H66" s="508">
        <v>0</v>
      </c>
      <c r="I66" s="487">
        <v>0</v>
      </c>
      <c r="J66" s="512">
        <f>D66+SUM(E66:F66)-SUM(G66:H66)+I66</f>
        <v>0</v>
      </c>
      <c r="K66" s="1715"/>
      <c r="L66" s="1060"/>
      <c r="M66" s="1716"/>
      <c r="N66" s="1716"/>
      <c r="O66" s="1716"/>
      <c r="P66" s="1716"/>
      <c r="Q66" s="1060"/>
      <c r="R66" s="2"/>
      <c r="S66" s="2"/>
    </row>
    <row r="67" spans="1:19">
      <c r="A67" s="321" t="s">
        <v>2248</v>
      </c>
      <c r="B67" s="507" t="s">
        <v>654</v>
      </c>
      <c r="C67" s="2" t="s">
        <v>655</v>
      </c>
      <c r="D67" s="1420">
        <v>10782511.6</v>
      </c>
      <c r="E67" s="433"/>
      <c r="F67" s="508">
        <v>5939</v>
      </c>
      <c r="G67" s="511"/>
      <c r="H67" s="508">
        <v>0</v>
      </c>
      <c r="I67" s="487">
        <v>0</v>
      </c>
      <c r="J67" s="512">
        <f>D67+SUM(E67:F67)-SUM(G67:H67)+I67</f>
        <v>10788450.6</v>
      </c>
      <c r="K67" s="1715"/>
      <c r="L67" s="1060"/>
      <c r="M67" s="1716"/>
      <c r="N67" s="1716"/>
      <c r="O67" s="1716"/>
      <c r="P67" s="1716"/>
      <c r="Q67" s="1060"/>
      <c r="R67" s="2"/>
      <c r="S67" s="2"/>
    </row>
    <row r="68" spans="1:19">
      <c r="A68" s="321" t="s">
        <v>2603</v>
      </c>
      <c r="B68" s="507" t="s">
        <v>656</v>
      </c>
      <c r="C68" s="2" t="s">
        <v>657</v>
      </c>
      <c r="D68" s="1420">
        <v>180437622.03999999</v>
      </c>
      <c r="E68" s="433"/>
      <c r="F68" s="508">
        <v>1618856.94</v>
      </c>
      <c r="G68" s="511"/>
      <c r="H68" s="508">
        <v>2155519.66</v>
      </c>
      <c r="I68" s="487">
        <v>-185167.79999998212</v>
      </c>
      <c r="J68" s="512">
        <f>D68+SUM(E68:F68)-SUM(G68:H68)+I68</f>
        <v>179715791.52000001</v>
      </c>
      <c r="K68" s="1715"/>
      <c r="L68" s="1060"/>
      <c r="M68" s="1716"/>
      <c r="N68" s="1716"/>
      <c r="O68" s="1716"/>
      <c r="P68" s="1716"/>
      <c r="Q68" s="1060"/>
      <c r="R68" s="2"/>
      <c r="S68" s="2"/>
    </row>
    <row r="69" spans="1:19" ht="15.75">
      <c r="A69" s="321" t="s">
        <v>2606</v>
      </c>
      <c r="B69" s="506" t="s">
        <v>658</v>
      </c>
      <c r="C69" s="2"/>
      <c r="D69" s="513">
        <f t="shared" ref="D69:J69" si="4">SUM(D64:D68)</f>
        <v>191220133.63999999</v>
      </c>
      <c r="E69" s="514">
        <f t="shared" si="4"/>
        <v>0</v>
      </c>
      <c r="F69" s="514">
        <f t="shared" si="4"/>
        <v>1624795.94</v>
      </c>
      <c r="G69" s="514">
        <f t="shared" si="4"/>
        <v>0</v>
      </c>
      <c r="H69" s="514">
        <f t="shared" si="4"/>
        <v>2155519.66</v>
      </c>
      <c r="I69" s="514">
        <f t="shared" si="4"/>
        <v>-185167.79999998212</v>
      </c>
      <c r="J69" s="514">
        <f t="shared" si="4"/>
        <v>190504242.12</v>
      </c>
      <c r="K69" s="1715"/>
      <c r="L69" s="1060"/>
      <c r="M69" s="1716"/>
      <c r="N69" s="1716"/>
      <c r="O69" s="1716"/>
      <c r="P69" s="1716"/>
      <c r="Q69" s="1060"/>
      <c r="R69" s="2"/>
      <c r="S69" s="2"/>
    </row>
    <row r="70" spans="1:19">
      <c r="A70" s="317"/>
      <c r="B70" s="317"/>
      <c r="C70" s="2"/>
      <c r="D70" s="397"/>
      <c r="E70" s="2"/>
      <c r="F70" s="397"/>
      <c r="G70" s="2"/>
      <c r="H70" s="397"/>
      <c r="I70" s="319"/>
      <c r="J70" s="319"/>
      <c r="K70" s="1715"/>
      <c r="L70" s="1060"/>
      <c r="M70" s="1716"/>
      <c r="N70" s="1716"/>
      <c r="O70" s="1716"/>
      <c r="P70" s="1716"/>
      <c r="Q70" s="1060"/>
      <c r="R70" s="2"/>
      <c r="S70" s="2"/>
    </row>
    <row r="71" spans="1:19" ht="15.75">
      <c r="A71" s="317"/>
      <c r="B71" s="506" t="s">
        <v>659</v>
      </c>
      <c r="C71" s="2"/>
      <c r="D71" s="397"/>
      <c r="E71" s="2"/>
      <c r="F71" s="397"/>
      <c r="G71" s="2"/>
      <c r="H71" s="397"/>
      <c r="I71" s="319"/>
      <c r="J71" s="319"/>
      <c r="K71" s="1715"/>
      <c r="L71" s="1060"/>
      <c r="M71" s="1716"/>
      <c r="N71" s="1716"/>
      <c r="O71" s="1716"/>
      <c r="P71" s="1716"/>
      <c r="Q71" s="1060"/>
      <c r="R71" s="2"/>
      <c r="S71" s="2"/>
    </row>
    <row r="72" spans="1:19">
      <c r="A72" s="321" t="s">
        <v>2609</v>
      </c>
      <c r="B72" s="317">
        <v>2411</v>
      </c>
      <c r="C72" s="2" t="s">
        <v>660</v>
      </c>
      <c r="D72" s="1420">
        <v>794598795.38999999</v>
      </c>
      <c r="E72" s="488"/>
      <c r="F72" s="508">
        <v>12036344.85</v>
      </c>
      <c r="G72" s="488"/>
      <c r="H72" s="508">
        <v>2666562.4500000002</v>
      </c>
      <c r="I72" s="487">
        <v>2141115.4200000763</v>
      </c>
      <c r="J72" s="1720">
        <f t="shared" ref="J72:J80" si="5">D72+SUM(E72:F72)-SUM(G72:H72)+I72</f>
        <v>806109693.21000004</v>
      </c>
      <c r="K72" s="1715"/>
      <c r="L72" s="1060"/>
      <c r="M72" s="1716"/>
      <c r="N72" s="1716"/>
      <c r="O72" s="1716"/>
      <c r="P72" s="1716"/>
      <c r="Q72" s="1060"/>
      <c r="R72" s="2"/>
      <c r="S72" s="2"/>
    </row>
    <row r="73" spans="1:19">
      <c r="A73" s="321" t="s">
        <v>2613</v>
      </c>
      <c r="B73" s="507" t="s">
        <v>661</v>
      </c>
      <c r="C73" s="2" t="s">
        <v>662</v>
      </c>
      <c r="D73" s="1420">
        <v>5961788176.9399996</v>
      </c>
      <c r="E73" s="433"/>
      <c r="F73" s="508">
        <v>115490490.16</v>
      </c>
      <c r="G73" s="433"/>
      <c r="H73" s="508">
        <v>337811530.42000002</v>
      </c>
      <c r="I73" s="487">
        <v>89410744.730000496</v>
      </c>
      <c r="J73" s="512">
        <f t="shared" si="5"/>
        <v>5828877881.4099998</v>
      </c>
      <c r="K73" s="1715"/>
      <c r="L73" s="1060"/>
      <c r="M73" s="1716"/>
      <c r="N73" s="1716"/>
      <c r="O73" s="1716"/>
      <c r="P73" s="1716"/>
      <c r="Q73" s="1060"/>
      <c r="R73" s="2"/>
      <c r="S73" s="2"/>
    </row>
    <row r="74" spans="1:19">
      <c r="A74" s="321" t="s">
        <v>2616</v>
      </c>
      <c r="B74" s="507" t="s">
        <v>663</v>
      </c>
      <c r="C74" s="2" t="s">
        <v>664</v>
      </c>
      <c r="D74" s="1420">
        <v>2537166366.8400002</v>
      </c>
      <c r="E74" s="433"/>
      <c r="F74" s="508">
        <v>33270087</v>
      </c>
      <c r="G74" s="433"/>
      <c r="H74" s="508">
        <v>59032794.57</v>
      </c>
      <c r="I74" s="487">
        <v>20558046.769999981</v>
      </c>
      <c r="J74" s="512">
        <f t="shared" si="5"/>
        <v>2531961706.04</v>
      </c>
      <c r="K74" s="1715"/>
      <c r="L74" s="1060"/>
      <c r="M74" s="1716"/>
      <c r="N74" s="1716"/>
      <c r="O74" s="1716"/>
      <c r="P74" s="1716"/>
      <c r="Q74" s="1060"/>
      <c r="R74" s="2"/>
      <c r="S74" s="2"/>
    </row>
    <row r="75" spans="1:19">
      <c r="A75" s="321" t="s">
        <v>2619</v>
      </c>
      <c r="B75" s="507" t="s">
        <v>665</v>
      </c>
      <c r="C75" s="2" t="s">
        <v>666</v>
      </c>
      <c r="D75" s="1420">
        <v>1179320160.8599999</v>
      </c>
      <c r="E75" s="433"/>
      <c r="F75" s="508">
        <v>38681404.759999998</v>
      </c>
      <c r="G75" s="433"/>
      <c r="H75" s="508">
        <v>26547443.469999999</v>
      </c>
      <c r="I75" s="487">
        <v>1629934.9000000954</v>
      </c>
      <c r="J75" s="512">
        <f t="shared" si="5"/>
        <v>1193084057.05</v>
      </c>
      <c r="K75" s="1715"/>
      <c r="L75" s="1060"/>
      <c r="M75" s="1716"/>
      <c r="N75" s="1716"/>
      <c r="O75" s="1716"/>
      <c r="P75" s="1716"/>
      <c r="Q75" s="1060"/>
      <c r="R75" s="2"/>
      <c r="S75" s="2"/>
    </row>
    <row r="76" spans="1:19">
      <c r="A76" s="321" t="s">
        <v>2000</v>
      </c>
      <c r="B76" s="507" t="s">
        <v>667</v>
      </c>
      <c r="C76" s="2" t="s">
        <v>668</v>
      </c>
      <c r="D76" s="1420">
        <v>5050911.54</v>
      </c>
      <c r="E76" s="433"/>
      <c r="F76" s="508">
        <v>355.96</v>
      </c>
      <c r="G76" s="433"/>
      <c r="H76" s="508">
        <v>32664.54</v>
      </c>
      <c r="I76" s="487">
        <v>0</v>
      </c>
      <c r="J76" s="512">
        <f t="shared" si="5"/>
        <v>5018602.96</v>
      </c>
      <c r="K76" s="1715"/>
      <c r="L76" s="1060"/>
      <c r="M76" s="1716"/>
      <c r="N76" s="1716"/>
      <c r="O76" s="1716"/>
      <c r="P76" s="1716"/>
      <c r="Q76" s="1060"/>
      <c r="R76" s="2"/>
      <c r="S76" s="2"/>
    </row>
    <row r="77" spans="1:19">
      <c r="A77" s="321" t="s">
        <v>2002</v>
      </c>
      <c r="B77" s="507" t="s">
        <v>669</v>
      </c>
      <c r="C77" s="2" t="s">
        <v>670</v>
      </c>
      <c r="D77" s="1420">
        <v>0</v>
      </c>
      <c r="E77" s="433"/>
      <c r="F77" s="508">
        <v>0</v>
      </c>
      <c r="G77" s="433"/>
      <c r="H77" s="508">
        <v>0</v>
      </c>
      <c r="I77" s="487">
        <v>0</v>
      </c>
      <c r="J77" s="512">
        <f t="shared" si="5"/>
        <v>0</v>
      </c>
      <c r="K77" s="1715"/>
      <c r="L77" s="1060"/>
      <c r="M77" s="1716"/>
      <c r="N77" s="1716"/>
      <c r="O77" s="1716"/>
      <c r="P77" s="1716"/>
      <c r="Q77" s="1060"/>
      <c r="R77" s="2"/>
      <c r="S77" s="2"/>
    </row>
    <row r="78" spans="1:19">
      <c r="A78" s="321" t="s">
        <v>2003</v>
      </c>
      <c r="B78" s="507" t="s">
        <v>671</v>
      </c>
      <c r="C78" s="2" t="s">
        <v>672</v>
      </c>
      <c r="D78" s="1420">
        <v>967687048.92999995</v>
      </c>
      <c r="E78" s="433"/>
      <c r="F78" s="508">
        <v>44455049.240000002</v>
      </c>
      <c r="G78" s="433"/>
      <c r="H78" s="508">
        <v>5967642.4700000007</v>
      </c>
      <c r="I78" s="487">
        <v>9266615.6600000858</v>
      </c>
      <c r="J78" s="512">
        <f t="shared" si="5"/>
        <v>1015441071.36</v>
      </c>
      <c r="K78" s="1715"/>
      <c r="L78" s="1060"/>
      <c r="M78" s="1716"/>
      <c r="N78" s="1716"/>
      <c r="O78" s="1716"/>
      <c r="P78" s="1716"/>
      <c r="Q78" s="1060"/>
      <c r="R78" s="2"/>
      <c r="S78" s="2"/>
    </row>
    <row r="79" spans="1:19">
      <c r="A79" s="321" t="s">
        <v>2007</v>
      </c>
      <c r="B79" s="507" t="s">
        <v>673</v>
      </c>
      <c r="C79" s="2" t="s">
        <v>674</v>
      </c>
      <c r="D79" s="1420">
        <v>0</v>
      </c>
      <c r="E79" s="433"/>
      <c r="F79" s="508">
        <v>0</v>
      </c>
      <c r="G79" s="433"/>
      <c r="H79" s="508">
        <v>0</v>
      </c>
      <c r="I79" s="487">
        <v>0</v>
      </c>
      <c r="J79" s="512">
        <f t="shared" si="5"/>
        <v>0</v>
      </c>
      <c r="K79" s="1715"/>
      <c r="L79" s="1060"/>
      <c r="M79" s="1716"/>
      <c r="N79" s="1716"/>
      <c r="O79" s="1716"/>
      <c r="P79" s="1716"/>
      <c r="Q79" s="1060"/>
      <c r="R79" s="2"/>
      <c r="S79" s="2"/>
    </row>
    <row r="80" spans="1:19">
      <c r="A80" s="321" t="s">
        <v>2009</v>
      </c>
      <c r="B80" s="507" t="s">
        <v>675</v>
      </c>
      <c r="C80" s="2" t="s">
        <v>676</v>
      </c>
      <c r="D80" s="1420">
        <v>2014390346.4100001</v>
      </c>
      <c r="E80" s="433"/>
      <c r="F80" s="508">
        <v>9069539.3599999994</v>
      </c>
      <c r="G80" s="433"/>
      <c r="H80" s="508">
        <v>1641.98</v>
      </c>
      <c r="I80" s="487">
        <v>5508557.5299999714</v>
      </c>
      <c r="J80" s="512">
        <f t="shared" si="5"/>
        <v>2028966801.3199999</v>
      </c>
      <c r="K80" s="1715"/>
      <c r="L80" s="1060"/>
      <c r="M80" s="1716"/>
      <c r="N80" s="1716"/>
      <c r="O80" s="1716"/>
      <c r="P80" s="1716"/>
      <c r="Q80" s="1060"/>
      <c r="R80" s="2"/>
      <c r="S80" s="2"/>
    </row>
    <row r="81" spans="1:19" ht="15.75">
      <c r="A81" s="321" t="s">
        <v>2632</v>
      </c>
      <c r="B81" s="506" t="s">
        <v>677</v>
      </c>
      <c r="C81" s="2"/>
      <c r="D81" s="513">
        <f t="shared" ref="D81:J81" si="6">SUM(D72:D80)</f>
        <v>13460001806.910002</v>
      </c>
      <c r="E81" s="514">
        <f t="shared" si="6"/>
        <v>0</v>
      </c>
      <c r="F81" s="514">
        <f t="shared" si="6"/>
        <v>253003271.32999998</v>
      </c>
      <c r="G81" s="514">
        <f t="shared" si="6"/>
        <v>0</v>
      </c>
      <c r="H81" s="514">
        <f t="shared" si="6"/>
        <v>432060279.90000004</v>
      </c>
      <c r="I81" s="514">
        <f t="shared" si="6"/>
        <v>128515015.01000071</v>
      </c>
      <c r="J81" s="514">
        <f t="shared" si="6"/>
        <v>13409459813.349998</v>
      </c>
      <c r="K81" s="1715"/>
      <c r="L81" s="1060"/>
      <c r="M81" s="1716"/>
      <c r="N81" s="1716"/>
      <c r="O81" s="1716"/>
      <c r="P81" s="1716"/>
      <c r="Q81" s="1060"/>
      <c r="R81" s="2"/>
      <c r="S81" s="2"/>
    </row>
    <row r="82" spans="1:19">
      <c r="A82" s="317"/>
      <c r="B82" s="317"/>
      <c r="C82" s="2"/>
      <c r="D82" s="397"/>
      <c r="E82" s="2"/>
      <c r="F82" s="397"/>
      <c r="G82" s="2"/>
      <c r="H82" s="397"/>
      <c r="I82" s="319"/>
      <c r="J82" s="319"/>
      <c r="K82" s="1715"/>
      <c r="L82" s="1060"/>
      <c r="M82" s="1716"/>
      <c r="N82" s="1716"/>
      <c r="O82" s="1716"/>
      <c r="P82" s="1716"/>
      <c r="Q82" s="1060"/>
      <c r="R82" s="2"/>
      <c r="S82" s="2"/>
    </row>
    <row r="83" spans="1:19" ht="15.75">
      <c r="A83" s="317"/>
      <c r="B83" s="506" t="s">
        <v>678</v>
      </c>
      <c r="C83" s="2"/>
      <c r="D83" s="397"/>
      <c r="E83" s="2"/>
      <c r="F83" s="397"/>
      <c r="G83" s="2"/>
      <c r="H83" s="397"/>
      <c r="I83" s="319"/>
      <c r="J83" s="319"/>
      <c r="K83" s="1715"/>
      <c r="L83" s="1060"/>
      <c r="M83" s="1716"/>
      <c r="N83" s="1716"/>
      <c r="O83" s="1716"/>
      <c r="P83" s="1716"/>
      <c r="Q83" s="1060"/>
      <c r="R83" s="2"/>
      <c r="S83" s="2"/>
    </row>
    <row r="84" spans="1:19">
      <c r="A84" s="321" t="s">
        <v>2635</v>
      </c>
      <c r="B84" s="507" t="s">
        <v>679</v>
      </c>
      <c r="C84" s="2" t="s">
        <v>680</v>
      </c>
      <c r="D84" s="1420">
        <v>21545982.25</v>
      </c>
      <c r="E84" s="488"/>
      <c r="F84" s="508">
        <v>0</v>
      </c>
      <c r="G84" s="488"/>
      <c r="H84" s="508">
        <v>20399.740000000002</v>
      </c>
      <c r="I84" s="487">
        <v>0</v>
      </c>
      <c r="J84" s="510">
        <f>D84+SUM(E84:F84)-SUM(G84:H84)+I84</f>
        <v>21525582.510000002</v>
      </c>
      <c r="K84" s="1715"/>
      <c r="L84" s="1060"/>
      <c r="M84" s="1716"/>
      <c r="N84" s="1716"/>
      <c r="O84" s="1716"/>
      <c r="P84" s="1716"/>
      <c r="Q84" s="1060"/>
      <c r="R84" s="2"/>
      <c r="S84" s="2"/>
    </row>
    <row r="85" spans="1:19">
      <c r="A85" s="321" t="s">
        <v>2637</v>
      </c>
      <c r="B85" s="507" t="s">
        <v>681</v>
      </c>
      <c r="C85" s="2" t="s">
        <v>682</v>
      </c>
      <c r="D85" s="1420">
        <v>144206396.27000001</v>
      </c>
      <c r="E85" s="433"/>
      <c r="F85" s="508">
        <v>5411236.1000000006</v>
      </c>
      <c r="G85" s="433"/>
      <c r="H85" s="508">
        <v>553014.75</v>
      </c>
      <c r="I85" s="487">
        <v>6388229.3799999952</v>
      </c>
      <c r="J85" s="1545">
        <f>D85+SUM(E85:F85)-SUM(G85:H85)+I85</f>
        <v>155452847</v>
      </c>
      <c r="K85" s="1717"/>
      <c r="L85" s="1060"/>
      <c r="M85" s="1716"/>
      <c r="N85" s="1716"/>
      <c r="O85" s="1716"/>
      <c r="P85" s="1716"/>
      <c r="Q85" s="1060"/>
      <c r="R85" s="2"/>
      <c r="S85" s="2"/>
    </row>
    <row r="86" spans="1:19">
      <c r="A86" s="321" t="s">
        <v>2640</v>
      </c>
      <c r="B86" s="507" t="s">
        <v>683</v>
      </c>
      <c r="C86" s="2" t="s">
        <v>684</v>
      </c>
      <c r="D86" s="1420">
        <v>824897017.59000003</v>
      </c>
      <c r="E86" s="433"/>
      <c r="F86" s="508">
        <v>9613782.2300000004</v>
      </c>
      <c r="G86" s="433"/>
      <c r="H86" s="508">
        <v>13684618.950000001</v>
      </c>
      <c r="I86" s="487">
        <v>-391321.99000000954</v>
      </c>
      <c r="J86" s="512">
        <f>D86+SUM(E86:F86)-SUM(G86:H86)+I86</f>
        <v>820434858.88</v>
      </c>
      <c r="K86" s="1717"/>
      <c r="L86" s="1060"/>
      <c r="M86" s="1716"/>
      <c r="N86" s="1716"/>
      <c r="O86" s="1716"/>
      <c r="P86" s="1716"/>
      <c r="Q86" s="1060"/>
      <c r="R86" s="2"/>
      <c r="S86" s="2"/>
    </row>
    <row r="87" spans="1:19" ht="15.75">
      <c r="A87" s="321" t="s">
        <v>2643</v>
      </c>
      <c r="B87" s="506" t="s">
        <v>685</v>
      </c>
      <c r="C87" s="2"/>
      <c r="D87" s="513">
        <f t="shared" ref="D87:J87" si="7">SUM(D84:D86)</f>
        <v>990649396.11000001</v>
      </c>
      <c r="E87" s="514">
        <f t="shared" si="7"/>
        <v>0</v>
      </c>
      <c r="F87" s="514">
        <f t="shared" si="7"/>
        <v>15025018.330000002</v>
      </c>
      <c r="G87" s="514">
        <f t="shared" si="7"/>
        <v>0</v>
      </c>
      <c r="H87" s="514">
        <f t="shared" si="7"/>
        <v>14258033.440000001</v>
      </c>
      <c r="I87" s="514">
        <f t="shared" si="7"/>
        <v>5996907.3899999857</v>
      </c>
      <c r="J87" s="514">
        <f t="shared" si="7"/>
        <v>997413288.38999999</v>
      </c>
      <c r="K87" s="1060"/>
      <c r="L87" s="1060"/>
      <c r="M87" s="1716"/>
      <c r="N87" s="1716"/>
      <c r="O87" s="1716"/>
      <c r="P87" s="1716"/>
      <c r="Q87" s="1060"/>
      <c r="R87" s="2"/>
      <c r="S87" s="2"/>
    </row>
    <row r="88" spans="1:19">
      <c r="A88" s="317"/>
      <c r="B88" s="317"/>
      <c r="C88" s="2"/>
      <c r="D88" s="397"/>
      <c r="E88" s="2"/>
      <c r="F88" s="397"/>
      <c r="G88" s="2"/>
      <c r="H88" s="397"/>
      <c r="I88" s="319"/>
      <c r="J88" s="319"/>
      <c r="K88" s="1060"/>
      <c r="L88" s="1060"/>
      <c r="M88" s="1716"/>
      <c r="N88" s="1716"/>
      <c r="O88" s="1716"/>
      <c r="P88" s="1716"/>
      <c r="Q88" s="1060"/>
      <c r="R88" s="2"/>
      <c r="S88" s="2"/>
    </row>
    <row r="89" spans="1:19">
      <c r="A89" s="317"/>
      <c r="B89" s="317"/>
      <c r="C89" s="2"/>
      <c r="D89" s="397"/>
      <c r="E89" s="2"/>
      <c r="F89" s="397"/>
      <c r="G89" s="2"/>
      <c r="H89" s="397"/>
      <c r="I89" s="319"/>
      <c r="J89" s="319"/>
      <c r="K89" s="1060"/>
      <c r="L89" s="1060"/>
      <c r="M89" s="1060"/>
      <c r="N89" s="1711"/>
      <c r="O89" s="1060"/>
      <c r="P89" s="1060"/>
      <c r="Q89" s="1060"/>
      <c r="R89" s="2"/>
      <c r="S89" s="2"/>
    </row>
    <row r="90" spans="1:19" ht="15.75">
      <c r="A90" s="321" t="s">
        <v>2645</v>
      </c>
      <c r="B90" s="506" t="s">
        <v>686</v>
      </c>
      <c r="C90" s="2"/>
      <c r="D90" s="513">
        <f t="shared" ref="D90:J90" si="8">D35+D49+D69+D81+D87</f>
        <v>27454640333.75</v>
      </c>
      <c r="E90" s="514">
        <f t="shared" si="8"/>
        <v>0</v>
      </c>
      <c r="F90" s="514">
        <f t="shared" si="8"/>
        <v>600525212.35000002</v>
      </c>
      <c r="G90" s="514">
        <f t="shared" si="8"/>
        <v>0</v>
      </c>
      <c r="H90" s="514">
        <f t="shared" si="8"/>
        <v>798986963.68000007</v>
      </c>
      <c r="I90" s="514">
        <f t="shared" si="8"/>
        <v>492852439.030002</v>
      </c>
      <c r="J90" s="514">
        <f t="shared" si="8"/>
        <v>27749031021.449997</v>
      </c>
      <c r="K90" s="1060"/>
      <c r="L90" s="1060"/>
      <c r="M90" s="1060"/>
      <c r="N90" s="1711"/>
      <c r="O90" s="1060"/>
      <c r="P90" s="1060"/>
      <c r="Q90" s="1060"/>
      <c r="R90" s="2"/>
      <c r="S90" s="2"/>
    </row>
    <row r="91" spans="1:19">
      <c r="A91" s="317"/>
      <c r="B91" s="317"/>
      <c r="C91" s="2"/>
      <c r="D91" s="397"/>
      <c r="E91" s="2"/>
      <c r="F91" s="397"/>
      <c r="G91" s="2"/>
      <c r="H91" s="397"/>
      <c r="I91" s="319"/>
      <c r="J91" s="319"/>
      <c r="K91" s="1060"/>
      <c r="L91" s="1060"/>
      <c r="M91" s="1060"/>
      <c r="N91" s="1060"/>
      <c r="O91" s="1060"/>
      <c r="P91" s="1060"/>
      <c r="Q91" s="1060"/>
      <c r="R91" s="2"/>
      <c r="S91" s="2"/>
    </row>
    <row r="92" spans="1:19">
      <c r="A92" s="321" t="s">
        <v>1723</v>
      </c>
      <c r="B92" s="317" t="s">
        <v>687</v>
      </c>
      <c r="C92" s="2"/>
      <c r="D92" s="1420">
        <v>458548</v>
      </c>
      <c r="E92" s="488"/>
      <c r="F92" s="508">
        <v>0</v>
      </c>
      <c r="G92" s="488"/>
      <c r="H92" s="508">
        <v>0</v>
      </c>
      <c r="I92" s="487">
        <v>2430462</v>
      </c>
      <c r="J92" s="510">
        <f t="shared" ref="J92:J101" si="9">D92+SUM(E92:F92)-SUM(G92:H92)+I92</f>
        <v>2889010</v>
      </c>
      <c r="K92" s="1718"/>
      <c r="L92" s="1060"/>
      <c r="M92" s="1060"/>
      <c r="N92" s="1060"/>
      <c r="O92" s="1060"/>
      <c r="P92" s="1060"/>
      <c r="Q92" s="1060"/>
      <c r="R92" s="2"/>
      <c r="S92" s="2"/>
    </row>
    <row r="93" spans="1:19">
      <c r="A93" s="321" t="s">
        <v>804</v>
      </c>
      <c r="B93" s="317" t="s">
        <v>688</v>
      </c>
      <c r="C93" s="2"/>
      <c r="D93" s="1420">
        <v>0</v>
      </c>
      <c r="E93" s="1407"/>
      <c r="F93" s="1420">
        <v>0</v>
      </c>
      <c r="G93" s="1407"/>
      <c r="H93" s="1420">
        <v>0</v>
      </c>
      <c r="I93" s="1161">
        <v>0</v>
      </c>
      <c r="J93" s="1545">
        <f t="shared" si="9"/>
        <v>0</v>
      </c>
      <c r="K93" s="1060"/>
      <c r="L93" s="1060"/>
      <c r="M93" s="1060"/>
      <c r="N93" s="1060"/>
      <c r="O93" s="1060"/>
      <c r="P93" s="1060"/>
      <c r="Q93" s="1060"/>
      <c r="R93" s="2"/>
      <c r="S93" s="2"/>
    </row>
    <row r="94" spans="1:19">
      <c r="A94" s="321" t="s">
        <v>2286</v>
      </c>
      <c r="B94" s="317" t="s">
        <v>689</v>
      </c>
      <c r="C94" s="2"/>
      <c r="D94" s="1420">
        <v>423752041</v>
      </c>
      <c r="E94" s="1407"/>
      <c r="F94" s="1420">
        <v>485059176.22000003</v>
      </c>
      <c r="G94" s="1407"/>
      <c r="H94" s="1420">
        <v>0</v>
      </c>
      <c r="I94" s="1161">
        <v>-363485813.19999999</v>
      </c>
      <c r="J94" s="1545">
        <f t="shared" si="9"/>
        <v>545325404.01999998</v>
      </c>
      <c r="K94" s="1715"/>
      <c r="L94" s="1060"/>
      <c r="M94" s="1716"/>
      <c r="N94" s="1716"/>
      <c r="O94" s="1716"/>
      <c r="P94" s="1719"/>
      <c r="Q94" s="1060"/>
      <c r="R94" s="2"/>
      <c r="S94" s="2"/>
    </row>
    <row r="95" spans="1:19">
      <c r="A95" s="321" t="s">
        <v>1728</v>
      </c>
      <c r="B95" s="317" t="s">
        <v>690</v>
      </c>
      <c r="C95" s="2"/>
      <c r="D95" s="1420">
        <v>0</v>
      </c>
      <c r="E95" s="433"/>
      <c r="F95" s="508">
        <v>0</v>
      </c>
      <c r="G95" s="433"/>
      <c r="H95" s="508">
        <v>0</v>
      </c>
      <c r="I95" s="487">
        <v>0</v>
      </c>
      <c r="J95" s="1545">
        <f t="shared" si="9"/>
        <v>0</v>
      </c>
      <c r="K95" s="1715"/>
      <c r="L95" s="1060"/>
      <c r="M95" s="1716"/>
      <c r="N95" s="1716"/>
      <c r="O95" s="1716"/>
      <c r="P95" s="1719"/>
      <c r="Q95" s="1060"/>
      <c r="R95" s="2"/>
      <c r="S95" s="2"/>
    </row>
    <row r="96" spans="1:19">
      <c r="A96" s="321" t="s">
        <v>1730</v>
      </c>
      <c r="B96" s="317"/>
      <c r="C96" s="2" t="s">
        <v>691</v>
      </c>
      <c r="D96" s="1420">
        <v>0</v>
      </c>
      <c r="E96" s="433"/>
      <c r="F96" s="508">
        <v>0</v>
      </c>
      <c r="G96" s="433"/>
      <c r="H96" s="508">
        <v>0</v>
      </c>
      <c r="I96" s="487">
        <v>0</v>
      </c>
      <c r="J96" s="1545">
        <f t="shared" si="9"/>
        <v>0</v>
      </c>
      <c r="K96" s="1715"/>
      <c r="L96" s="1060"/>
      <c r="M96" s="1716"/>
      <c r="N96" s="1716"/>
      <c r="O96" s="1716"/>
      <c r="P96" s="1719"/>
      <c r="Q96" s="1060"/>
      <c r="R96" s="2"/>
      <c r="S96" s="2"/>
    </row>
    <row r="97" spans="1:19">
      <c r="A97" s="321" t="s">
        <v>1732</v>
      </c>
      <c r="B97" s="317"/>
      <c r="C97" s="2" t="s">
        <v>692</v>
      </c>
      <c r="D97" s="1420">
        <v>0</v>
      </c>
      <c r="E97" s="433"/>
      <c r="F97" s="508">
        <v>0</v>
      </c>
      <c r="G97" s="433"/>
      <c r="H97" s="508">
        <v>0</v>
      </c>
      <c r="I97" s="487">
        <v>0</v>
      </c>
      <c r="J97" s="1545">
        <f t="shared" si="9"/>
        <v>0</v>
      </c>
      <c r="K97" s="1715"/>
      <c r="L97" s="1712"/>
      <c r="M97" s="1716"/>
      <c r="N97" s="1716"/>
      <c r="O97" s="1716"/>
      <c r="P97" s="1719"/>
      <c r="Q97" s="1060"/>
      <c r="R97" s="2"/>
      <c r="S97" s="2"/>
    </row>
    <row r="98" spans="1:19">
      <c r="A98" s="321" t="s">
        <v>1735</v>
      </c>
      <c r="B98" s="317" t="s">
        <v>693</v>
      </c>
      <c r="C98" s="2"/>
      <c r="D98" s="1420">
        <v>0</v>
      </c>
      <c r="E98" s="1407"/>
      <c r="F98" s="1420">
        <v>0</v>
      </c>
      <c r="G98" s="1407"/>
      <c r="H98" s="1420">
        <v>0</v>
      </c>
      <c r="I98" s="1161">
        <v>-3222653</v>
      </c>
      <c r="J98" s="1545">
        <f t="shared" si="9"/>
        <v>-3222653</v>
      </c>
      <c r="K98" s="1717"/>
      <c r="L98" s="1060"/>
      <c r="M98" s="1716"/>
      <c r="N98" s="1716"/>
      <c r="O98" s="1716"/>
      <c r="P98" s="1716"/>
      <c r="Q98" s="1060"/>
      <c r="R98" s="2"/>
      <c r="S98" s="2"/>
    </row>
    <row r="99" spans="1:19">
      <c r="A99" s="321" t="s">
        <v>2014</v>
      </c>
      <c r="B99" s="317" t="s">
        <v>694</v>
      </c>
      <c r="C99" s="2"/>
      <c r="D99" s="1420">
        <v>0</v>
      </c>
      <c r="E99" s="433"/>
      <c r="F99" s="508">
        <v>0</v>
      </c>
      <c r="G99" s="433"/>
      <c r="H99" s="508">
        <v>0</v>
      </c>
      <c r="I99" s="487">
        <v>0</v>
      </c>
      <c r="J99" s="512">
        <f t="shared" si="9"/>
        <v>0</v>
      </c>
      <c r="K99" s="1060"/>
      <c r="L99" s="1060"/>
      <c r="M99" s="1060"/>
      <c r="N99" s="1060"/>
      <c r="O99" s="1060"/>
      <c r="P99" s="1060"/>
      <c r="Q99" s="1060"/>
      <c r="R99" s="2"/>
      <c r="S99" s="2"/>
    </row>
    <row r="100" spans="1:19">
      <c r="A100" s="317"/>
      <c r="B100" s="317"/>
      <c r="C100" s="2"/>
      <c r="D100" s="512"/>
      <c r="E100" s="430"/>
      <c r="F100" s="512"/>
      <c r="G100" s="430"/>
      <c r="H100" s="512"/>
      <c r="I100" s="487"/>
      <c r="J100" s="512">
        <f t="shared" si="9"/>
        <v>0</v>
      </c>
      <c r="K100" s="1060"/>
      <c r="L100" s="1060"/>
      <c r="M100" s="1060"/>
      <c r="N100" s="1060"/>
      <c r="O100" s="1060"/>
      <c r="P100" s="1060"/>
      <c r="Q100" s="1060"/>
      <c r="R100" s="2"/>
      <c r="S100" s="2"/>
    </row>
    <row r="101" spans="1:19">
      <c r="A101" s="317"/>
      <c r="B101" s="317"/>
      <c r="C101" s="2"/>
      <c r="D101" s="516"/>
      <c r="E101" s="427"/>
      <c r="F101" s="512"/>
      <c r="G101" s="430"/>
      <c r="H101" s="512"/>
      <c r="I101" s="464"/>
      <c r="J101" s="512">
        <f t="shared" si="9"/>
        <v>0</v>
      </c>
      <c r="K101" s="1060"/>
      <c r="L101" s="1060"/>
      <c r="M101" s="1060"/>
      <c r="N101" s="1060"/>
      <c r="O101" s="1060"/>
      <c r="P101" s="1060"/>
      <c r="Q101" s="1060"/>
      <c r="R101" s="2"/>
      <c r="S101" s="2"/>
    </row>
    <row r="102" spans="1:19" ht="15.75">
      <c r="A102" s="323" t="s">
        <v>2016</v>
      </c>
      <c r="B102" s="1038" t="s">
        <v>695</v>
      </c>
      <c r="C102" s="277"/>
      <c r="D102" s="517">
        <f t="shared" ref="D102:J102" si="10">D90+SUM(D92:D101)</f>
        <v>27878850922.75</v>
      </c>
      <c r="E102" s="518">
        <f t="shared" si="10"/>
        <v>0</v>
      </c>
      <c r="F102" s="513">
        <f t="shared" si="10"/>
        <v>1085584388.5700002</v>
      </c>
      <c r="G102" s="514">
        <f t="shared" si="10"/>
        <v>0</v>
      </c>
      <c r="H102" s="514">
        <f t="shared" si="10"/>
        <v>798986963.68000007</v>
      </c>
      <c r="I102" s="514">
        <f t="shared" si="10"/>
        <v>128574434.83000201</v>
      </c>
      <c r="J102" s="514">
        <f t="shared" si="10"/>
        <v>28294022782.469997</v>
      </c>
      <c r="K102" s="1060"/>
      <c r="L102" s="1060"/>
      <c r="M102" s="1060"/>
      <c r="N102" s="1060"/>
      <c r="O102" s="1060"/>
      <c r="P102" s="1060"/>
      <c r="Q102" s="1060"/>
      <c r="R102" s="2"/>
      <c r="S102" s="2"/>
    </row>
    <row r="103" spans="1:19">
      <c r="A103" s="6" t="s">
        <v>1430</v>
      </c>
      <c r="B103" s="2"/>
      <c r="C103" s="2"/>
      <c r="D103" s="2"/>
      <c r="E103" s="2"/>
      <c r="F103" s="430"/>
      <c r="G103" s="2"/>
      <c r="H103" s="2"/>
      <c r="I103" s="2"/>
      <c r="J103" s="2"/>
      <c r="K103" s="1060"/>
      <c r="L103" s="1060"/>
      <c r="M103" s="1060"/>
      <c r="N103" s="1060"/>
      <c r="O103" s="1060"/>
      <c r="P103" s="1060"/>
      <c r="Q103" s="1060"/>
      <c r="R103" s="2"/>
      <c r="S103" s="2"/>
    </row>
    <row r="104" spans="1:19">
      <c r="A104" s="163" t="s">
        <v>88</v>
      </c>
      <c r="B104" s="163"/>
      <c r="C104" s="163"/>
      <c r="D104" s="442"/>
      <c r="E104" s="442"/>
      <c r="F104" s="442"/>
      <c r="G104" s="163"/>
      <c r="H104" s="163"/>
      <c r="I104" s="163"/>
      <c r="J104" s="163"/>
      <c r="K104" s="1060"/>
      <c r="L104" s="1060"/>
      <c r="M104" s="1060"/>
      <c r="N104" s="1060"/>
      <c r="O104" s="1060"/>
      <c r="P104" s="1060"/>
      <c r="Q104" s="1060"/>
      <c r="R104" s="2"/>
      <c r="S104" s="2"/>
    </row>
    <row r="105" spans="1:19">
      <c r="A105" s="2"/>
      <c r="B105" s="2"/>
      <c r="C105" s="163"/>
      <c r="D105" s="442"/>
      <c r="E105" s="442"/>
      <c r="F105" s="2"/>
      <c r="G105" s="163"/>
      <c r="H105" s="163"/>
      <c r="I105" s="163"/>
      <c r="J105" s="163"/>
      <c r="K105" s="1060"/>
      <c r="L105" s="1060"/>
      <c r="M105" s="1060"/>
      <c r="N105" s="1060"/>
      <c r="O105" s="1060"/>
      <c r="P105" s="1060"/>
      <c r="Q105" s="1060"/>
      <c r="R105" s="2"/>
      <c r="S105" s="2"/>
    </row>
    <row r="106" spans="1:19">
      <c r="A106" s="2"/>
      <c r="B106" s="2"/>
      <c r="C106" s="2"/>
      <c r="D106" s="430"/>
      <c r="E106" s="430"/>
      <c r="F106" s="430"/>
      <c r="G106" s="2"/>
      <c r="H106" s="2"/>
      <c r="I106" s="2"/>
      <c r="J106" s="2"/>
      <c r="K106" s="1060"/>
      <c r="L106" s="1060"/>
      <c r="M106" s="1060"/>
      <c r="N106" s="1060"/>
      <c r="O106" s="1060"/>
      <c r="P106" s="1060"/>
      <c r="Q106" s="1060"/>
      <c r="R106" s="2"/>
      <c r="S106" s="2"/>
    </row>
    <row r="107" spans="1:19">
      <c r="A107" s="2"/>
      <c r="B107" s="2"/>
      <c r="C107" s="2"/>
      <c r="E107" s="1461"/>
      <c r="F107" s="2"/>
      <c r="G107" s="2"/>
      <c r="H107" s="2"/>
      <c r="I107" s="2"/>
      <c r="J107" s="2"/>
      <c r="K107" s="1060"/>
      <c r="L107" s="1060"/>
      <c r="M107" s="1060"/>
      <c r="N107" s="1060"/>
      <c r="O107" s="1060"/>
      <c r="P107" s="1060"/>
      <c r="Q107" s="1060"/>
      <c r="R107" s="2"/>
      <c r="S107" s="2"/>
    </row>
    <row r="108" spans="1:19">
      <c r="A108" s="2"/>
      <c r="B108" s="2"/>
      <c r="C108" s="2"/>
      <c r="D108" s="2"/>
      <c r="E108" s="2"/>
      <c r="F108" s="2"/>
      <c r="G108" s="1060"/>
      <c r="H108" s="1060"/>
      <c r="I108" s="1060"/>
      <c r="J108" s="1060"/>
      <c r="K108" s="1060"/>
      <c r="L108" s="1060"/>
      <c r="M108" s="1060"/>
      <c r="N108" s="1060"/>
      <c r="O108" s="1060"/>
      <c r="P108" s="1060"/>
      <c r="Q108" s="1194"/>
    </row>
    <row r="109" spans="1:19">
      <c r="A109" s="2"/>
      <c r="B109" s="2"/>
      <c r="C109" s="2"/>
      <c r="D109" s="2"/>
      <c r="E109" s="2"/>
      <c r="F109" s="2"/>
      <c r="G109" s="1060"/>
      <c r="H109" s="1060"/>
      <c r="I109" s="1060"/>
      <c r="J109" s="1060"/>
      <c r="K109" s="1060"/>
      <c r="L109" s="1060"/>
      <c r="M109" s="1060"/>
      <c r="N109" s="1060"/>
      <c r="O109" s="1060"/>
      <c r="P109" s="1060"/>
      <c r="Q109" s="1194"/>
    </row>
    <row r="110" spans="1:19">
      <c r="A110" s="2"/>
      <c r="B110" s="2"/>
      <c r="C110" s="2"/>
      <c r="D110" s="2"/>
      <c r="E110" s="2"/>
      <c r="F110" s="2"/>
      <c r="G110" s="1060"/>
      <c r="H110" s="1060"/>
      <c r="I110" s="1060"/>
      <c r="J110" s="1060"/>
      <c r="K110" s="1060"/>
      <c r="L110" s="1060"/>
      <c r="M110" s="1060"/>
      <c r="N110" s="1060"/>
      <c r="O110" s="1713"/>
      <c r="P110" s="1713"/>
      <c r="Q110" s="1648"/>
      <c r="R110" s="1464">
        <v>-92407475.359999999</v>
      </c>
    </row>
    <row r="111" spans="1:19">
      <c r="A111" s="2"/>
      <c r="B111" s="2"/>
      <c r="C111" s="2"/>
      <c r="D111" s="2"/>
      <c r="E111" s="2"/>
      <c r="F111" s="2"/>
      <c r="G111" s="1060"/>
      <c r="H111" s="1060"/>
      <c r="I111" s="1060"/>
      <c r="J111" s="1060"/>
      <c r="K111" s="1060"/>
      <c r="L111" s="1060"/>
      <c r="M111" s="1060"/>
      <c r="N111" s="1060"/>
      <c r="O111" s="1713"/>
      <c r="P111" s="1713"/>
      <c r="Q111" s="1648"/>
      <c r="R111" s="1464">
        <v>-2588327.4900000002</v>
      </c>
    </row>
    <row r="112" spans="1:19">
      <c r="A112" s="2"/>
      <c r="B112" s="2"/>
      <c r="C112" s="2"/>
      <c r="D112" s="2"/>
      <c r="E112" s="2"/>
      <c r="F112" s="2"/>
      <c r="G112" s="1060"/>
      <c r="H112" s="1060"/>
      <c r="I112" s="1060"/>
      <c r="J112" s="1060"/>
      <c r="K112" s="1060"/>
      <c r="L112" s="1060"/>
      <c r="M112" s="1060"/>
      <c r="N112" s="1060"/>
      <c r="O112" s="1060"/>
      <c r="P112" s="1060"/>
      <c r="Q112" s="1194"/>
      <c r="R112" s="1656">
        <f>+R111+R110</f>
        <v>-94995802.849999994</v>
      </c>
    </row>
    <row r="113" spans="1:18">
      <c r="A113" s="2"/>
      <c r="B113" s="2"/>
      <c r="C113" s="2"/>
      <c r="D113" s="2"/>
      <c r="E113" s="2"/>
      <c r="F113" s="2"/>
      <c r="G113" s="2"/>
      <c r="H113" s="2"/>
      <c r="I113" s="2"/>
      <c r="J113" s="2"/>
      <c r="K113" s="1060"/>
      <c r="L113" s="1060"/>
      <c r="M113" s="1060"/>
      <c r="N113" s="1060"/>
      <c r="O113" s="1060"/>
      <c r="P113" s="1060"/>
      <c r="Q113" s="1194"/>
    </row>
    <row r="114" spans="1:18">
      <c r="A114" s="2"/>
      <c r="B114" s="2"/>
      <c r="C114" s="2"/>
      <c r="D114" s="2"/>
      <c r="E114" s="2"/>
      <c r="F114" s="2"/>
      <c r="G114" s="2"/>
      <c r="H114" s="2"/>
      <c r="I114" s="2"/>
      <c r="J114" s="2"/>
      <c r="K114" s="1060"/>
      <c r="L114" s="1060"/>
      <c r="M114" s="1060"/>
      <c r="N114" s="1060"/>
      <c r="O114" s="1713"/>
      <c r="P114" s="1713"/>
      <c r="Q114" s="1648"/>
      <c r="R114" s="1464">
        <v>-22430429.109999999</v>
      </c>
    </row>
    <row r="115" spans="1:18">
      <c r="A115" s="2"/>
      <c r="B115" s="2"/>
      <c r="C115" s="2"/>
      <c r="D115" s="2"/>
      <c r="E115" s="2"/>
      <c r="F115" s="2"/>
      <c r="G115" s="2"/>
      <c r="H115" s="2"/>
      <c r="I115" s="2"/>
      <c r="J115" s="2"/>
      <c r="K115" s="1060"/>
      <c r="L115" s="1060"/>
      <c r="M115" s="1060"/>
      <c r="N115" s="1060"/>
      <c r="O115" s="1713"/>
      <c r="P115" s="1713"/>
      <c r="Q115" s="1648"/>
      <c r="R115" s="1464">
        <v>-31445620.970000003</v>
      </c>
    </row>
    <row r="116" spans="1:18">
      <c r="A116" s="2"/>
      <c r="B116" s="2"/>
      <c r="C116" s="2"/>
      <c r="D116" s="2"/>
      <c r="E116" s="2"/>
      <c r="F116" s="2"/>
      <c r="G116" s="2"/>
      <c r="H116" s="2"/>
      <c r="I116" s="2"/>
      <c r="J116" s="2"/>
      <c r="K116" s="1060"/>
      <c r="L116" s="1060"/>
      <c r="M116" s="1060"/>
      <c r="N116" s="1060"/>
      <c r="O116" s="1713"/>
      <c r="P116" s="1713"/>
      <c r="Q116" s="1648"/>
      <c r="R116" s="1464">
        <v>-48645842.910000004</v>
      </c>
    </row>
    <row r="117" spans="1:18">
      <c r="A117" s="2"/>
      <c r="B117" s="2"/>
      <c r="C117" s="2"/>
      <c r="D117" s="2"/>
      <c r="E117" s="2"/>
      <c r="F117" s="2"/>
      <c r="G117" s="2"/>
      <c r="H117" s="2"/>
      <c r="I117" s="2"/>
      <c r="J117" s="2"/>
      <c r="K117" s="1060"/>
      <c r="L117" s="1060"/>
      <c r="M117" s="1060"/>
      <c r="N117" s="1060"/>
      <c r="O117" s="1713"/>
      <c r="P117" s="1713"/>
      <c r="Q117" s="1648"/>
      <c r="R117" s="1464">
        <v>-1966322.71</v>
      </c>
    </row>
    <row r="118" spans="1:18">
      <c r="A118" s="2"/>
      <c r="B118" s="2"/>
      <c r="C118" s="2"/>
      <c r="D118" s="2"/>
      <c r="E118" s="2"/>
      <c r="F118" s="2"/>
      <c r="G118" s="2"/>
      <c r="H118" s="2"/>
      <c r="I118" s="2"/>
      <c r="J118" s="2"/>
      <c r="K118" s="1060"/>
      <c r="L118" s="1060"/>
      <c r="M118" s="1060"/>
      <c r="N118" s="1060"/>
      <c r="O118" s="1713"/>
      <c r="P118" s="1713"/>
      <c r="Q118" s="1648"/>
      <c r="R118" s="1464">
        <v>-18390191.470000003</v>
      </c>
    </row>
    <row r="119" spans="1:18">
      <c r="A119" s="2"/>
      <c r="B119" s="2"/>
      <c r="C119" s="2"/>
      <c r="D119" s="2"/>
      <c r="E119" s="2"/>
      <c r="F119" s="2"/>
      <c r="G119" s="2"/>
      <c r="H119" s="2"/>
      <c r="I119" s="2"/>
      <c r="J119" s="2"/>
      <c r="K119" s="1060"/>
      <c r="L119" s="1060"/>
      <c r="M119" s="1060"/>
      <c r="N119" s="1060"/>
      <c r="O119" s="1713"/>
      <c r="P119" s="1713"/>
      <c r="Q119" s="1648"/>
      <c r="R119" s="1464">
        <v>-8859979.2400000002</v>
      </c>
    </row>
    <row r="120" spans="1:18">
      <c r="A120" s="2"/>
      <c r="B120" s="2"/>
      <c r="C120" s="2"/>
      <c r="D120" s="2"/>
      <c r="E120" s="2"/>
      <c r="F120" s="2"/>
      <c r="G120" s="2"/>
      <c r="H120" s="2"/>
      <c r="I120" s="2"/>
      <c r="J120" s="2"/>
      <c r="K120" s="1060"/>
      <c r="L120" s="1060"/>
      <c r="M120" s="1060"/>
      <c r="N120" s="1060"/>
      <c r="O120" s="1713"/>
      <c r="P120" s="1713"/>
      <c r="Q120" s="1648"/>
      <c r="R120" s="1464">
        <v>-626953497.20000005</v>
      </c>
    </row>
    <row r="121" spans="1:18">
      <c r="A121" s="2"/>
      <c r="B121" s="2"/>
      <c r="C121" s="2"/>
      <c r="D121" s="2"/>
      <c r="E121" s="2"/>
      <c r="F121" s="2"/>
      <c r="G121" s="2"/>
      <c r="H121" s="2"/>
      <c r="I121" s="2"/>
      <c r="J121" s="2"/>
      <c r="K121" s="1060"/>
      <c r="L121" s="1060"/>
      <c r="M121" s="1060"/>
      <c r="N121" s="1060"/>
      <c r="O121" s="1060"/>
      <c r="P121" s="1060"/>
      <c r="Q121" s="1194"/>
      <c r="R121" s="1657">
        <f>SUM(R114:R120)</f>
        <v>-758691883.61000001</v>
      </c>
    </row>
    <row r="122" spans="1:18">
      <c r="A122" s="2"/>
      <c r="B122" s="2"/>
      <c r="C122" s="2"/>
      <c r="D122" s="2"/>
      <c r="E122" s="2"/>
      <c r="F122" s="2"/>
      <c r="G122" s="2"/>
      <c r="H122" s="2"/>
      <c r="I122" s="2"/>
      <c r="J122" s="2"/>
      <c r="K122" s="1060"/>
      <c r="L122" s="1060"/>
      <c r="M122" s="1060"/>
      <c r="N122" s="1060"/>
      <c r="O122" s="1060"/>
      <c r="P122" s="1060"/>
      <c r="Q122" s="1194"/>
    </row>
    <row r="123" spans="1:18">
      <c r="K123" s="1194"/>
      <c r="L123" s="1060"/>
      <c r="M123" s="1060"/>
      <c r="N123" s="1060"/>
      <c r="O123" s="1060"/>
      <c r="P123" s="1060"/>
      <c r="Q123" s="1194"/>
    </row>
    <row r="124" spans="1:18">
      <c r="K124" s="1194"/>
      <c r="L124" s="1060"/>
      <c r="M124" s="1060"/>
      <c r="N124" s="1060"/>
      <c r="O124" s="1060"/>
      <c r="P124" s="1060"/>
      <c r="Q124" s="1194"/>
    </row>
    <row r="125" spans="1:18">
      <c r="K125" s="1194"/>
      <c r="L125" s="1060"/>
      <c r="M125" s="1060"/>
      <c r="N125" s="1060"/>
      <c r="O125" s="1060"/>
      <c r="P125" s="1060"/>
      <c r="Q125" s="1194"/>
    </row>
    <row r="126" spans="1:18">
      <c r="K126" s="1194"/>
      <c r="L126" s="1060"/>
      <c r="M126" s="1060"/>
      <c r="N126" s="1060"/>
      <c r="O126" s="1060"/>
      <c r="P126" s="1060"/>
      <c r="Q126" s="1194"/>
    </row>
    <row r="127" spans="1:18">
      <c r="K127" s="1194"/>
      <c r="L127" s="1060"/>
      <c r="M127" s="1060"/>
      <c r="N127" s="1060"/>
      <c r="O127" s="1060"/>
      <c r="P127" s="1060"/>
      <c r="Q127" s="1194"/>
    </row>
    <row r="128" spans="1:18">
      <c r="K128" s="1194"/>
      <c r="L128" s="1060"/>
      <c r="M128" s="1060"/>
      <c r="N128" s="1060"/>
      <c r="O128" s="1060"/>
      <c r="P128" s="1060"/>
      <c r="Q128" s="1194"/>
    </row>
    <row r="129" spans="11:17">
      <c r="K129" s="1194"/>
      <c r="L129" s="1060"/>
      <c r="M129" s="1060"/>
      <c r="N129" s="1060"/>
      <c r="O129" s="1060"/>
      <c r="P129" s="1060"/>
      <c r="Q129" s="1194"/>
    </row>
    <row r="130" spans="11:17">
      <c r="K130" s="1194"/>
      <c r="L130" s="1060"/>
      <c r="M130" s="1060"/>
      <c r="N130" s="1060"/>
      <c r="O130" s="1060"/>
      <c r="P130" s="1060"/>
      <c r="Q130" s="1194"/>
    </row>
    <row r="131" spans="11:17">
      <c r="K131" s="1194"/>
      <c r="L131" s="1060"/>
      <c r="M131" s="1060"/>
      <c r="N131" s="1060"/>
      <c r="O131" s="1060"/>
      <c r="P131" s="1060"/>
      <c r="Q131" s="1194"/>
    </row>
    <row r="132" spans="11:17">
      <c r="K132" s="1194"/>
      <c r="L132" s="1060"/>
      <c r="M132" s="1060"/>
      <c r="N132" s="1060"/>
      <c r="O132" s="1060"/>
      <c r="P132" s="1060"/>
      <c r="Q132" s="1194"/>
    </row>
    <row r="133" spans="11:17">
      <c r="K133" s="1194"/>
      <c r="L133" s="1060"/>
      <c r="M133" s="1060"/>
      <c r="N133" s="1060"/>
      <c r="O133" s="1060"/>
      <c r="P133" s="1060"/>
      <c r="Q133" s="1194"/>
    </row>
    <row r="134" spans="11:17">
      <c r="K134" s="1194"/>
      <c r="L134" s="1060"/>
      <c r="M134" s="1060"/>
      <c r="N134" s="1060"/>
      <c r="O134" s="1060"/>
      <c r="P134" s="1060"/>
      <c r="Q134" s="1194"/>
    </row>
    <row r="135" spans="11:17">
      <c r="K135" s="1194"/>
      <c r="L135" s="1060"/>
      <c r="M135" s="1060"/>
      <c r="N135" s="1060"/>
      <c r="O135" s="1060"/>
      <c r="P135" s="1060"/>
      <c r="Q135" s="1194"/>
    </row>
    <row r="136" spans="11:17">
      <c r="K136" s="1194"/>
      <c r="L136" s="1060"/>
      <c r="M136" s="1060"/>
      <c r="N136" s="1060"/>
      <c r="O136" s="1060"/>
      <c r="P136" s="1060"/>
      <c r="Q136" s="1194"/>
    </row>
    <row r="137" spans="11:17">
      <c r="K137" s="1194"/>
      <c r="L137" s="1060"/>
      <c r="M137" s="1060"/>
      <c r="N137" s="1060"/>
      <c r="O137" s="1060"/>
      <c r="P137" s="1060"/>
      <c r="Q137" s="1194"/>
    </row>
    <row r="138" spans="11:17">
      <c r="K138" s="1194"/>
      <c r="L138" s="1060"/>
      <c r="M138" s="1060"/>
      <c r="N138" s="1060"/>
      <c r="O138" s="1060"/>
      <c r="P138" s="1060"/>
      <c r="Q138" s="1194"/>
    </row>
    <row r="139" spans="11:17">
      <c r="K139" s="1194"/>
      <c r="L139" s="1060"/>
      <c r="M139" s="1060"/>
      <c r="N139" s="1060"/>
      <c r="O139" s="1060"/>
      <c r="P139" s="1060"/>
      <c r="Q139" s="1194"/>
    </row>
    <row r="140" spans="11:17">
      <c r="K140" s="1194"/>
      <c r="L140" s="1060"/>
      <c r="M140" s="1060"/>
      <c r="N140" s="1060"/>
      <c r="O140" s="1060"/>
      <c r="P140" s="1060"/>
      <c r="Q140" s="1194"/>
    </row>
    <row r="141" spans="11:17">
      <c r="K141" s="1194"/>
      <c r="L141" s="1060"/>
      <c r="M141" s="1060"/>
      <c r="N141" s="1060"/>
      <c r="O141" s="1060"/>
      <c r="P141" s="1060"/>
      <c r="Q141" s="1194"/>
    </row>
    <row r="142" spans="11:17">
      <c r="K142" s="1194"/>
      <c r="L142" s="1060"/>
      <c r="M142" s="1060"/>
      <c r="N142" s="1060"/>
      <c r="O142" s="1060"/>
      <c r="P142" s="1060"/>
      <c r="Q142" s="1194"/>
    </row>
    <row r="143" spans="11:17">
      <c r="K143" s="1194"/>
      <c r="L143" s="1060"/>
      <c r="M143" s="1060"/>
      <c r="N143" s="1060"/>
      <c r="O143" s="1060"/>
      <c r="P143" s="1060"/>
      <c r="Q143" s="1194"/>
    </row>
    <row r="144" spans="11:17">
      <c r="L144" s="2"/>
      <c r="M144" s="2"/>
      <c r="N144" s="2"/>
      <c r="O144" s="2"/>
      <c r="P144" s="2"/>
    </row>
    <row r="145" spans="12:16">
      <c r="L145" s="2"/>
      <c r="M145" s="2"/>
      <c r="N145" s="2"/>
      <c r="O145" s="2"/>
      <c r="P145" s="2"/>
    </row>
    <row r="146" spans="12:16">
      <c r="L146" s="2"/>
      <c r="M146" s="2"/>
      <c r="N146" s="2"/>
      <c r="O146" s="2"/>
      <c r="P146" s="2"/>
    </row>
    <row r="147" spans="12:16">
      <c r="L147" s="2"/>
      <c r="M147" s="2"/>
      <c r="N147" s="2"/>
      <c r="O147" s="2"/>
      <c r="P147" s="2"/>
    </row>
    <row r="148" spans="12:16">
      <c r="L148" s="2"/>
      <c r="M148" s="2"/>
      <c r="N148" s="2"/>
      <c r="O148" s="2"/>
      <c r="P148" s="2"/>
    </row>
    <row r="149" spans="12:16">
      <c r="L149" s="2"/>
      <c r="M149" s="2"/>
      <c r="O149" s="2"/>
      <c r="P149" s="2"/>
    </row>
    <row r="150" spans="12:16">
      <c r="L150" s="2"/>
      <c r="M150" s="2"/>
    </row>
    <row r="151" spans="12:16">
      <c r="L151" s="2"/>
      <c r="M151" s="2"/>
    </row>
    <row r="152" spans="12:16">
      <c r="L152" s="2"/>
      <c r="M152" s="2"/>
    </row>
    <row r="153" spans="12:16">
      <c r="L153" s="2"/>
      <c r="M153" s="2"/>
    </row>
    <row r="154" spans="12:16">
      <c r="L154" s="2"/>
      <c r="M154" s="2"/>
    </row>
    <row r="155" spans="12:16">
      <c r="L155" s="2"/>
      <c r="M155" s="2"/>
    </row>
    <row r="156" spans="12:16">
      <c r="L156" s="2"/>
      <c r="M156" s="2"/>
    </row>
    <row r="157" spans="12:16">
      <c r="L157" s="2"/>
      <c r="M157" s="2"/>
    </row>
    <row r="158" spans="12:16">
      <c r="L158" s="2"/>
      <c r="M158" s="2"/>
    </row>
    <row r="159" spans="12:16">
      <c r="L159" s="2"/>
      <c r="M159" s="2"/>
    </row>
    <row r="160" spans="12:16">
      <c r="L160" s="2"/>
      <c r="M160" s="2"/>
    </row>
    <row r="161" spans="12:13">
      <c r="L161" s="2"/>
      <c r="M161" s="2"/>
    </row>
    <row r="162" spans="12:13">
      <c r="L162" s="2"/>
      <c r="M162" s="2"/>
    </row>
    <row r="163" spans="12:13">
      <c r="L163" s="2"/>
      <c r="M163" s="2"/>
    </row>
    <row r="164" spans="12:13">
      <c r="L164" s="2"/>
      <c r="M164" s="2"/>
    </row>
  </sheetData>
  <printOptions horizontalCentered="1" verticalCentered="1"/>
  <pageMargins left="0.5" right="0.5" top="0.5" bottom="0.5" header="0" footer="0"/>
  <pageSetup scale="61" fitToHeight="2" orientation="landscape" r:id="rId1"/>
  <headerFooter alignWithMargins="0"/>
  <rowBreaks count="1" manualBreakCount="1">
    <brk id="5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476" r:id="rId4" name="Button 20">
              <controlPr locked="0" defaultSize="0" autoFill="0" autoLine="0" autoPict="0">
                <anchor moveWithCells="1" sizeWithCells="1">
                  <from>
                    <xdr:col>1</xdr:col>
                    <xdr:colOff>0</xdr:colOff>
                    <xdr:row>106</xdr:row>
                    <xdr:rowOff>28575</xdr:rowOff>
                  </from>
                  <to>
                    <xdr:col>1</xdr:col>
                    <xdr:colOff>0</xdr:colOff>
                    <xdr:row>108</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defaultGridColor="0" topLeftCell="A31" colorId="22" zoomScale="75" zoomScaleNormal="75" workbookViewId="0">
      <selection activeCell="C65" sqref="C65"/>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7"/>
      <c r="B1" s="7"/>
      <c r="C1" s="8" t="s">
        <v>715</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30">
      <c r="A2" s="7"/>
      <c r="B2" s="7"/>
      <c r="C2" s="8" t="s">
        <v>716</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3.9"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23.25">
      <c r="A4" s="7"/>
      <c r="B4" s="7"/>
      <c r="C4" s="9" t="s">
        <v>717</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23.25">
      <c r="A5" s="7"/>
      <c r="B5" s="7"/>
      <c r="C5" s="9" t="s">
        <v>718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23.25">
      <c r="A6" s="7"/>
      <c r="B6" s="7"/>
      <c r="C6" s="10" t="str">
        <f>A40</f>
        <v>For the period ending DECEMBER 31, 2014</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23.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23.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6.899999999999999" customHeight="1">
      <c r="A9" s="12" t="s">
        <v>719</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33.75" customHeight="1">
      <c r="A10" s="7"/>
      <c r="B10" s="13">
        <v>1</v>
      </c>
      <c r="C10" s="1015" t="s">
        <v>720</v>
      </c>
      <c r="D10" s="14"/>
      <c r="E10" s="14"/>
      <c r="F10" s="14"/>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6.899999999999999"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75">
      <c r="A12" s="7"/>
      <c r="B12" s="13">
        <v>2</v>
      </c>
      <c r="C12" s="1015" t="s">
        <v>721</v>
      </c>
      <c r="D12" s="14"/>
      <c r="E12" s="14"/>
      <c r="F12" s="14"/>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6.899999999999999"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c r="A14" s="7"/>
      <c r="B14" s="7"/>
      <c r="C14" s="7"/>
      <c r="D14" s="14"/>
      <c r="E14" s="14"/>
      <c r="F14" s="14"/>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24.95"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6.899999999999999"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6.899999999999999"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6.899999999999999"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8">
      <c r="A20" s="15"/>
      <c r="B20" s="16"/>
      <c r="C20" s="17" t="s">
        <v>722</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row>
    <row r="21" spans="1:249" ht="18">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row>
    <row r="22" spans="1:249" ht="18">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row>
    <row r="23" spans="1:249" ht="18">
      <c r="A23" s="20" t="s">
        <v>723</v>
      </c>
      <c r="B23" s="20"/>
      <c r="C23" s="21" t="s">
        <v>2812</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row>
    <row r="24" spans="1:249" ht="18">
      <c r="A24" s="20"/>
      <c r="B24" s="20"/>
      <c r="C24" s="22"/>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row>
    <row r="25" spans="1:249" ht="18">
      <c r="A25" s="20" t="s">
        <v>724</v>
      </c>
      <c r="B25" s="20"/>
      <c r="C25" s="21" t="s">
        <v>2813</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row>
    <row r="26" spans="1:249" ht="18">
      <c r="A26" s="20"/>
      <c r="B26" s="20"/>
      <c r="C26" s="22"/>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row>
    <row r="27" spans="1:249" ht="18">
      <c r="A27" s="20" t="s">
        <v>725</v>
      </c>
      <c r="B27" s="20"/>
      <c r="C27" s="21" t="s">
        <v>2814</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row>
    <row r="28" spans="1:249" ht="18">
      <c r="A28" s="19"/>
      <c r="B28" s="19"/>
      <c r="C28" s="22"/>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row>
    <row r="29" spans="1:249" ht="23.25">
      <c r="A29" s="23"/>
      <c r="B29" s="23"/>
      <c r="C29" s="24"/>
      <c r="D29" s="23"/>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row>
    <row r="30" spans="1:249">
      <c r="A30" s="26"/>
      <c r="B30" s="26"/>
      <c r="C30" s="27"/>
      <c r="D30" s="26"/>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c r="A31" s="26"/>
      <c r="B31" s="26"/>
      <c r="C31" s="27"/>
      <c r="D31" s="26"/>
      <c r="E31" s="28" t="s">
        <v>726</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8">
      <c r="A32" s="20" t="s">
        <v>727</v>
      </c>
      <c r="B32" s="29"/>
      <c r="C32" s="1025" t="s">
        <v>3450</v>
      </c>
      <c r="D32" s="26"/>
      <c r="E32" s="30" t="s">
        <v>800</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c r="A33" s="29"/>
      <c r="B33" s="29"/>
      <c r="C33" s="27"/>
      <c r="D33" s="26"/>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8">
      <c r="A34" s="20" t="s">
        <v>450</v>
      </c>
      <c r="B34" s="29"/>
      <c r="C34" s="1025" t="s">
        <v>3451</v>
      </c>
      <c r="D34" s="26"/>
      <c r="E34" s="30" t="s">
        <v>451</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c r="A35" s="29"/>
      <c r="B35" s="29"/>
      <c r="C35" s="1026"/>
      <c r="D35" s="26"/>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8">
      <c r="A36" s="20" t="s">
        <v>452</v>
      </c>
      <c r="B36" s="29"/>
      <c r="C36" s="1025" t="s">
        <v>3452</v>
      </c>
      <c r="D36" s="26"/>
      <c r="E36" s="30" t="s">
        <v>453</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c r="A37" s="26"/>
      <c r="B37" s="26"/>
      <c r="C37" s="26"/>
      <c r="D37" s="26"/>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c r="A38" s="26"/>
      <c r="B38" s="26"/>
      <c r="C38" s="26"/>
      <c r="D38" s="26"/>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c r="A39" s="26" t="str">
        <f>"For the period starting "&amp;C32</f>
        <v>For the period starting JANUARY 1, 2014</v>
      </c>
      <c r="B39" s="26"/>
      <c r="C39" s="26"/>
      <c r="D39" s="26"/>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c r="A40" s="26" t="str">
        <f>"For the period ending "&amp;C34</f>
        <v>For the period ending DECEMBER 31, 2014</v>
      </c>
      <c r="B40" s="26"/>
      <c r="C40" s="26"/>
      <c r="D40" s="26"/>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c r="A41" s="26" t="str">
        <f>"Year Ended  "&amp;C34</f>
        <v>Year Ended  DECEMBER 31, 2014</v>
      </c>
      <c r="B41" s="26"/>
      <c r="C41" s="26"/>
      <c r="D41" s="26"/>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c r="A42" s="26"/>
      <c r="B42" s="26"/>
      <c r="C42" s="26"/>
      <c r="D42" s="26"/>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c r="A43" s="26"/>
      <c r="B43" s="26"/>
      <c r="C43" s="26"/>
      <c r="D43" s="26"/>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c r="A46" s="31" t="str">
        <f>"Annual Report of "&amp;C23&amp;"                                          "&amp;C6</f>
        <v>Annual Report of VERIZON NEW YORK INC.                                          For the period ending DECEMBER 31, 2014</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c r="A48" s="31" t="str">
        <f>"Annual Report of "&amp;C23&amp;"                                                     "&amp;C6</f>
        <v>Annual Report of VERIZON NEW YORK INC.                                                     For the period ending DECEMBER 31, 2014</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c r="A50" s="31" t="str">
        <f>"Annual Report of "&amp;C23&amp;"                                                                 "&amp;C6</f>
        <v>Annual Report of VERIZON NEW YORK INC.                                                                 For the period ending DECEMBER 31, 2014</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c r="A52" s="31" t="str">
        <f>"Annual Report of "&amp;C23&amp;"                                                                                  "&amp;C6</f>
        <v>Annual Report of VERIZON NEW YORK INC.                                                                                  For the period ending DECEMBER 31, 2014</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row>
    <row r="54" spans="1:249">
      <c r="A54" s="31" t="str">
        <f>"Annual Report of "&amp;C23&amp;"                                                                                           "&amp;C6</f>
        <v>Annual Report of VERIZON NEW YORK INC.                                                                                           For the period ending DECEMBER 31, 2014</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row>
    <row r="56" spans="1:249">
      <c r="A56" s="31" t="str">
        <f>"Annual Report of "&amp;C23&amp;"                                                                                                       "&amp;C6</f>
        <v>Annual Report of VERIZON NEW YORK INC.                                                                                                       For the period ending DECEMBER 31, 2014</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row>
    <row r="58" spans="1:249">
      <c r="A58" s="31" t="str">
        <f>"Annual Report of "&amp;C23&amp;"                                                                                                                   "&amp;C6</f>
        <v>Annual Report of VERIZON NEW YORK INC.                                                                                                                   For the period ending DECEMBER 31, 2014</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row>
    <row r="59" spans="1:249">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row>
    <row r="60" spans="1:249">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row>
    <row r="61" spans="1:249">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row>
    <row r="62" spans="1:249">
      <c r="A62" s="32"/>
      <c r="B62" s="32"/>
      <c r="C62" s="32"/>
      <c r="D62" s="32"/>
      <c r="E62" s="32"/>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row>
    <row r="63" spans="1:249">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row>
    <row r="64" spans="1:249">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row>
    <row r="65" spans="1:249">
      <c r="A65" s="7"/>
      <c r="B65" s="7"/>
      <c r="C65" s="1083"/>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row>
    <row r="66" spans="1:24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row>
    <row r="67" spans="1:24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row>
    <row r="68" spans="1:249">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row>
    <row r="69" spans="1:249">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row>
    <row r="70" spans="1:249">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row>
    <row r="71" spans="1:249">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row>
    <row r="72" spans="1:249">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row>
    <row r="73" spans="1:249">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row>
    <row r="74" spans="1:249">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row>
    <row r="75" spans="1:249">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row>
    <row r="76" spans="1:249">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row>
    <row r="77" spans="1:249">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row>
    <row r="78" spans="1:249">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row>
    <row r="79" spans="1:249">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row>
    <row r="80" spans="1:249">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row>
    <row r="81" spans="1:249">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row>
    <row r="82" spans="1:249">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row>
    <row r="83" spans="1:249">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row>
    <row r="84" spans="1:249">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row>
    <row r="85" spans="1:249">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row>
    <row r="86" spans="1:249">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row>
    <row r="87" spans="1:249">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row>
    <row r="88" spans="1:249">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row>
    <row r="89" spans="1:249">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row>
    <row r="90" spans="1:249">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row>
    <row r="91" spans="1:249">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row>
    <row r="92" spans="1:249">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row>
    <row r="93" spans="1:249">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row>
    <row r="94" spans="1:249">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row>
    <row r="95" spans="1:249">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row>
    <row r="96" spans="1:249">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row>
    <row r="97" spans="1:249">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row>
    <row r="98" spans="1:249">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row>
    <row r="99" spans="1:249">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row>
    <row r="100" spans="1:249">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row>
    <row r="101" spans="1:249">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row>
    <row r="102" spans="1:249">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row>
    <row r="103" spans="1:249">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row>
    <row r="104" spans="1:249">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row>
    <row r="105" spans="1:249">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row>
    <row r="106" spans="1:249">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row>
    <row r="107" spans="1:249">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row>
    <row r="108" spans="1:249">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row>
    <row r="109" spans="1:249">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row>
    <row r="110" spans="1:249">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row>
    <row r="111" spans="1:249">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row>
    <row r="112" spans="1:249">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row>
    <row r="113" spans="1:249">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row>
    <row r="114" spans="1:249">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row>
    <row r="115" spans="1:249">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row>
    <row r="116" spans="1:249">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row>
    <row r="117" spans="1:249">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row>
    <row r="118" spans="1:249">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row>
    <row r="119" spans="1:249">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row>
    <row r="120" spans="1:249">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row>
    <row r="121" spans="1:249">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row>
    <row r="122" spans="1:249">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row>
    <row r="123" spans="1:249">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row>
    <row r="124" spans="1:249">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row>
    <row r="125" spans="1:249">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row>
    <row r="126" spans="1:249">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row>
    <row r="127" spans="1:249">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row>
    <row r="128" spans="1:249">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row>
    <row r="129" spans="1:249">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row>
    <row r="130" spans="1:249">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row>
    <row r="131" spans="1:249">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row>
    <row r="132" spans="1:249">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row>
    <row r="133" spans="1:249">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row>
  </sheetData>
  <pageMargins left="0.5" right="0.5" top="0.5" bottom="0.5" header="0.5" footer="0.5"/>
  <pageSetup scale="62"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topLeftCell="A10" colorId="22" zoomScale="75" zoomScaleNormal="75" workbookViewId="0">
      <selection activeCell="A53" sqref="A53"/>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52" t="str">
        <f>'Data Sheet'!A58</f>
        <v>Annual Report of VERIZON NEW YORK INC.                                                                                                                   For the period ending DECEMBER 31, 2014</v>
      </c>
      <c r="B1" s="2"/>
      <c r="C1" s="2"/>
      <c r="D1" s="2"/>
      <c r="E1" s="2"/>
      <c r="F1" s="2"/>
      <c r="G1" s="2"/>
      <c r="H1" s="2"/>
      <c r="I1" s="2"/>
      <c r="J1" s="2"/>
      <c r="K1" s="67"/>
    </row>
    <row r="2" spans="1:11">
      <c r="A2" s="271"/>
      <c r="B2" s="165"/>
      <c r="C2" s="165"/>
      <c r="D2" s="165"/>
      <c r="E2" s="165"/>
      <c r="F2" s="165"/>
      <c r="G2" s="165"/>
      <c r="H2" s="165"/>
      <c r="I2" s="165"/>
      <c r="J2" s="272"/>
      <c r="K2" s="67"/>
    </row>
    <row r="3" spans="1:11" ht="18">
      <c r="A3" s="560"/>
      <c r="B3" s="163"/>
      <c r="C3" s="163"/>
      <c r="D3" s="163"/>
      <c r="E3" s="163"/>
      <c r="F3" s="163"/>
      <c r="G3" s="163"/>
      <c r="H3" s="163"/>
      <c r="I3" s="163"/>
      <c r="J3" s="273"/>
      <c r="K3" s="67"/>
    </row>
    <row r="4" spans="1:11" ht="18">
      <c r="A4" s="560"/>
      <c r="B4" s="163"/>
      <c r="C4" s="163"/>
      <c r="D4" s="163"/>
      <c r="E4" s="163"/>
      <c r="F4" s="163"/>
      <c r="G4" s="163"/>
      <c r="H4" s="163"/>
      <c r="I4" s="163"/>
      <c r="J4" s="273"/>
      <c r="K4" s="67"/>
    </row>
    <row r="5" spans="1:11" ht="18">
      <c r="A5" s="560"/>
      <c r="B5" s="163"/>
      <c r="C5" s="163"/>
      <c r="D5" s="163"/>
      <c r="E5" s="163"/>
      <c r="F5" s="163"/>
      <c r="G5" s="163"/>
      <c r="H5" s="163"/>
      <c r="I5" s="163"/>
      <c r="J5" s="273"/>
      <c r="K5" s="67"/>
    </row>
    <row r="6" spans="1:11">
      <c r="A6" s="156"/>
      <c r="B6" s="2"/>
      <c r="C6" s="2"/>
      <c r="D6" s="2"/>
      <c r="E6" s="2"/>
      <c r="F6" s="2"/>
      <c r="G6" s="2"/>
      <c r="H6" s="2"/>
      <c r="I6" s="2"/>
      <c r="J6" s="275"/>
      <c r="K6" s="67"/>
    </row>
    <row r="7" spans="1:11">
      <c r="A7" s="156"/>
      <c r="B7" s="2"/>
      <c r="C7" s="2"/>
      <c r="D7" s="2"/>
      <c r="E7" s="2"/>
      <c r="F7" s="2"/>
      <c r="G7" s="2"/>
      <c r="H7" s="2"/>
      <c r="I7" s="2"/>
      <c r="J7" s="275"/>
      <c r="K7" s="67"/>
    </row>
    <row r="8" spans="1:11">
      <c r="A8" s="156"/>
      <c r="B8" s="2"/>
      <c r="C8" s="2"/>
      <c r="D8" s="2"/>
      <c r="E8" s="2"/>
      <c r="F8" s="2"/>
      <c r="G8" s="2"/>
      <c r="H8" s="2"/>
      <c r="I8" s="2"/>
      <c r="J8" s="275"/>
      <c r="K8" s="67"/>
    </row>
    <row r="9" spans="1:11">
      <c r="A9" s="156"/>
      <c r="B9" s="2"/>
      <c r="C9" s="2"/>
      <c r="D9" s="2"/>
      <c r="E9" s="2"/>
      <c r="F9" s="2"/>
      <c r="G9" s="2"/>
      <c r="H9" s="2"/>
      <c r="I9" s="2"/>
      <c r="J9" s="275"/>
      <c r="K9" s="67"/>
    </row>
    <row r="10" spans="1:11">
      <c r="A10" s="156"/>
      <c r="B10" s="2"/>
      <c r="C10" s="2"/>
      <c r="D10" s="2"/>
      <c r="E10" s="2"/>
      <c r="F10" s="2"/>
      <c r="G10" s="2"/>
      <c r="H10" s="2"/>
      <c r="I10" s="2"/>
      <c r="J10" s="275"/>
      <c r="K10" s="67"/>
    </row>
    <row r="11" spans="1:11">
      <c r="A11" s="156"/>
      <c r="B11" s="2"/>
      <c r="C11" s="2"/>
      <c r="D11" s="2"/>
      <c r="E11" s="2"/>
      <c r="F11" s="2"/>
      <c r="G11" s="2"/>
      <c r="H11" s="2"/>
      <c r="I11" s="2"/>
      <c r="J11" s="275"/>
      <c r="K11" s="67"/>
    </row>
    <row r="12" spans="1:11">
      <c r="A12" s="156"/>
      <c r="B12" s="2"/>
      <c r="C12" s="2"/>
      <c r="D12" s="2"/>
      <c r="E12" s="2"/>
      <c r="F12" s="163"/>
      <c r="G12" s="163"/>
      <c r="H12" s="163"/>
      <c r="I12" s="163"/>
      <c r="J12" s="273"/>
      <c r="K12" s="67"/>
    </row>
    <row r="13" spans="1:11">
      <c r="A13" s="156"/>
      <c r="B13" s="2"/>
      <c r="C13" s="2"/>
      <c r="D13" s="2"/>
      <c r="E13" s="2"/>
      <c r="F13" s="2"/>
      <c r="G13" s="2"/>
      <c r="H13" s="2"/>
      <c r="I13" s="2"/>
      <c r="J13" s="275"/>
      <c r="K13" s="67"/>
    </row>
    <row r="14" spans="1:11">
      <c r="A14" s="156"/>
      <c r="B14" s="2"/>
      <c r="C14" s="2"/>
      <c r="D14" s="2"/>
      <c r="E14" s="67"/>
      <c r="F14" s="2"/>
      <c r="G14" s="2"/>
      <c r="H14" s="2"/>
      <c r="I14" s="2"/>
      <c r="J14" s="75"/>
      <c r="K14" s="67"/>
    </row>
    <row r="15" spans="1:11">
      <c r="A15" s="156"/>
      <c r="B15" s="318"/>
      <c r="C15" s="2"/>
      <c r="D15" s="2"/>
      <c r="E15" s="2"/>
      <c r="F15" s="2"/>
      <c r="G15" s="2"/>
      <c r="H15" s="2"/>
      <c r="I15" s="2"/>
      <c r="J15" s="275"/>
      <c r="K15" s="67"/>
    </row>
    <row r="16" spans="1:11">
      <c r="A16" s="156"/>
      <c r="B16" s="2"/>
      <c r="C16" s="2"/>
      <c r="D16" s="2"/>
      <c r="E16" s="2"/>
      <c r="F16" s="2"/>
      <c r="G16" s="2"/>
      <c r="H16" s="2"/>
      <c r="I16" s="2"/>
      <c r="J16" s="275"/>
      <c r="K16" s="67"/>
    </row>
    <row r="17" spans="1:11">
      <c r="A17" s="156"/>
      <c r="B17" s="157"/>
      <c r="C17" s="488"/>
      <c r="D17" s="488"/>
      <c r="E17" s="424"/>
      <c r="F17" s="488"/>
      <c r="G17" s="488"/>
      <c r="H17" s="488"/>
      <c r="I17" s="488"/>
      <c r="J17" s="561"/>
      <c r="K17" s="67"/>
    </row>
    <row r="18" spans="1:11">
      <c r="A18" s="156"/>
      <c r="B18" s="157"/>
      <c r="C18" s="157"/>
      <c r="D18" s="157"/>
      <c r="E18" s="2"/>
      <c r="F18" s="157"/>
      <c r="G18" s="157"/>
      <c r="H18" s="157"/>
      <c r="I18" s="157"/>
      <c r="J18" s="280"/>
      <c r="K18" s="67"/>
    </row>
    <row r="19" spans="1:11">
      <c r="A19" s="156"/>
      <c r="B19" s="157"/>
      <c r="C19" s="157"/>
      <c r="D19" s="157"/>
      <c r="E19" s="2"/>
      <c r="F19" s="157"/>
      <c r="G19" s="157"/>
      <c r="H19" s="157"/>
      <c r="I19" s="157"/>
      <c r="J19" s="280"/>
      <c r="K19" s="67"/>
    </row>
    <row r="20" spans="1:11">
      <c r="A20" s="156"/>
      <c r="B20" s="157"/>
      <c r="C20" s="157"/>
      <c r="D20" s="157"/>
      <c r="E20" s="2"/>
      <c r="F20" s="157"/>
      <c r="G20" s="157"/>
      <c r="H20" s="157"/>
      <c r="I20" s="157"/>
      <c r="J20" s="280"/>
      <c r="K20" s="67"/>
    </row>
    <row r="21" spans="1:11">
      <c r="A21" s="156"/>
      <c r="B21" s="157"/>
      <c r="C21" s="157"/>
      <c r="D21" s="157"/>
      <c r="E21" s="2"/>
      <c r="F21" s="157"/>
      <c r="G21" s="157"/>
      <c r="H21" s="157"/>
      <c r="I21" s="157"/>
      <c r="J21" s="280"/>
      <c r="K21" s="67"/>
    </row>
    <row r="22" spans="1:11">
      <c r="A22" s="156"/>
      <c r="B22" s="157"/>
      <c r="C22" s="157"/>
      <c r="D22" s="157"/>
      <c r="E22" s="2"/>
      <c r="F22" s="157"/>
      <c r="G22" s="157"/>
      <c r="H22" s="157"/>
      <c r="I22" s="157"/>
      <c r="J22" s="280"/>
      <c r="K22" s="67"/>
    </row>
    <row r="23" spans="1:11">
      <c r="A23" s="156"/>
      <c r="B23" s="157"/>
      <c r="C23" s="157"/>
      <c r="D23" s="157"/>
      <c r="E23" s="2"/>
      <c r="F23" s="157"/>
      <c r="G23" s="157"/>
      <c r="H23" s="157"/>
      <c r="I23" s="157"/>
      <c r="J23" s="280"/>
      <c r="K23" s="67"/>
    </row>
    <row r="24" spans="1:11">
      <c r="A24" s="156"/>
      <c r="B24" s="157"/>
      <c r="C24" s="157"/>
      <c r="D24" s="157"/>
      <c r="E24" s="2"/>
      <c r="F24" s="157"/>
      <c r="G24" s="157"/>
      <c r="H24" s="157"/>
      <c r="I24" s="157"/>
      <c r="J24" s="280"/>
      <c r="K24" s="67"/>
    </row>
    <row r="25" spans="1:11" ht="18">
      <c r="A25" s="560" t="s">
        <v>1556</v>
      </c>
      <c r="B25" s="562"/>
      <c r="C25" s="562"/>
      <c r="D25" s="562"/>
      <c r="E25" s="1"/>
      <c r="F25" s="562"/>
      <c r="G25" s="562"/>
      <c r="H25" s="562"/>
      <c r="I25" s="562"/>
      <c r="J25" s="563"/>
      <c r="K25" s="67"/>
    </row>
    <row r="26" spans="1:11">
      <c r="A26" s="156"/>
      <c r="B26" s="157"/>
      <c r="C26" s="157"/>
      <c r="D26" s="157"/>
      <c r="E26" s="2"/>
      <c r="F26" s="157"/>
      <c r="G26" s="157"/>
      <c r="H26" s="157"/>
      <c r="I26" s="157"/>
      <c r="J26" s="280"/>
      <c r="K26" s="67"/>
    </row>
    <row r="27" spans="1:11">
      <c r="A27" s="156"/>
      <c r="B27" s="157"/>
      <c r="C27" s="157"/>
      <c r="D27" s="157"/>
      <c r="E27" s="2"/>
      <c r="F27" s="157"/>
      <c r="G27" s="157"/>
      <c r="H27" s="157"/>
      <c r="I27" s="157"/>
      <c r="J27" s="280"/>
      <c r="K27" s="67"/>
    </row>
    <row r="28" spans="1:11">
      <c r="A28" s="156"/>
      <c r="B28" s="157"/>
      <c r="C28" s="157"/>
      <c r="D28" s="157"/>
      <c r="E28" s="2"/>
      <c r="F28" s="157"/>
      <c r="G28" s="157"/>
      <c r="H28" s="157"/>
      <c r="I28" s="157"/>
      <c r="J28" s="280"/>
      <c r="K28" s="67"/>
    </row>
    <row r="29" spans="1:11">
      <c r="A29" s="156"/>
      <c r="B29" s="157"/>
      <c r="C29" s="157"/>
      <c r="D29" s="157"/>
      <c r="E29" s="2"/>
      <c r="F29" s="157"/>
      <c r="G29" s="157"/>
      <c r="H29" s="157"/>
      <c r="I29" s="157"/>
      <c r="J29" s="280"/>
      <c r="K29" s="67"/>
    </row>
    <row r="30" spans="1:11">
      <c r="A30" s="156"/>
      <c r="B30" s="157"/>
      <c r="C30" s="157"/>
      <c r="D30" s="157"/>
      <c r="E30" s="2"/>
      <c r="F30" s="157"/>
      <c r="G30" s="157"/>
      <c r="H30" s="157"/>
      <c r="I30" s="157"/>
      <c r="J30" s="280"/>
      <c r="K30" s="67"/>
    </row>
    <row r="31" spans="1:11">
      <c r="A31" s="156"/>
      <c r="B31" s="157"/>
      <c r="C31" s="157"/>
      <c r="D31" s="157"/>
      <c r="E31" s="2"/>
      <c r="F31" s="157"/>
      <c r="G31" s="157"/>
      <c r="H31" s="157"/>
      <c r="I31" s="157"/>
      <c r="J31" s="280"/>
      <c r="K31" s="67"/>
    </row>
    <row r="32" spans="1:11">
      <c r="A32" s="156"/>
      <c r="B32" s="157"/>
      <c r="C32" s="157"/>
      <c r="D32" s="157"/>
      <c r="E32" s="2"/>
      <c r="F32" s="157"/>
      <c r="G32" s="157"/>
      <c r="H32" s="157"/>
      <c r="I32" s="157"/>
      <c r="J32" s="280"/>
      <c r="K32" s="67"/>
    </row>
    <row r="33" spans="1:11">
      <c r="A33" s="156"/>
      <c r="B33" s="157"/>
      <c r="C33" s="157"/>
      <c r="D33" s="157"/>
      <c r="E33" s="2"/>
      <c r="F33" s="157"/>
      <c r="G33" s="157"/>
      <c r="H33" s="157"/>
      <c r="I33" s="157"/>
      <c r="J33" s="280"/>
      <c r="K33" s="67"/>
    </row>
    <row r="34" spans="1:11">
      <c r="A34" s="156"/>
      <c r="B34" s="157"/>
      <c r="C34" s="157"/>
      <c r="D34" s="157"/>
      <c r="E34" s="2"/>
      <c r="F34" s="157"/>
      <c r="G34" s="157"/>
      <c r="H34" s="157"/>
      <c r="I34" s="157"/>
      <c r="J34" s="280"/>
      <c r="K34" s="67"/>
    </row>
    <row r="35" spans="1:11">
      <c r="A35" s="156"/>
      <c r="B35" s="157"/>
      <c r="C35" s="157"/>
      <c r="D35" s="157"/>
      <c r="E35" s="2"/>
      <c r="F35" s="157"/>
      <c r="G35" s="157"/>
      <c r="H35" s="157"/>
      <c r="I35" s="157"/>
      <c r="J35" s="280"/>
      <c r="K35" s="67"/>
    </row>
    <row r="36" spans="1:11">
      <c r="A36" s="156"/>
      <c r="B36" s="157"/>
      <c r="C36" s="157"/>
      <c r="D36" s="157"/>
      <c r="E36" s="2"/>
      <c r="F36" s="157"/>
      <c r="G36" s="157"/>
      <c r="H36" s="157"/>
      <c r="I36" s="157"/>
      <c r="J36" s="280"/>
      <c r="K36" s="67"/>
    </row>
    <row r="37" spans="1:11">
      <c r="A37" s="156"/>
      <c r="B37" s="157"/>
      <c r="C37" s="157"/>
      <c r="D37" s="157"/>
      <c r="E37" s="2"/>
      <c r="F37" s="157"/>
      <c r="G37" s="157"/>
      <c r="H37" s="157"/>
      <c r="I37" s="157"/>
      <c r="J37" s="280"/>
      <c r="K37" s="67"/>
    </row>
    <row r="38" spans="1:11">
      <c r="A38" s="156"/>
      <c r="B38" s="157"/>
      <c r="C38" s="157"/>
      <c r="D38" s="157"/>
      <c r="E38" s="2"/>
      <c r="F38" s="157"/>
      <c r="G38" s="157"/>
      <c r="H38" s="157"/>
      <c r="I38" s="157"/>
      <c r="J38" s="280"/>
      <c r="K38" s="67"/>
    </row>
    <row r="39" spans="1:11">
      <c r="A39" s="156"/>
      <c r="B39" s="157"/>
      <c r="C39" s="157"/>
      <c r="D39" s="157"/>
      <c r="E39" s="2"/>
      <c r="F39" s="157"/>
      <c r="G39" s="157"/>
      <c r="H39" s="157"/>
      <c r="I39" s="157"/>
      <c r="J39" s="280"/>
      <c r="K39" s="67"/>
    </row>
    <row r="40" spans="1:11">
      <c r="A40" s="156"/>
      <c r="B40" s="157"/>
      <c r="C40" s="157"/>
      <c r="D40" s="157"/>
      <c r="E40" s="2"/>
      <c r="F40" s="157"/>
      <c r="G40" s="157"/>
      <c r="H40" s="157"/>
      <c r="I40" s="157"/>
      <c r="J40" s="280"/>
      <c r="K40" s="67"/>
    </row>
    <row r="41" spans="1:11">
      <c r="A41" s="156"/>
      <c r="B41" s="157"/>
      <c r="C41" s="157"/>
      <c r="D41" s="157"/>
      <c r="E41" s="2"/>
      <c r="F41" s="157"/>
      <c r="G41" s="157"/>
      <c r="H41" s="157"/>
      <c r="I41" s="157"/>
      <c r="J41" s="280"/>
      <c r="K41" s="67"/>
    </row>
    <row r="42" spans="1:11">
      <c r="A42" s="156"/>
      <c r="B42" s="157"/>
      <c r="C42" s="157"/>
      <c r="D42" s="157"/>
      <c r="E42" s="2"/>
      <c r="F42" s="157"/>
      <c r="G42" s="157"/>
      <c r="H42" s="157"/>
      <c r="I42" s="157"/>
      <c r="J42" s="280"/>
      <c r="K42" s="67"/>
    </row>
    <row r="43" spans="1:11">
      <c r="A43" s="156"/>
      <c r="B43" s="157"/>
      <c r="C43" s="157"/>
      <c r="D43" s="157"/>
      <c r="E43" s="2"/>
      <c r="F43" s="157"/>
      <c r="G43" s="157"/>
      <c r="H43" s="157"/>
      <c r="I43" s="157"/>
      <c r="J43" s="280"/>
      <c r="K43" s="67"/>
    </row>
    <row r="44" spans="1:11">
      <c r="A44" s="156"/>
      <c r="B44" s="157"/>
      <c r="C44" s="157"/>
      <c r="D44" s="157"/>
      <c r="E44" s="2"/>
      <c r="F44" s="157"/>
      <c r="G44" s="157"/>
      <c r="H44" s="157"/>
      <c r="I44" s="157"/>
      <c r="J44" s="280"/>
      <c r="K44" s="67"/>
    </row>
    <row r="45" spans="1:11">
      <c r="A45" s="156"/>
      <c r="B45" s="157"/>
      <c r="C45" s="157"/>
      <c r="D45" s="157"/>
      <c r="E45" s="2"/>
      <c r="F45" s="157"/>
      <c r="G45" s="157"/>
      <c r="H45" s="157"/>
      <c r="I45" s="157"/>
      <c r="J45" s="280"/>
      <c r="K45" s="67"/>
    </row>
    <row r="46" spans="1:11">
      <c r="A46" s="156"/>
      <c r="B46" s="157"/>
      <c r="C46" s="157"/>
      <c r="D46" s="157"/>
      <c r="E46" s="2"/>
      <c r="F46" s="157"/>
      <c r="G46" s="157"/>
      <c r="H46" s="157"/>
      <c r="I46" s="157"/>
      <c r="J46" s="280"/>
      <c r="K46" s="67"/>
    </row>
    <row r="47" spans="1:11">
      <c r="A47" s="156"/>
      <c r="B47" s="157"/>
      <c r="C47" s="157"/>
      <c r="D47" s="157"/>
      <c r="E47" s="2"/>
      <c r="F47" s="157"/>
      <c r="G47" s="157"/>
      <c r="H47" s="157"/>
      <c r="I47" s="157"/>
      <c r="J47" s="280"/>
      <c r="K47" s="67"/>
    </row>
    <row r="48" spans="1:11">
      <c r="A48" s="156"/>
      <c r="B48" s="157"/>
      <c r="C48" s="157"/>
      <c r="D48" s="157"/>
      <c r="E48" s="2"/>
      <c r="F48" s="157"/>
      <c r="G48" s="157"/>
      <c r="H48" s="157"/>
      <c r="I48" s="157"/>
      <c r="J48" s="280"/>
      <c r="K48" s="67"/>
    </row>
    <row r="49" spans="1:11" ht="15.75" thickBot="1">
      <c r="A49" s="309"/>
      <c r="B49" s="310"/>
      <c r="C49" s="564"/>
      <c r="D49" s="564"/>
      <c r="E49" s="564"/>
      <c r="F49" s="564"/>
      <c r="G49" s="564"/>
      <c r="H49" s="564"/>
      <c r="I49" s="564"/>
      <c r="J49" s="565"/>
      <c r="K49" s="67"/>
    </row>
    <row r="50" spans="1:11">
      <c r="A50" s="163"/>
      <c r="B50" s="2"/>
      <c r="C50" s="2"/>
      <c r="D50" s="2"/>
      <c r="E50" s="2"/>
      <c r="F50" s="2"/>
      <c r="G50" s="2"/>
      <c r="H50" s="2"/>
      <c r="I50" s="2"/>
      <c r="J50" s="340" t="s">
        <v>1673</v>
      </c>
      <c r="K50" s="67"/>
    </row>
    <row r="51" spans="1:11">
      <c r="A51" s="67"/>
      <c r="B51" s="67"/>
      <c r="C51" s="300"/>
      <c r="D51" s="300"/>
      <c r="E51" s="67"/>
      <c r="F51" s="67"/>
      <c r="G51" s="67"/>
      <c r="H51" s="67"/>
      <c r="I51" s="67"/>
      <c r="J51" s="67"/>
      <c r="K51" s="67"/>
    </row>
    <row r="52" spans="1:11">
      <c r="A52" s="134">
        <v>26</v>
      </c>
      <c r="B52" s="134"/>
      <c r="C52" s="134"/>
      <c r="D52" s="134"/>
      <c r="E52" s="134"/>
      <c r="F52" s="134"/>
      <c r="G52" s="134"/>
      <c r="H52" s="134"/>
      <c r="I52" s="134"/>
      <c r="J52" s="134"/>
      <c r="K52" s="67"/>
    </row>
    <row r="53" spans="1:11">
      <c r="A53" s="67"/>
    </row>
    <row r="54" spans="1:11">
      <c r="A54" s="67"/>
    </row>
    <row r="55" spans="1:11">
      <c r="A55" s="67"/>
    </row>
    <row r="56" spans="1:11">
      <c r="A56" s="67"/>
    </row>
    <row r="57" spans="1:11">
      <c r="A57" s="67"/>
    </row>
    <row r="58" spans="1:11">
      <c r="A58" s="67"/>
    </row>
    <row r="59" spans="1:11">
      <c r="A59" s="67"/>
    </row>
    <row r="60" spans="1:11">
      <c r="A60" s="67"/>
    </row>
    <row r="61" spans="1:11">
      <c r="A61" s="67"/>
    </row>
    <row r="62" spans="1:11">
      <c r="A62" s="67"/>
    </row>
    <row r="63" spans="1:11">
      <c r="A63" s="67"/>
    </row>
    <row r="64" spans="1:11">
      <c r="A64" s="67"/>
    </row>
    <row r="65" spans="1:1">
      <c r="A65" s="67"/>
    </row>
    <row r="66" spans="1:1">
      <c r="A66" s="67"/>
    </row>
    <row r="67" spans="1:1">
      <c r="A67" s="67"/>
    </row>
    <row r="68" spans="1:1">
      <c r="A68" s="67"/>
    </row>
    <row r="69" spans="1:1">
      <c r="A69" s="67"/>
    </row>
  </sheetData>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Q373"/>
  <sheetViews>
    <sheetView defaultGridColor="0" topLeftCell="C285" colorId="22" zoomScale="75" zoomScaleNormal="75" workbookViewId="0">
      <selection activeCell="O313" sqref="O313"/>
    </sheetView>
  </sheetViews>
  <sheetFormatPr defaultColWidth="9.77734375" defaultRowHeight="15"/>
  <cols>
    <col min="1" max="1" width="4.77734375" customWidth="1"/>
    <col min="2" max="2" width="35.77734375" customWidth="1"/>
    <col min="3" max="3" width="10.33203125" bestFit="1"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1.77734375" customWidth="1"/>
    <col min="15" max="15" width="16" customWidth="1"/>
    <col min="16" max="16" width="42.21875" customWidth="1"/>
    <col min="257" max="257" width="4.77734375" customWidth="1"/>
    <col min="258" max="258" width="35.77734375" customWidth="1"/>
    <col min="259" max="259" width="8.21875" bestFit="1" customWidth="1"/>
    <col min="260" max="260" width="15.77734375" customWidth="1"/>
    <col min="261" max="261" width="19.6640625" customWidth="1"/>
    <col min="262" max="262" width="6.77734375" customWidth="1"/>
    <col min="263" max="263" width="11.77734375" customWidth="1"/>
    <col min="264" max="264" width="15.77734375" customWidth="1"/>
    <col min="265" max="265" width="15" customWidth="1"/>
    <col min="266" max="266" width="7.109375" customWidth="1"/>
    <col min="267" max="267" width="15.77734375" customWidth="1"/>
    <col min="268" max="268" width="7.109375" customWidth="1"/>
    <col min="269" max="269" width="15.77734375" customWidth="1"/>
    <col min="513" max="513" width="4.77734375" customWidth="1"/>
    <col min="514" max="514" width="35.77734375" customWidth="1"/>
    <col min="515" max="515" width="8.21875" bestFit="1" customWidth="1"/>
    <col min="516" max="516" width="15.77734375" customWidth="1"/>
    <col min="517" max="517" width="19.6640625" customWidth="1"/>
    <col min="518" max="518" width="6.77734375" customWidth="1"/>
    <col min="519" max="519" width="11.77734375" customWidth="1"/>
    <col min="520" max="520" width="15.77734375" customWidth="1"/>
    <col min="521" max="521" width="15" customWidth="1"/>
    <col min="522" max="522" width="7.109375" customWidth="1"/>
    <col min="523" max="523" width="15.77734375" customWidth="1"/>
    <col min="524" max="524" width="7.109375" customWidth="1"/>
    <col min="525" max="525" width="15.77734375" customWidth="1"/>
    <col min="769" max="769" width="4.77734375" customWidth="1"/>
    <col min="770" max="770" width="35.77734375" customWidth="1"/>
    <col min="771" max="771" width="8.21875" bestFit="1" customWidth="1"/>
    <col min="772" max="772" width="15.77734375" customWidth="1"/>
    <col min="773" max="773" width="19.6640625" customWidth="1"/>
    <col min="774" max="774" width="6.77734375" customWidth="1"/>
    <col min="775" max="775" width="11.77734375" customWidth="1"/>
    <col min="776" max="776" width="15.77734375" customWidth="1"/>
    <col min="777" max="777" width="15" customWidth="1"/>
    <col min="778" max="778" width="7.109375" customWidth="1"/>
    <col min="779" max="779" width="15.77734375" customWidth="1"/>
    <col min="780" max="780" width="7.109375" customWidth="1"/>
    <col min="781" max="781" width="15.77734375" customWidth="1"/>
    <col min="1025" max="1025" width="4.77734375" customWidth="1"/>
    <col min="1026" max="1026" width="35.77734375" customWidth="1"/>
    <col min="1027" max="1027" width="8.21875" bestFit="1" customWidth="1"/>
    <col min="1028" max="1028" width="15.77734375" customWidth="1"/>
    <col min="1029" max="1029" width="19.6640625" customWidth="1"/>
    <col min="1030" max="1030" width="6.77734375" customWidth="1"/>
    <col min="1031" max="1031" width="11.77734375" customWidth="1"/>
    <col min="1032" max="1032" width="15.77734375" customWidth="1"/>
    <col min="1033" max="1033" width="15" customWidth="1"/>
    <col min="1034" max="1034" width="7.109375" customWidth="1"/>
    <col min="1035" max="1035" width="15.77734375" customWidth="1"/>
    <col min="1036" max="1036" width="7.109375" customWidth="1"/>
    <col min="1037" max="1037" width="15.77734375" customWidth="1"/>
    <col min="1281" max="1281" width="4.77734375" customWidth="1"/>
    <col min="1282" max="1282" width="35.77734375" customWidth="1"/>
    <col min="1283" max="1283" width="8.21875" bestFit="1" customWidth="1"/>
    <col min="1284" max="1284" width="15.77734375" customWidth="1"/>
    <col min="1285" max="1285" width="19.6640625" customWidth="1"/>
    <col min="1286" max="1286" width="6.77734375" customWidth="1"/>
    <col min="1287" max="1287" width="11.77734375" customWidth="1"/>
    <col min="1288" max="1288" width="15.77734375" customWidth="1"/>
    <col min="1289" max="1289" width="15" customWidth="1"/>
    <col min="1290" max="1290" width="7.109375" customWidth="1"/>
    <col min="1291" max="1291" width="15.77734375" customWidth="1"/>
    <col min="1292" max="1292" width="7.109375" customWidth="1"/>
    <col min="1293" max="1293" width="15.77734375" customWidth="1"/>
    <col min="1537" max="1537" width="4.77734375" customWidth="1"/>
    <col min="1538" max="1538" width="35.77734375" customWidth="1"/>
    <col min="1539" max="1539" width="8.21875" bestFit="1" customWidth="1"/>
    <col min="1540" max="1540" width="15.77734375" customWidth="1"/>
    <col min="1541" max="1541" width="19.6640625" customWidth="1"/>
    <col min="1542" max="1542" width="6.77734375" customWidth="1"/>
    <col min="1543" max="1543" width="11.77734375" customWidth="1"/>
    <col min="1544" max="1544" width="15.77734375" customWidth="1"/>
    <col min="1545" max="1545" width="15" customWidth="1"/>
    <col min="1546" max="1546" width="7.109375" customWidth="1"/>
    <col min="1547" max="1547" width="15.77734375" customWidth="1"/>
    <col min="1548" max="1548" width="7.109375" customWidth="1"/>
    <col min="1549" max="1549" width="15.77734375" customWidth="1"/>
    <col min="1793" max="1793" width="4.77734375" customWidth="1"/>
    <col min="1794" max="1794" width="35.77734375" customWidth="1"/>
    <col min="1795" max="1795" width="8.21875" bestFit="1" customWidth="1"/>
    <col min="1796" max="1796" width="15.77734375" customWidth="1"/>
    <col min="1797" max="1797" width="19.6640625" customWidth="1"/>
    <col min="1798" max="1798" width="6.77734375" customWidth="1"/>
    <col min="1799" max="1799" width="11.77734375" customWidth="1"/>
    <col min="1800" max="1800" width="15.77734375" customWidth="1"/>
    <col min="1801" max="1801" width="15" customWidth="1"/>
    <col min="1802" max="1802" width="7.109375" customWidth="1"/>
    <col min="1803" max="1803" width="15.77734375" customWidth="1"/>
    <col min="1804" max="1804" width="7.109375" customWidth="1"/>
    <col min="1805" max="1805" width="15.77734375" customWidth="1"/>
    <col min="2049" max="2049" width="4.77734375" customWidth="1"/>
    <col min="2050" max="2050" width="35.77734375" customWidth="1"/>
    <col min="2051" max="2051" width="8.21875" bestFit="1" customWidth="1"/>
    <col min="2052" max="2052" width="15.77734375" customWidth="1"/>
    <col min="2053" max="2053" width="19.6640625" customWidth="1"/>
    <col min="2054" max="2054" width="6.77734375" customWidth="1"/>
    <col min="2055" max="2055" width="11.77734375" customWidth="1"/>
    <col min="2056" max="2056" width="15.77734375" customWidth="1"/>
    <col min="2057" max="2057" width="15" customWidth="1"/>
    <col min="2058" max="2058" width="7.109375" customWidth="1"/>
    <col min="2059" max="2059" width="15.77734375" customWidth="1"/>
    <col min="2060" max="2060" width="7.109375" customWidth="1"/>
    <col min="2061" max="2061" width="15.77734375" customWidth="1"/>
    <col min="2305" max="2305" width="4.77734375" customWidth="1"/>
    <col min="2306" max="2306" width="35.77734375" customWidth="1"/>
    <col min="2307" max="2307" width="8.21875" bestFit="1" customWidth="1"/>
    <col min="2308" max="2308" width="15.77734375" customWidth="1"/>
    <col min="2309" max="2309" width="19.6640625" customWidth="1"/>
    <col min="2310" max="2310" width="6.77734375" customWidth="1"/>
    <col min="2311" max="2311" width="11.77734375" customWidth="1"/>
    <col min="2312" max="2312" width="15.77734375" customWidth="1"/>
    <col min="2313" max="2313" width="15" customWidth="1"/>
    <col min="2314" max="2314" width="7.109375" customWidth="1"/>
    <col min="2315" max="2315" width="15.77734375" customWidth="1"/>
    <col min="2316" max="2316" width="7.109375" customWidth="1"/>
    <col min="2317" max="2317" width="15.77734375" customWidth="1"/>
    <col min="2561" max="2561" width="4.77734375" customWidth="1"/>
    <col min="2562" max="2562" width="35.77734375" customWidth="1"/>
    <col min="2563" max="2563" width="8.21875" bestFit="1" customWidth="1"/>
    <col min="2564" max="2564" width="15.77734375" customWidth="1"/>
    <col min="2565" max="2565" width="19.6640625" customWidth="1"/>
    <col min="2566" max="2566" width="6.77734375" customWidth="1"/>
    <col min="2567" max="2567" width="11.77734375" customWidth="1"/>
    <col min="2568" max="2568" width="15.77734375" customWidth="1"/>
    <col min="2569" max="2569" width="15" customWidth="1"/>
    <col min="2570" max="2570" width="7.109375" customWidth="1"/>
    <col min="2571" max="2571" width="15.77734375" customWidth="1"/>
    <col min="2572" max="2572" width="7.109375" customWidth="1"/>
    <col min="2573" max="2573" width="15.77734375" customWidth="1"/>
    <col min="2817" max="2817" width="4.77734375" customWidth="1"/>
    <col min="2818" max="2818" width="35.77734375" customWidth="1"/>
    <col min="2819" max="2819" width="8.21875" bestFit="1" customWidth="1"/>
    <col min="2820" max="2820" width="15.77734375" customWidth="1"/>
    <col min="2821" max="2821" width="19.6640625" customWidth="1"/>
    <col min="2822" max="2822" width="6.77734375" customWidth="1"/>
    <col min="2823" max="2823" width="11.77734375" customWidth="1"/>
    <col min="2824" max="2824" width="15.77734375" customWidth="1"/>
    <col min="2825" max="2825" width="15" customWidth="1"/>
    <col min="2826" max="2826" width="7.109375" customWidth="1"/>
    <col min="2827" max="2827" width="15.77734375" customWidth="1"/>
    <col min="2828" max="2828" width="7.109375" customWidth="1"/>
    <col min="2829" max="2829" width="15.77734375" customWidth="1"/>
    <col min="3073" max="3073" width="4.77734375" customWidth="1"/>
    <col min="3074" max="3074" width="35.77734375" customWidth="1"/>
    <col min="3075" max="3075" width="8.21875" bestFit="1" customWidth="1"/>
    <col min="3076" max="3076" width="15.77734375" customWidth="1"/>
    <col min="3077" max="3077" width="19.6640625" customWidth="1"/>
    <col min="3078" max="3078" width="6.77734375" customWidth="1"/>
    <col min="3079" max="3079" width="11.77734375" customWidth="1"/>
    <col min="3080" max="3080" width="15.77734375" customWidth="1"/>
    <col min="3081" max="3081" width="15" customWidth="1"/>
    <col min="3082" max="3082" width="7.109375" customWidth="1"/>
    <col min="3083" max="3083" width="15.77734375" customWidth="1"/>
    <col min="3084" max="3084" width="7.109375" customWidth="1"/>
    <col min="3085" max="3085" width="15.77734375" customWidth="1"/>
    <col min="3329" max="3329" width="4.77734375" customWidth="1"/>
    <col min="3330" max="3330" width="35.77734375" customWidth="1"/>
    <col min="3331" max="3331" width="8.21875" bestFit="1" customWidth="1"/>
    <col min="3332" max="3332" width="15.77734375" customWidth="1"/>
    <col min="3333" max="3333" width="19.6640625" customWidth="1"/>
    <col min="3334" max="3334" width="6.77734375" customWidth="1"/>
    <col min="3335" max="3335" width="11.77734375" customWidth="1"/>
    <col min="3336" max="3336" width="15.77734375" customWidth="1"/>
    <col min="3337" max="3337" width="15" customWidth="1"/>
    <col min="3338" max="3338" width="7.109375" customWidth="1"/>
    <col min="3339" max="3339" width="15.77734375" customWidth="1"/>
    <col min="3340" max="3340" width="7.109375" customWidth="1"/>
    <col min="3341" max="3341" width="15.77734375" customWidth="1"/>
    <col min="3585" max="3585" width="4.77734375" customWidth="1"/>
    <col min="3586" max="3586" width="35.77734375" customWidth="1"/>
    <col min="3587" max="3587" width="8.21875" bestFit="1" customWidth="1"/>
    <col min="3588" max="3588" width="15.77734375" customWidth="1"/>
    <col min="3589" max="3589" width="19.6640625" customWidth="1"/>
    <col min="3590" max="3590" width="6.77734375" customWidth="1"/>
    <col min="3591" max="3591" width="11.77734375" customWidth="1"/>
    <col min="3592" max="3592" width="15.77734375" customWidth="1"/>
    <col min="3593" max="3593" width="15" customWidth="1"/>
    <col min="3594" max="3594" width="7.109375" customWidth="1"/>
    <col min="3595" max="3595" width="15.77734375" customWidth="1"/>
    <col min="3596" max="3596" width="7.109375" customWidth="1"/>
    <col min="3597" max="3597" width="15.77734375" customWidth="1"/>
    <col min="3841" max="3841" width="4.77734375" customWidth="1"/>
    <col min="3842" max="3842" width="35.77734375" customWidth="1"/>
    <col min="3843" max="3843" width="8.21875" bestFit="1" customWidth="1"/>
    <col min="3844" max="3844" width="15.77734375" customWidth="1"/>
    <col min="3845" max="3845" width="19.6640625" customWidth="1"/>
    <col min="3846" max="3846" width="6.77734375" customWidth="1"/>
    <col min="3847" max="3847" width="11.77734375" customWidth="1"/>
    <col min="3848" max="3848" width="15.77734375" customWidth="1"/>
    <col min="3849" max="3849" width="15" customWidth="1"/>
    <col min="3850" max="3850" width="7.109375" customWidth="1"/>
    <col min="3851" max="3851" width="15.77734375" customWidth="1"/>
    <col min="3852" max="3852" width="7.109375" customWidth="1"/>
    <col min="3853" max="3853" width="15.77734375" customWidth="1"/>
    <col min="4097" max="4097" width="4.77734375" customWidth="1"/>
    <col min="4098" max="4098" width="35.77734375" customWidth="1"/>
    <col min="4099" max="4099" width="8.21875" bestFit="1" customWidth="1"/>
    <col min="4100" max="4100" width="15.77734375" customWidth="1"/>
    <col min="4101" max="4101" width="19.6640625" customWidth="1"/>
    <col min="4102" max="4102" width="6.77734375" customWidth="1"/>
    <col min="4103" max="4103" width="11.77734375" customWidth="1"/>
    <col min="4104" max="4104" width="15.77734375" customWidth="1"/>
    <col min="4105" max="4105" width="15" customWidth="1"/>
    <col min="4106" max="4106" width="7.109375" customWidth="1"/>
    <col min="4107" max="4107" width="15.77734375" customWidth="1"/>
    <col min="4108" max="4108" width="7.109375" customWidth="1"/>
    <col min="4109" max="4109" width="15.77734375" customWidth="1"/>
    <col min="4353" max="4353" width="4.77734375" customWidth="1"/>
    <col min="4354" max="4354" width="35.77734375" customWidth="1"/>
    <col min="4355" max="4355" width="8.21875" bestFit="1" customWidth="1"/>
    <col min="4356" max="4356" width="15.77734375" customWidth="1"/>
    <col min="4357" max="4357" width="19.6640625" customWidth="1"/>
    <col min="4358" max="4358" width="6.77734375" customWidth="1"/>
    <col min="4359" max="4359" width="11.77734375" customWidth="1"/>
    <col min="4360" max="4360" width="15.77734375" customWidth="1"/>
    <col min="4361" max="4361" width="15" customWidth="1"/>
    <col min="4362" max="4362" width="7.109375" customWidth="1"/>
    <col min="4363" max="4363" width="15.77734375" customWidth="1"/>
    <col min="4364" max="4364" width="7.109375" customWidth="1"/>
    <col min="4365" max="4365" width="15.77734375" customWidth="1"/>
    <col min="4609" max="4609" width="4.77734375" customWidth="1"/>
    <col min="4610" max="4610" width="35.77734375" customWidth="1"/>
    <col min="4611" max="4611" width="8.21875" bestFit="1" customWidth="1"/>
    <col min="4612" max="4612" width="15.77734375" customWidth="1"/>
    <col min="4613" max="4613" width="19.6640625" customWidth="1"/>
    <col min="4614" max="4614" width="6.77734375" customWidth="1"/>
    <col min="4615" max="4615" width="11.77734375" customWidth="1"/>
    <col min="4616" max="4616" width="15.77734375" customWidth="1"/>
    <col min="4617" max="4617" width="15" customWidth="1"/>
    <col min="4618" max="4618" width="7.109375" customWidth="1"/>
    <col min="4619" max="4619" width="15.77734375" customWidth="1"/>
    <col min="4620" max="4620" width="7.109375" customWidth="1"/>
    <col min="4621" max="4621" width="15.77734375" customWidth="1"/>
    <col min="4865" max="4865" width="4.77734375" customWidth="1"/>
    <col min="4866" max="4866" width="35.77734375" customWidth="1"/>
    <col min="4867" max="4867" width="8.21875" bestFit="1" customWidth="1"/>
    <col min="4868" max="4868" width="15.77734375" customWidth="1"/>
    <col min="4869" max="4869" width="19.6640625" customWidth="1"/>
    <col min="4870" max="4870" width="6.77734375" customWidth="1"/>
    <col min="4871" max="4871" width="11.77734375" customWidth="1"/>
    <col min="4872" max="4872" width="15.77734375" customWidth="1"/>
    <col min="4873" max="4873" width="15" customWidth="1"/>
    <col min="4874" max="4874" width="7.109375" customWidth="1"/>
    <col min="4875" max="4875" width="15.77734375" customWidth="1"/>
    <col min="4876" max="4876" width="7.109375" customWidth="1"/>
    <col min="4877" max="4877" width="15.77734375" customWidth="1"/>
    <col min="5121" max="5121" width="4.77734375" customWidth="1"/>
    <col min="5122" max="5122" width="35.77734375" customWidth="1"/>
    <col min="5123" max="5123" width="8.21875" bestFit="1" customWidth="1"/>
    <col min="5124" max="5124" width="15.77734375" customWidth="1"/>
    <col min="5125" max="5125" width="19.6640625" customWidth="1"/>
    <col min="5126" max="5126" width="6.77734375" customWidth="1"/>
    <col min="5127" max="5127" width="11.77734375" customWidth="1"/>
    <col min="5128" max="5128" width="15.77734375" customWidth="1"/>
    <col min="5129" max="5129" width="15" customWidth="1"/>
    <col min="5130" max="5130" width="7.109375" customWidth="1"/>
    <col min="5131" max="5131" width="15.77734375" customWidth="1"/>
    <col min="5132" max="5132" width="7.109375" customWidth="1"/>
    <col min="5133" max="5133" width="15.77734375" customWidth="1"/>
    <col min="5377" max="5377" width="4.77734375" customWidth="1"/>
    <col min="5378" max="5378" width="35.77734375" customWidth="1"/>
    <col min="5379" max="5379" width="8.21875" bestFit="1" customWidth="1"/>
    <col min="5380" max="5380" width="15.77734375" customWidth="1"/>
    <col min="5381" max="5381" width="19.6640625" customWidth="1"/>
    <col min="5382" max="5382" width="6.77734375" customWidth="1"/>
    <col min="5383" max="5383" width="11.77734375" customWidth="1"/>
    <col min="5384" max="5384" width="15.77734375" customWidth="1"/>
    <col min="5385" max="5385" width="15" customWidth="1"/>
    <col min="5386" max="5386" width="7.109375" customWidth="1"/>
    <col min="5387" max="5387" width="15.77734375" customWidth="1"/>
    <col min="5388" max="5388" width="7.109375" customWidth="1"/>
    <col min="5389" max="5389" width="15.77734375" customWidth="1"/>
    <col min="5633" max="5633" width="4.77734375" customWidth="1"/>
    <col min="5634" max="5634" width="35.77734375" customWidth="1"/>
    <col min="5635" max="5635" width="8.21875" bestFit="1" customWidth="1"/>
    <col min="5636" max="5636" width="15.77734375" customWidth="1"/>
    <col min="5637" max="5637" width="19.6640625" customWidth="1"/>
    <col min="5638" max="5638" width="6.77734375" customWidth="1"/>
    <col min="5639" max="5639" width="11.77734375" customWidth="1"/>
    <col min="5640" max="5640" width="15.77734375" customWidth="1"/>
    <col min="5641" max="5641" width="15" customWidth="1"/>
    <col min="5642" max="5642" width="7.109375" customWidth="1"/>
    <col min="5643" max="5643" width="15.77734375" customWidth="1"/>
    <col min="5644" max="5644" width="7.109375" customWidth="1"/>
    <col min="5645" max="5645" width="15.77734375" customWidth="1"/>
    <col min="5889" max="5889" width="4.77734375" customWidth="1"/>
    <col min="5890" max="5890" width="35.77734375" customWidth="1"/>
    <col min="5891" max="5891" width="8.21875" bestFit="1" customWidth="1"/>
    <col min="5892" max="5892" width="15.77734375" customWidth="1"/>
    <col min="5893" max="5893" width="19.6640625" customWidth="1"/>
    <col min="5894" max="5894" width="6.77734375" customWidth="1"/>
    <col min="5895" max="5895" width="11.77734375" customWidth="1"/>
    <col min="5896" max="5896" width="15.77734375" customWidth="1"/>
    <col min="5897" max="5897" width="15" customWidth="1"/>
    <col min="5898" max="5898" width="7.109375" customWidth="1"/>
    <col min="5899" max="5899" width="15.77734375" customWidth="1"/>
    <col min="5900" max="5900" width="7.109375" customWidth="1"/>
    <col min="5901" max="5901" width="15.77734375" customWidth="1"/>
    <col min="6145" max="6145" width="4.77734375" customWidth="1"/>
    <col min="6146" max="6146" width="35.77734375" customWidth="1"/>
    <col min="6147" max="6147" width="8.21875" bestFit="1" customWidth="1"/>
    <col min="6148" max="6148" width="15.77734375" customWidth="1"/>
    <col min="6149" max="6149" width="19.6640625" customWidth="1"/>
    <col min="6150" max="6150" width="6.77734375" customWidth="1"/>
    <col min="6151" max="6151" width="11.77734375" customWidth="1"/>
    <col min="6152" max="6152" width="15.77734375" customWidth="1"/>
    <col min="6153" max="6153" width="15" customWidth="1"/>
    <col min="6154" max="6154" width="7.109375" customWidth="1"/>
    <col min="6155" max="6155" width="15.77734375" customWidth="1"/>
    <col min="6156" max="6156" width="7.109375" customWidth="1"/>
    <col min="6157" max="6157" width="15.77734375" customWidth="1"/>
    <col min="6401" max="6401" width="4.77734375" customWidth="1"/>
    <col min="6402" max="6402" width="35.77734375" customWidth="1"/>
    <col min="6403" max="6403" width="8.21875" bestFit="1" customWidth="1"/>
    <col min="6404" max="6404" width="15.77734375" customWidth="1"/>
    <col min="6405" max="6405" width="19.6640625" customWidth="1"/>
    <col min="6406" max="6406" width="6.77734375" customWidth="1"/>
    <col min="6407" max="6407" width="11.77734375" customWidth="1"/>
    <col min="6408" max="6408" width="15.77734375" customWidth="1"/>
    <col min="6409" max="6409" width="15" customWidth="1"/>
    <col min="6410" max="6410" width="7.109375" customWidth="1"/>
    <col min="6411" max="6411" width="15.77734375" customWidth="1"/>
    <col min="6412" max="6412" width="7.109375" customWidth="1"/>
    <col min="6413" max="6413" width="15.77734375" customWidth="1"/>
    <col min="6657" max="6657" width="4.77734375" customWidth="1"/>
    <col min="6658" max="6658" width="35.77734375" customWidth="1"/>
    <col min="6659" max="6659" width="8.21875" bestFit="1" customWidth="1"/>
    <col min="6660" max="6660" width="15.77734375" customWidth="1"/>
    <col min="6661" max="6661" width="19.6640625" customWidth="1"/>
    <col min="6662" max="6662" width="6.77734375" customWidth="1"/>
    <col min="6663" max="6663" width="11.77734375" customWidth="1"/>
    <col min="6664" max="6664" width="15.77734375" customWidth="1"/>
    <col min="6665" max="6665" width="15" customWidth="1"/>
    <col min="6666" max="6666" width="7.109375" customWidth="1"/>
    <col min="6667" max="6667" width="15.77734375" customWidth="1"/>
    <col min="6668" max="6668" width="7.109375" customWidth="1"/>
    <col min="6669" max="6669" width="15.77734375" customWidth="1"/>
    <col min="6913" max="6913" width="4.77734375" customWidth="1"/>
    <col min="6914" max="6914" width="35.77734375" customWidth="1"/>
    <col min="6915" max="6915" width="8.21875" bestFit="1" customWidth="1"/>
    <col min="6916" max="6916" width="15.77734375" customWidth="1"/>
    <col min="6917" max="6917" width="19.6640625" customWidth="1"/>
    <col min="6918" max="6918" width="6.77734375" customWidth="1"/>
    <col min="6919" max="6919" width="11.77734375" customWidth="1"/>
    <col min="6920" max="6920" width="15.77734375" customWidth="1"/>
    <col min="6921" max="6921" width="15" customWidth="1"/>
    <col min="6922" max="6922" width="7.109375" customWidth="1"/>
    <col min="6923" max="6923" width="15.77734375" customWidth="1"/>
    <col min="6924" max="6924" width="7.109375" customWidth="1"/>
    <col min="6925" max="6925" width="15.77734375" customWidth="1"/>
    <col min="7169" max="7169" width="4.77734375" customWidth="1"/>
    <col min="7170" max="7170" width="35.77734375" customWidth="1"/>
    <col min="7171" max="7171" width="8.21875" bestFit="1" customWidth="1"/>
    <col min="7172" max="7172" width="15.77734375" customWidth="1"/>
    <col min="7173" max="7173" width="19.6640625" customWidth="1"/>
    <col min="7174" max="7174" width="6.77734375" customWidth="1"/>
    <col min="7175" max="7175" width="11.77734375" customWidth="1"/>
    <col min="7176" max="7176" width="15.77734375" customWidth="1"/>
    <col min="7177" max="7177" width="15" customWidth="1"/>
    <col min="7178" max="7178" width="7.109375" customWidth="1"/>
    <col min="7179" max="7179" width="15.77734375" customWidth="1"/>
    <col min="7180" max="7180" width="7.109375" customWidth="1"/>
    <col min="7181" max="7181" width="15.77734375" customWidth="1"/>
    <col min="7425" max="7425" width="4.77734375" customWidth="1"/>
    <col min="7426" max="7426" width="35.77734375" customWidth="1"/>
    <col min="7427" max="7427" width="8.21875" bestFit="1" customWidth="1"/>
    <col min="7428" max="7428" width="15.77734375" customWidth="1"/>
    <col min="7429" max="7429" width="19.6640625" customWidth="1"/>
    <col min="7430" max="7430" width="6.77734375" customWidth="1"/>
    <col min="7431" max="7431" width="11.77734375" customWidth="1"/>
    <col min="7432" max="7432" width="15.77734375" customWidth="1"/>
    <col min="7433" max="7433" width="15" customWidth="1"/>
    <col min="7434" max="7434" width="7.109375" customWidth="1"/>
    <col min="7435" max="7435" width="15.77734375" customWidth="1"/>
    <col min="7436" max="7436" width="7.109375" customWidth="1"/>
    <col min="7437" max="7437" width="15.77734375" customWidth="1"/>
    <col min="7681" max="7681" width="4.77734375" customWidth="1"/>
    <col min="7682" max="7682" width="35.77734375" customWidth="1"/>
    <col min="7683" max="7683" width="8.21875" bestFit="1" customWidth="1"/>
    <col min="7684" max="7684" width="15.77734375" customWidth="1"/>
    <col min="7685" max="7685" width="19.6640625" customWidth="1"/>
    <col min="7686" max="7686" width="6.77734375" customWidth="1"/>
    <col min="7687" max="7687" width="11.77734375" customWidth="1"/>
    <col min="7688" max="7688" width="15.77734375" customWidth="1"/>
    <col min="7689" max="7689" width="15" customWidth="1"/>
    <col min="7690" max="7690" width="7.109375" customWidth="1"/>
    <col min="7691" max="7691" width="15.77734375" customWidth="1"/>
    <col min="7692" max="7692" width="7.109375" customWidth="1"/>
    <col min="7693" max="7693" width="15.77734375" customWidth="1"/>
    <col min="7937" max="7937" width="4.77734375" customWidth="1"/>
    <col min="7938" max="7938" width="35.77734375" customWidth="1"/>
    <col min="7939" max="7939" width="8.21875" bestFit="1" customWidth="1"/>
    <col min="7940" max="7940" width="15.77734375" customWidth="1"/>
    <col min="7941" max="7941" width="19.6640625" customWidth="1"/>
    <col min="7942" max="7942" width="6.77734375" customWidth="1"/>
    <col min="7943" max="7943" width="11.77734375" customWidth="1"/>
    <col min="7944" max="7944" width="15.77734375" customWidth="1"/>
    <col min="7945" max="7945" width="15" customWidth="1"/>
    <col min="7946" max="7946" width="7.109375" customWidth="1"/>
    <col min="7947" max="7947" width="15.77734375" customWidth="1"/>
    <col min="7948" max="7948" width="7.109375" customWidth="1"/>
    <col min="7949" max="7949" width="15.77734375" customWidth="1"/>
    <col min="8193" max="8193" width="4.77734375" customWidth="1"/>
    <col min="8194" max="8194" width="35.77734375" customWidth="1"/>
    <col min="8195" max="8195" width="8.21875" bestFit="1" customWidth="1"/>
    <col min="8196" max="8196" width="15.77734375" customWidth="1"/>
    <col min="8197" max="8197" width="19.6640625" customWidth="1"/>
    <col min="8198" max="8198" width="6.77734375" customWidth="1"/>
    <col min="8199" max="8199" width="11.77734375" customWidth="1"/>
    <col min="8200" max="8200" width="15.77734375" customWidth="1"/>
    <col min="8201" max="8201" width="15" customWidth="1"/>
    <col min="8202" max="8202" width="7.109375" customWidth="1"/>
    <col min="8203" max="8203" width="15.77734375" customWidth="1"/>
    <col min="8204" max="8204" width="7.109375" customWidth="1"/>
    <col min="8205" max="8205" width="15.77734375" customWidth="1"/>
    <col min="8449" max="8449" width="4.77734375" customWidth="1"/>
    <col min="8450" max="8450" width="35.77734375" customWidth="1"/>
    <col min="8451" max="8451" width="8.21875" bestFit="1" customWidth="1"/>
    <col min="8452" max="8452" width="15.77734375" customWidth="1"/>
    <col min="8453" max="8453" width="19.6640625" customWidth="1"/>
    <col min="8454" max="8454" width="6.77734375" customWidth="1"/>
    <col min="8455" max="8455" width="11.77734375" customWidth="1"/>
    <col min="8456" max="8456" width="15.77734375" customWidth="1"/>
    <col min="8457" max="8457" width="15" customWidth="1"/>
    <col min="8458" max="8458" width="7.109375" customWidth="1"/>
    <col min="8459" max="8459" width="15.77734375" customWidth="1"/>
    <col min="8460" max="8460" width="7.109375" customWidth="1"/>
    <col min="8461" max="8461" width="15.77734375" customWidth="1"/>
    <col min="8705" max="8705" width="4.77734375" customWidth="1"/>
    <col min="8706" max="8706" width="35.77734375" customWidth="1"/>
    <col min="8707" max="8707" width="8.21875" bestFit="1" customWidth="1"/>
    <col min="8708" max="8708" width="15.77734375" customWidth="1"/>
    <col min="8709" max="8709" width="19.6640625" customWidth="1"/>
    <col min="8710" max="8710" width="6.77734375" customWidth="1"/>
    <col min="8711" max="8711" width="11.77734375" customWidth="1"/>
    <col min="8712" max="8712" width="15.77734375" customWidth="1"/>
    <col min="8713" max="8713" width="15" customWidth="1"/>
    <col min="8714" max="8714" width="7.109375" customWidth="1"/>
    <col min="8715" max="8715" width="15.77734375" customWidth="1"/>
    <col min="8716" max="8716" width="7.109375" customWidth="1"/>
    <col min="8717" max="8717" width="15.77734375" customWidth="1"/>
    <col min="8961" max="8961" width="4.77734375" customWidth="1"/>
    <col min="8962" max="8962" width="35.77734375" customWidth="1"/>
    <col min="8963" max="8963" width="8.21875" bestFit="1" customWidth="1"/>
    <col min="8964" max="8964" width="15.77734375" customWidth="1"/>
    <col min="8965" max="8965" width="19.6640625" customWidth="1"/>
    <col min="8966" max="8966" width="6.77734375" customWidth="1"/>
    <col min="8967" max="8967" width="11.77734375" customWidth="1"/>
    <col min="8968" max="8968" width="15.77734375" customWidth="1"/>
    <col min="8969" max="8969" width="15" customWidth="1"/>
    <col min="8970" max="8970" width="7.109375" customWidth="1"/>
    <col min="8971" max="8971" width="15.77734375" customWidth="1"/>
    <col min="8972" max="8972" width="7.109375" customWidth="1"/>
    <col min="8973" max="8973" width="15.77734375" customWidth="1"/>
    <col min="9217" max="9217" width="4.77734375" customWidth="1"/>
    <col min="9218" max="9218" width="35.77734375" customWidth="1"/>
    <col min="9219" max="9219" width="8.21875" bestFit="1" customWidth="1"/>
    <col min="9220" max="9220" width="15.77734375" customWidth="1"/>
    <col min="9221" max="9221" width="19.6640625" customWidth="1"/>
    <col min="9222" max="9222" width="6.77734375" customWidth="1"/>
    <col min="9223" max="9223" width="11.77734375" customWidth="1"/>
    <col min="9224" max="9224" width="15.77734375" customWidth="1"/>
    <col min="9225" max="9225" width="15" customWidth="1"/>
    <col min="9226" max="9226" width="7.109375" customWidth="1"/>
    <col min="9227" max="9227" width="15.77734375" customWidth="1"/>
    <col min="9228" max="9228" width="7.109375" customWidth="1"/>
    <col min="9229" max="9229" width="15.77734375" customWidth="1"/>
    <col min="9473" max="9473" width="4.77734375" customWidth="1"/>
    <col min="9474" max="9474" width="35.77734375" customWidth="1"/>
    <col min="9475" max="9475" width="8.21875" bestFit="1" customWidth="1"/>
    <col min="9476" max="9476" width="15.77734375" customWidth="1"/>
    <col min="9477" max="9477" width="19.6640625" customWidth="1"/>
    <col min="9478" max="9478" width="6.77734375" customWidth="1"/>
    <col min="9479" max="9479" width="11.77734375" customWidth="1"/>
    <col min="9480" max="9480" width="15.77734375" customWidth="1"/>
    <col min="9481" max="9481" width="15" customWidth="1"/>
    <col min="9482" max="9482" width="7.109375" customWidth="1"/>
    <col min="9483" max="9483" width="15.77734375" customWidth="1"/>
    <col min="9484" max="9484" width="7.109375" customWidth="1"/>
    <col min="9485" max="9485" width="15.77734375" customWidth="1"/>
    <col min="9729" max="9729" width="4.77734375" customWidth="1"/>
    <col min="9730" max="9730" width="35.77734375" customWidth="1"/>
    <col min="9731" max="9731" width="8.21875" bestFit="1" customWidth="1"/>
    <col min="9732" max="9732" width="15.77734375" customWidth="1"/>
    <col min="9733" max="9733" width="19.6640625" customWidth="1"/>
    <col min="9734" max="9734" width="6.77734375" customWidth="1"/>
    <col min="9735" max="9735" width="11.77734375" customWidth="1"/>
    <col min="9736" max="9736" width="15.77734375" customWidth="1"/>
    <col min="9737" max="9737" width="15" customWidth="1"/>
    <col min="9738" max="9738" width="7.109375" customWidth="1"/>
    <col min="9739" max="9739" width="15.77734375" customWidth="1"/>
    <col min="9740" max="9740" width="7.109375" customWidth="1"/>
    <col min="9741" max="9741" width="15.77734375" customWidth="1"/>
    <col min="9985" max="9985" width="4.77734375" customWidth="1"/>
    <col min="9986" max="9986" width="35.77734375" customWidth="1"/>
    <col min="9987" max="9987" width="8.21875" bestFit="1" customWidth="1"/>
    <col min="9988" max="9988" width="15.77734375" customWidth="1"/>
    <col min="9989" max="9989" width="19.6640625" customWidth="1"/>
    <col min="9990" max="9990" width="6.77734375" customWidth="1"/>
    <col min="9991" max="9991" width="11.77734375" customWidth="1"/>
    <col min="9992" max="9992" width="15.77734375" customWidth="1"/>
    <col min="9993" max="9993" width="15" customWidth="1"/>
    <col min="9994" max="9994" width="7.109375" customWidth="1"/>
    <col min="9995" max="9995" width="15.77734375" customWidth="1"/>
    <col min="9996" max="9996" width="7.109375" customWidth="1"/>
    <col min="9997" max="9997" width="15.77734375" customWidth="1"/>
    <col min="10241" max="10241" width="4.77734375" customWidth="1"/>
    <col min="10242" max="10242" width="35.77734375" customWidth="1"/>
    <col min="10243" max="10243" width="8.21875" bestFit="1" customWidth="1"/>
    <col min="10244" max="10244" width="15.77734375" customWidth="1"/>
    <col min="10245" max="10245" width="19.6640625" customWidth="1"/>
    <col min="10246" max="10246" width="6.77734375" customWidth="1"/>
    <col min="10247" max="10247" width="11.77734375" customWidth="1"/>
    <col min="10248" max="10248" width="15.77734375" customWidth="1"/>
    <col min="10249" max="10249" width="15" customWidth="1"/>
    <col min="10250" max="10250" width="7.109375" customWidth="1"/>
    <col min="10251" max="10251" width="15.77734375" customWidth="1"/>
    <col min="10252" max="10252" width="7.109375" customWidth="1"/>
    <col min="10253" max="10253" width="15.77734375" customWidth="1"/>
    <col min="10497" max="10497" width="4.77734375" customWidth="1"/>
    <col min="10498" max="10498" width="35.77734375" customWidth="1"/>
    <col min="10499" max="10499" width="8.21875" bestFit="1" customWidth="1"/>
    <col min="10500" max="10500" width="15.77734375" customWidth="1"/>
    <col min="10501" max="10501" width="19.6640625" customWidth="1"/>
    <col min="10502" max="10502" width="6.77734375" customWidth="1"/>
    <col min="10503" max="10503" width="11.77734375" customWidth="1"/>
    <col min="10504" max="10504" width="15.77734375" customWidth="1"/>
    <col min="10505" max="10505" width="15" customWidth="1"/>
    <col min="10506" max="10506" width="7.109375" customWidth="1"/>
    <col min="10507" max="10507" width="15.77734375" customWidth="1"/>
    <col min="10508" max="10508" width="7.109375" customWidth="1"/>
    <col min="10509" max="10509" width="15.77734375" customWidth="1"/>
    <col min="10753" max="10753" width="4.77734375" customWidth="1"/>
    <col min="10754" max="10754" width="35.77734375" customWidth="1"/>
    <col min="10755" max="10755" width="8.21875" bestFit="1" customWidth="1"/>
    <col min="10756" max="10756" width="15.77734375" customWidth="1"/>
    <col min="10757" max="10757" width="19.6640625" customWidth="1"/>
    <col min="10758" max="10758" width="6.77734375" customWidth="1"/>
    <col min="10759" max="10759" width="11.77734375" customWidth="1"/>
    <col min="10760" max="10760" width="15.77734375" customWidth="1"/>
    <col min="10761" max="10761" width="15" customWidth="1"/>
    <col min="10762" max="10762" width="7.109375" customWidth="1"/>
    <col min="10763" max="10763" width="15.77734375" customWidth="1"/>
    <col min="10764" max="10764" width="7.109375" customWidth="1"/>
    <col min="10765" max="10765" width="15.77734375" customWidth="1"/>
    <col min="11009" max="11009" width="4.77734375" customWidth="1"/>
    <col min="11010" max="11010" width="35.77734375" customWidth="1"/>
    <col min="11011" max="11011" width="8.21875" bestFit="1" customWidth="1"/>
    <col min="11012" max="11012" width="15.77734375" customWidth="1"/>
    <col min="11013" max="11013" width="19.6640625" customWidth="1"/>
    <col min="11014" max="11014" width="6.77734375" customWidth="1"/>
    <col min="11015" max="11015" width="11.77734375" customWidth="1"/>
    <col min="11016" max="11016" width="15.77734375" customWidth="1"/>
    <col min="11017" max="11017" width="15" customWidth="1"/>
    <col min="11018" max="11018" width="7.109375" customWidth="1"/>
    <col min="11019" max="11019" width="15.77734375" customWidth="1"/>
    <col min="11020" max="11020" width="7.109375" customWidth="1"/>
    <col min="11021" max="11021" width="15.77734375" customWidth="1"/>
    <col min="11265" max="11265" width="4.77734375" customWidth="1"/>
    <col min="11266" max="11266" width="35.77734375" customWidth="1"/>
    <col min="11267" max="11267" width="8.21875" bestFit="1" customWidth="1"/>
    <col min="11268" max="11268" width="15.77734375" customWidth="1"/>
    <col min="11269" max="11269" width="19.6640625" customWidth="1"/>
    <col min="11270" max="11270" width="6.77734375" customWidth="1"/>
    <col min="11271" max="11271" width="11.77734375" customWidth="1"/>
    <col min="11272" max="11272" width="15.77734375" customWidth="1"/>
    <col min="11273" max="11273" width="15" customWidth="1"/>
    <col min="11274" max="11274" width="7.109375" customWidth="1"/>
    <col min="11275" max="11275" width="15.77734375" customWidth="1"/>
    <col min="11276" max="11276" width="7.109375" customWidth="1"/>
    <col min="11277" max="11277" width="15.77734375" customWidth="1"/>
    <col min="11521" max="11521" width="4.77734375" customWidth="1"/>
    <col min="11522" max="11522" width="35.77734375" customWidth="1"/>
    <col min="11523" max="11523" width="8.21875" bestFit="1" customWidth="1"/>
    <col min="11524" max="11524" width="15.77734375" customWidth="1"/>
    <col min="11525" max="11525" width="19.6640625" customWidth="1"/>
    <col min="11526" max="11526" width="6.77734375" customWidth="1"/>
    <col min="11527" max="11527" width="11.77734375" customWidth="1"/>
    <col min="11528" max="11528" width="15.77734375" customWidth="1"/>
    <col min="11529" max="11529" width="15" customWidth="1"/>
    <col min="11530" max="11530" width="7.109375" customWidth="1"/>
    <col min="11531" max="11531" width="15.77734375" customWidth="1"/>
    <col min="11532" max="11532" width="7.109375" customWidth="1"/>
    <col min="11533" max="11533" width="15.77734375" customWidth="1"/>
    <col min="11777" max="11777" width="4.77734375" customWidth="1"/>
    <col min="11778" max="11778" width="35.77734375" customWidth="1"/>
    <col min="11779" max="11779" width="8.21875" bestFit="1" customWidth="1"/>
    <col min="11780" max="11780" width="15.77734375" customWidth="1"/>
    <col min="11781" max="11781" width="19.6640625" customWidth="1"/>
    <col min="11782" max="11782" width="6.77734375" customWidth="1"/>
    <col min="11783" max="11783" width="11.77734375" customWidth="1"/>
    <col min="11784" max="11784" width="15.77734375" customWidth="1"/>
    <col min="11785" max="11785" width="15" customWidth="1"/>
    <col min="11786" max="11786" width="7.109375" customWidth="1"/>
    <col min="11787" max="11787" width="15.77734375" customWidth="1"/>
    <col min="11788" max="11788" width="7.109375" customWidth="1"/>
    <col min="11789" max="11789" width="15.77734375" customWidth="1"/>
    <col min="12033" max="12033" width="4.77734375" customWidth="1"/>
    <col min="12034" max="12034" width="35.77734375" customWidth="1"/>
    <col min="12035" max="12035" width="8.21875" bestFit="1" customWidth="1"/>
    <col min="12036" max="12036" width="15.77734375" customWidth="1"/>
    <col min="12037" max="12037" width="19.6640625" customWidth="1"/>
    <col min="12038" max="12038" width="6.77734375" customWidth="1"/>
    <col min="12039" max="12039" width="11.77734375" customWidth="1"/>
    <col min="12040" max="12040" width="15.77734375" customWidth="1"/>
    <col min="12041" max="12041" width="15" customWidth="1"/>
    <col min="12042" max="12042" width="7.109375" customWidth="1"/>
    <col min="12043" max="12043" width="15.77734375" customWidth="1"/>
    <col min="12044" max="12044" width="7.109375" customWidth="1"/>
    <col min="12045" max="12045" width="15.77734375" customWidth="1"/>
    <col min="12289" max="12289" width="4.77734375" customWidth="1"/>
    <col min="12290" max="12290" width="35.77734375" customWidth="1"/>
    <col min="12291" max="12291" width="8.21875" bestFit="1" customWidth="1"/>
    <col min="12292" max="12292" width="15.77734375" customWidth="1"/>
    <col min="12293" max="12293" width="19.6640625" customWidth="1"/>
    <col min="12294" max="12294" width="6.77734375" customWidth="1"/>
    <col min="12295" max="12295" width="11.77734375" customWidth="1"/>
    <col min="12296" max="12296" width="15.77734375" customWidth="1"/>
    <col min="12297" max="12297" width="15" customWidth="1"/>
    <col min="12298" max="12298" width="7.109375" customWidth="1"/>
    <col min="12299" max="12299" width="15.77734375" customWidth="1"/>
    <col min="12300" max="12300" width="7.109375" customWidth="1"/>
    <col min="12301" max="12301" width="15.77734375" customWidth="1"/>
    <col min="12545" max="12545" width="4.77734375" customWidth="1"/>
    <col min="12546" max="12546" width="35.77734375" customWidth="1"/>
    <col min="12547" max="12547" width="8.21875" bestFit="1" customWidth="1"/>
    <col min="12548" max="12548" width="15.77734375" customWidth="1"/>
    <col min="12549" max="12549" width="19.6640625" customWidth="1"/>
    <col min="12550" max="12550" width="6.77734375" customWidth="1"/>
    <col min="12551" max="12551" width="11.77734375" customWidth="1"/>
    <col min="12552" max="12552" width="15.77734375" customWidth="1"/>
    <col min="12553" max="12553" width="15" customWidth="1"/>
    <col min="12554" max="12554" width="7.109375" customWidth="1"/>
    <col min="12555" max="12555" width="15.77734375" customWidth="1"/>
    <col min="12556" max="12556" width="7.109375" customWidth="1"/>
    <col min="12557" max="12557" width="15.77734375" customWidth="1"/>
    <col min="12801" max="12801" width="4.77734375" customWidth="1"/>
    <col min="12802" max="12802" width="35.77734375" customWidth="1"/>
    <col min="12803" max="12803" width="8.21875" bestFit="1" customWidth="1"/>
    <col min="12804" max="12804" width="15.77734375" customWidth="1"/>
    <col min="12805" max="12805" width="19.6640625" customWidth="1"/>
    <col min="12806" max="12806" width="6.77734375" customWidth="1"/>
    <col min="12807" max="12807" width="11.77734375" customWidth="1"/>
    <col min="12808" max="12808" width="15.77734375" customWidth="1"/>
    <col min="12809" max="12809" width="15" customWidth="1"/>
    <col min="12810" max="12810" width="7.109375" customWidth="1"/>
    <col min="12811" max="12811" width="15.77734375" customWidth="1"/>
    <col min="12812" max="12812" width="7.109375" customWidth="1"/>
    <col min="12813" max="12813" width="15.77734375" customWidth="1"/>
    <col min="13057" max="13057" width="4.77734375" customWidth="1"/>
    <col min="13058" max="13058" width="35.77734375" customWidth="1"/>
    <col min="13059" max="13059" width="8.21875" bestFit="1" customWidth="1"/>
    <col min="13060" max="13060" width="15.77734375" customWidth="1"/>
    <col min="13061" max="13061" width="19.6640625" customWidth="1"/>
    <col min="13062" max="13062" width="6.77734375" customWidth="1"/>
    <col min="13063" max="13063" width="11.77734375" customWidth="1"/>
    <col min="13064" max="13064" width="15.77734375" customWidth="1"/>
    <col min="13065" max="13065" width="15" customWidth="1"/>
    <col min="13066" max="13066" width="7.109375" customWidth="1"/>
    <col min="13067" max="13067" width="15.77734375" customWidth="1"/>
    <col min="13068" max="13068" width="7.109375" customWidth="1"/>
    <col min="13069" max="13069" width="15.77734375" customWidth="1"/>
    <col min="13313" max="13313" width="4.77734375" customWidth="1"/>
    <col min="13314" max="13314" width="35.77734375" customWidth="1"/>
    <col min="13315" max="13315" width="8.21875" bestFit="1" customWidth="1"/>
    <col min="13316" max="13316" width="15.77734375" customWidth="1"/>
    <col min="13317" max="13317" width="19.6640625" customWidth="1"/>
    <col min="13318" max="13318" width="6.77734375" customWidth="1"/>
    <col min="13319" max="13319" width="11.77734375" customWidth="1"/>
    <col min="13320" max="13320" width="15.77734375" customWidth="1"/>
    <col min="13321" max="13321" width="15" customWidth="1"/>
    <col min="13322" max="13322" width="7.109375" customWidth="1"/>
    <col min="13323" max="13323" width="15.77734375" customWidth="1"/>
    <col min="13324" max="13324" width="7.109375" customWidth="1"/>
    <col min="13325" max="13325" width="15.77734375" customWidth="1"/>
    <col min="13569" max="13569" width="4.77734375" customWidth="1"/>
    <col min="13570" max="13570" width="35.77734375" customWidth="1"/>
    <col min="13571" max="13571" width="8.21875" bestFit="1" customWidth="1"/>
    <col min="13572" max="13572" width="15.77734375" customWidth="1"/>
    <col min="13573" max="13573" width="19.6640625" customWidth="1"/>
    <col min="13574" max="13574" width="6.77734375" customWidth="1"/>
    <col min="13575" max="13575" width="11.77734375" customWidth="1"/>
    <col min="13576" max="13576" width="15.77734375" customWidth="1"/>
    <col min="13577" max="13577" width="15" customWidth="1"/>
    <col min="13578" max="13578" width="7.109375" customWidth="1"/>
    <col min="13579" max="13579" width="15.77734375" customWidth="1"/>
    <col min="13580" max="13580" width="7.109375" customWidth="1"/>
    <col min="13581" max="13581" width="15.77734375" customWidth="1"/>
    <col min="13825" max="13825" width="4.77734375" customWidth="1"/>
    <col min="13826" max="13826" width="35.77734375" customWidth="1"/>
    <col min="13827" max="13827" width="8.21875" bestFit="1" customWidth="1"/>
    <col min="13828" max="13828" width="15.77734375" customWidth="1"/>
    <col min="13829" max="13829" width="19.6640625" customWidth="1"/>
    <col min="13830" max="13830" width="6.77734375" customWidth="1"/>
    <col min="13831" max="13831" width="11.77734375" customWidth="1"/>
    <col min="13832" max="13832" width="15.77734375" customWidth="1"/>
    <col min="13833" max="13833" width="15" customWidth="1"/>
    <col min="13834" max="13834" width="7.109375" customWidth="1"/>
    <col min="13835" max="13835" width="15.77734375" customWidth="1"/>
    <col min="13836" max="13836" width="7.109375" customWidth="1"/>
    <col min="13837" max="13837" width="15.77734375" customWidth="1"/>
    <col min="14081" max="14081" width="4.77734375" customWidth="1"/>
    <col min="14082" max="14082" width="35.77734375" customWidth="1"/>
    <col min="14083" max="14083" width="8.21875" bestFit="1" customWidth="1"/>
    <col min="14084" max="14084" width="15.77734375" customWidth="1"/>
    <col min="14085" max="14085" width="19.6640625" customWidth="1"/>
    <col min="14086" max="14086" width="6.77734375" customWidth="1"/>
    <col min="14087" max="14087" width="11.77734375" customWidth="1"/>
    <col min="14088" max="14088" width="15.77734375" customWidth="1"/>
    <col min="14089" max="14089" width="15" customWidth="1"/>
    <col min="14090" max="14090" width="7.109375" customWidth="1"/>
    <col min="14091" max="14091" width="15.77734375" customWidth="1"/>
    <col min="14092" max="14092" width="7.109375" customWidth="1"/>
    <col min="14093" max="14093" width="15.77734375" customWidth="1"/>
    <col min="14337" max="14337" width="4.77734375" customWidth="1"/>
    <col min="14338" max="14338" width="35.77734375" customWidth="1"/>
    <col min="14339" max="14339" width="8.21875" bestFit="1" customWidth="1"/>
    <col min="14340" max="14340" width="15.77734375" customWidth="1"/>
    <col min="14341" max="14341" width="19.6640625" customWidth="1"/>
    <col min="14342" max="14342" width="6.77734375" customWidth="1"/>
    <col min="14343" max="14343" width="11.77734375" customWidth="1"/>
    <col min="14344" max="14344" width="15.77734375" customWidth="1"/>
    <col min="14345" max="14345" width="15" customWidth="1"/>
    <col min="14346" max="14346" width="7.109375" customWidth="1"/>
    <col min="14347" max="14347" width="15.77734375" customWidth="1"/>
    <col min="14348" max="14348" width="7.109375" customWidth="1"/>
    <col min="14349" max="14349" width="15.77734375" customWidth="1"/>
    <col min="14593" max="14593" width="4.77734375" customWidth="1"/>
    <col min="14594" max="14594" width="35.77734375" customWidth="1"/>
    <col min="14595" max="14595" width="8.21875" bestFit="1" customWidth="1"/>
    <col min="14596" max="14596" width="15.77734375" customWidth="1"/>
    <col min="14597" max="14597" width="19.6640625" customWidth="1"/>
    <col min="14598" max="14598" width="6.77734375" customWidth="1"/>
    <col min="14599" max="14599" width="11.77734375" customWidth="1"/>
    <col min="14600" max="14600" width="15.77734375" customWidth="1"/>
    <col min="14601" max="14601" width="15" customWidth="1"/>
    <col min="14602" max="14602" width="7.109375" customWidth="1"/>
    <col min="14603" max="14603" width="15.77734375" customWidth="1"/>
    <col min="14604" max="14604" width="7.109375" customWidth="1"/>
    <col min="14605" max="14605" width="15.77734375" customWidth="1"/>
    <col min="14849" max="14849" width="4.77734375" customWidth="1"/>
    <col min="14850" max="14850" width="35.77734375" customWidth="1"/>
    <col min="14851" max="14851" width="8.21875" bestFit="1" customWidth="1"/>
    <col min="14852" max="14852" width="15.77734375" customWidth="1"/>
    <col min="14853" max="14853" width="19.6640625" customWidth="1"/>
    <col min="14854" max="14854" width="6.77734375" customWidth="1"/>
    <col min="14855" max="14855" width="11.77734375" customWidth="1"/>
    <col min="14856" max="14856" width="15.77734375" customWidth="1"/>
    <col min="14857" max="14857" width="15" customWidth="1"/>
    <col min="14858" max="14858" width="7.109375" customWidth="1"/>
    <col min="14859" max="14859" width="15.77734375" customWidth="1"/>
    <col min="14860" max="14860" width="7.109375" customWidth="1"/>
    <col min="14861" max="14861" width="15.77734375" customWidth="1"/>
    <col min="15105" max="15105" width="4.77734375" customWidth="1"/>
    <col min="15106" max="15106" width="35.77734375" customWidth="1"/>
    <col min="15107" max="15107" width="8.21875" bestFit="1" customWidth="1"/>
    <col min="15108" max="15108" width="15.77734375" customWidth="1"/>
    <col min="15109" max="15109" width="19.6640625" customWidth="1"/>
    <col min="15110" max="15110" width="6.77734375" customWidth="1"/>
    <col min="15111" max="15111" width="11.77734375" customWidth="1"/>
    <col min="15112" max="15112" width="15.77734375" customWidth="1"/>
    <col min="15113" max="15113" width="15" customWidth="1"/>
    <col min="15114" max="15114" width="7.109375" customWidth="1"/>
    <col min="15115" max="15115" width="15.77734375" customWidth="1"/>
    <col min="15116" max="15116" width="7.109375" customWidth="1"/>
    <col min="15117" max="15117" width="15.77734375" customWidth="1"/>
    <col min="15361" max="15361" width="4.77734375" customWidth="1"/>
    <col min="15362" max="15362" width="35.77734375" customWidth="1"/>
    <col min="15363" max="15363" width="8.21875" bestFit="1" customWidth="1"/>
    <col min="15364" max="15364" width="15.77734375" customWidth="1"/>
    <col min="15365" max="15365" width="19.6640625" customWidth="1"/>
    <col min="15366" max="15366" width="6.77734375" customWidth="1"/>
    <col min="15367" max="15367" width="11.77734375" customWidth="1"/>
    <col min="15368" max="15368" width="15.77734375" customWidth="1"/>
    <col min="15369" max="15369" width="15" customWidth="1"/>
    <col min="15370" max="15370" width="7.109375" customWidth="1"/>
    <col min="15371" max="15371" width="15.77734375" customWidth="1"/>
    <col min="15372" max="15372" width="7.109375" customWidth="1"/>
    <col min="15373" max="15373" width="15.77734375" customWidth="1"/>
    <col min="15617" max="15617" width="4.77734375" customWidth="1"/>
    <col min="15618" max="15618" width="35.77734375" customWidth="1"/>
    <col min="15619" max="15619" width="8.21875" bestFit="1" customWidth="1"/>
    <col min="15620" max="15620" width="15.77734375" customWidth="1"/>
    <col min="15621" max="15621" width="19.6640625" customWidth="1"/>
    <col min="15622" max="15622" width="6.77734375" customWidth="1"/>
    <col min="15623" max="15623" width="11.77734375" customWidth="1"/>
    <col min="15624" max="15624" width="15.77734375" customWidth="1"/>
    <col min="15625" max="15625" width="15" customWidth="1"/>
    <col min="15626" max="15626" width="7.109375" customWidth="1"/>
    <col min="15627" max="15627" width="15.77734375" customWidth="1"/>
    <col min="15628" max="15628" width="7.109375" customWidth="1"/>
    <col min="15629" max="15629" width="15.77734375" customWidth="1"/>
    <col min="15873" max="15873" width="4.77734375" customWidth="1"/>
    <col min="15874" max="15874" width="35.77734375" customWidth="1"/>
    <col min="15875" max="15875" width="8.21875" bestFit="1" customWidth="1"/>
    <col min="15876" max="15876" width="15.77734375" customWidth="1"/>
    <col min="15877" max="15877" width="19.6640625" customWidth="1"/>
    <col min="15878" max="15878" width="6.77734375" customWidth="1"/>
    <col min="15879" max="15879" width="11.77734375" customWidth="1"/>
    <col min="15880" max="15880" width="15.77734375" customWidth="1"/>
    <col min="15881" max="15881" width="15" customWidth="1"/>
    <col min="15882" max="15882" width="7.109375" customWidth="1"/>
    <col min="15883" max="15883" width="15.77734375" customWidth="1"/>
    <col min="15884" max="15884" width="7.109375" customWidth="1"/>
    <col min="15885" max="15885" width="15.77734375" customWidth="1"/>
    <col min="16129" max="16129" width="4.77734375" customWidth="1"/>
    <col min="16130" max="16130" width="35.77734375" customWidth="1"/>
    <col min="16131" max="16131" width="8.21875" bestFit="1" customWidth="1"/>
    <col min="16132" max="16132" width="15.77734375" customWidth="1"/>
    <col min="16133" max="16133" width="19.6640625" customWidth="1"/>
    <col min="16134" max="16134" width="6.77734375" customWidth="1"/>
    <col min="16135" max="16135" width="11.77734375" customWidth="1"/>
    <col min="16136" max="16136" width="15.77734375" customWidth="1"/>
    <col min="16137" max="16137" width="15" customWidth="1"/>
    <col min="16138" max="16138" width="7.109375" customWidth="1"/>
    <col min="16139" max="16139" width="15.77734375" customWidth="1"/>
    <col min="16140" max="16140" width="7.109375" customWidth="1"/>
    <col min="16141" max="16141" width="15.77734375" customWidth="1"/>
  </cols>
  <sheetData>
    <row r="1" spans="1:15" ht="18.75" thickBot="1">
      <c r="A1" s="762" t="str">
        <f>+CONAMEDATE7</f>
        <v>Annual Report of VERIZON NEW YORK INC.                                                                                                                   For the period ending DECEMBER 31, 2014</v>
      </c>
      <c r="B1" s="2"/>
      <c r="C1" s="2"/>
      <c r="D1" s="2"/>
      <c r="E1" s="2"/>
      <c r="F1" s="2"/>
      <c r="G1" s="2"/>
      <c r="H1" s="2"/>
      <c r="I1" s="2"/>
      <c r="J1" s="2"/>
      <c r="K1" s="2"/>
      <c r="L1" s="2"/>
      <c r="M1" s="2"/>
      <c r="N1" s="2"/>
      <c r="O1" s="2"/>
    </row>
    <row r="2" spans="1:15">
      <c r="A2" s="271"/>
      <c r="B2" s="165"/>
      <c r="C2" s="165"/>
      <c r="D2" s="165"/>
      <c r="E2" s="165"/>
      <c r="F2" s="165"/>
      <c r="G2" s="165"/>
      <c r="H2" s="165"/>
      <c r="I2" s="990"/>
      <c r="J2" s="165"/>
      <c r="K2" s="165"/>
      <c r="L2" s="165"/>
      <c r="M2" s="272"/>
      <c r="N2" s="2"/>
      <c r="O2" s="2"/>
    </row>
    <row r="3" spans="1:15" ht="18">
      <c r="A3" s="156"/>
      <c r="B3" s="168" t="s">
        <v>1557</v>
      </c>
      <c r="C3" s="163"/>
      <c r="D3" s="163"/>
      <c r="E3" s="163"/>
      <c r="F3" s="566"/>
      <c r="G3" s="163"/>
      <c r="H3" s="163"/>
      <c r="I3" s="163"/>
      <c r="J3" s="163"/>
      <c r="K3" s="163"/>
      <c r="L3" s="163"/>
      <c r="M3" s="273"/>
      <c r="N3" s="2"/>
      <c r="O3" s="2"/>
    </row>
    <row r="4" spans="1:15">
      <c r="A4" s="156"/>
      <c r="B4" s="2"/>
      <c r="C4" s="2"/>
      <c r="D4" s="2"/>
      <c r="E4" s="2"/>
      <c r="F4" s="2"/>
      <c r="G4" s="2"/>
      <c r="H4" s="2"/>
      <c r="I4" s="2"/>
      <c r="J4" s="2"/>
      <c r="K4" s="2"/>
      <c r="L4" s="2"/>
      <c r="M4" s="275"/>
      <c r="N4" s="2"/>
      <c r="O4" s="2"/>
    </row>
    <row r="5" spans="1:15">
      <c r="A5" s="567" t="s">
        <v>1558</v>
      </c>
      <c r="B5" s="2" t="s">
        <v>1559</v>
      </c>
      <c r="C5" s="2"/>
      <c r="D5" s="2"/>
      <c r="E5" s="2"/>
      <c r="F5" s="2" t="s">
        <v>1560</v>
      </c>
      <c r="G5" s="2"/>
      <c r="H5" s="2"/>
      <c r="I5" s="2"/>
      <c r="J5" s="2"/>
      <c r="K5" s="2"/>
      <c r="L5" s="2"/>
      <c r="M5" s="275"/>
      <c r="N5" s="2"/>
      <c r="O5" s="2"/>
    </row>
    <row r="6" spans="1:15">
      <c r="A6" s="156"/>
      <c r="B6" s="2" t="s">
        <v>1561</v>
      </c>
      <c r="C6" s="2"/>
      <c r="D6" s="2"/>
      <c r="E6" s="2"/>
      <c r="F6" s="2" t="s">
        <v>1562</v>
      </c>
      <c r="G6" s="2"/>
      <c r="H6" s="2"/>
      <c r="I6" s="2"/>
      <c r="J6" s="2"/>
      <c r="K6" s="2"/>
      <c r="L6" s="2"/>
      <c r="M6" s="275"/>
      <c r="N6" s="2"/>
      <c r="O6" s="2"/>
    </row>
    <row r="7" spans="1:15">
      <c r="A7" s="156"/>
      <c r="B7" s="2"/>
      <c r="C7" s="2"/>
      <c r="D7" s="2"/>
      <c r="E7" s="2"/>
      <c r="F7" s="2" t="s">
        <v>1563</v>
      </c>
      <c r="G7" s="2"/>
      <c r="H7" s="2"/>
      <c r="I7" s="2"/>
      <c r="J7" s="2"/>
      <c r="K7" s="2"/>
      <c r="L7" s="2"/>
      <c r="M7" s="275"/>
      <c r="N7" s="2"/>
      <c r="O7" s="2"/>
    </row>
    <row r="8" spans="1:15">
      <c r="A8" s="567" t="s">
        <v>1564</v>
      </c>
      <c r="B8" s="2" t="s">
        <v>1565</v>
      </c>
      <c r="C8" s="2"/>
      <c r="D8" s="2"/>
      <c r="E8" s="2"/>
      <c r="F8" s="2" t="s">
        <v>1566</v>
      </c>
      <c r="G8" s="2"/>
      <c r="H8" s="2"/>
      <c r="I8" s="2"/>
      <c r="J8" s="2"/>
      <c r="K8" s="2"/>
      <c r="L8" s="2"/>
      <c r="M8" s="275"/>
      <c r="N8" s="2"/>
      <c r="O8" s="2"/>
    </row>
    <row r="9" spans="1:15">
      <c r="A9" s="156"/>
      <c r="B9" s="2" t="s">
        <v>1567</v>
      </c>
      <c r="C9" s="2"/>
      <c r="D9" s="2"/>
      <c r="E9" s="2"/>
      <c r="F9" s="2"/>
      <c r="G9" s="2"/>
      <c r="H9" s="2"/>
      <c r="I9" s="2"/>
      <c r="J9" s="2"/>
      <c r="K9" s="2"/>
      <c r="L9" s="2"/>
      <c r="M9" s="275"/>
      <c r="N9" s="2"/>
      <c r="O9" s="2"/>
    </row>
    <row r="10" spans="1:15">
      <c r="A10" s="356"/>
      <c r="B10" s="501" t="s">
        <v>1568</v>
      </c>
      <c r="C10" s="501" t="s">
        <v>1569</v>
      </c>
      <c r="D10" s="501" t="s">
        <v>1570</v>
      </c>
      <c r="E10" s="501" t="s">
        <v>1571</v>
      </c>
      <c r="F10" s="357" t="s">
        <v>46</v>
      </c>
      <c r="G10" s="568"/>
      <c r="H10" s="501" t="s">
        <v>1572</v>
      </c>
      <c r="I10" s="501" t="s">
        <v>1573</v>
      </c>
      <c r="J10" s="357"/>
      <c r="K10" s="568"/>
      <c r="L10" s="357" t="s">
        <v>1574</v>
      </c>
      <c r="M10" s="569"/>
      <c r="N10" s="2"/>
      <c r="O10" s="2"/>
    </row>
    <row r="11" spans="1:15">
      <c r="A11" s="481"/>
      <c r="B11" s="504" t="s">
        <v>1575</v>
      </c>
      <c r="C11" s="504" t="s">
        <v>48</v>
      </c>
      <c r="D11" s="504" t="s">
        <v>1576</v>
      </c>
      <c r="E11" s="504" t="s">
        <v>1577</v>
      </c>
      <c r="F11" s="163" t="s">
        <v>1226</v>
      </c>
      <c r="G11" s="483"/>
      <c r="H11" s="504" t="s">
        <v>1578</v>
      </c>
      <c r="I11" s="504" t="s">
        <v>1579</v>
      </c>
      <c r="J11" s="163" t="s">
        <v>1580</v>
      </c>
      <c r="K11" s="483"/>
      <c r="L11" s="163" t="s">
        <v>1581</v>
      </c>
      <c r="M11" s="273"/>
      <c r="N11" s="2"/>
      <c r="O11" s="2"/>
    </row>
    <row r="12" spans="1:15">
      <c r="A12" s="481"/>
      <c r="B12" s="570" t="s">
        <v>470</v>
      </c>
      <c r="C12" s="570" t="s">
        <v>471</v>
      </c>
      <c r="D12" s="570" t="s">
        <v>472</v>
      </c>
      <c r="E12" s="570" t="s">
        <v>62</v>
      </c>
      <c r="F12" s="400" t="s">
        <v>63</v>
      </c>
      <c r="G12" s="571"/>
      <c r="H12" s="570" t="s">
        <v>64</v>
      </c>
      <c r="I12" s="570" t="s">
        <v>65</v>
      </c>
      <c r="J12" s="400" t="s">
        <v>66</v>
      </c>
      <c r="K12" s="571"/>
      <c r="L12" s="400" t="s">
        <v>67</v>
      </c>
      <c r="M12" s="422"/>
      <c r="N12" s="2"/>
      <c r="O12" s="2"/>
    </row>
    <row r="13" spans="1:15">
      <c r="A13" s="479" t="s">
        <v>36</v>
      </c>
      <c r="B13" s="319"/>
      <c r="C13" s="319"/>
      <c r="D13" s="319"/>
      <c r="E13" s="987"/>
      <c r="F13" s="497" t="s">
        <v>1569</v>
      </c>
      <c r="G13" s="319"/>
      <c r="H13" s="319"/>
      <c r="I13" s="987"/>
      <c r="J13" s="988" t="s">
        <v>1569</v>
      </c>
      <c r="K13" s="358"/>
      <c r="L13" s="989" t="s">
        <v>1569</v>
      </c>
      <c r="M13" s="275"/>
      <c r="N13" s="2"/>
      <c r="O13" s="2"/>
    </row>
    <row r="14" spans="1:15">
      <c r="A14" s="479" t="s">
        <v>48</v>
      </c>
      <c r="B14" s="319"/>
      <c r="C14" s="319"/>
      <c r="D14" s="319"/>
      <c r="E14" s="504" t="s">
        <v>1882</v>
      </c>
      <c r="F14" s="504" t="s">
        <v>48</v>
      </c>
      <c r="G14" s="504" t="s">
        <v>1882</v>
      </c>
      <c r="H14" s="504" t="s">
        <v>1882</v>
      </c>
      <c r="I14" s="319"/>
      <c r="J14" s="504" t="s">
        <v>48</v>
      </c>
      <c r="K14" s="504" t="s">
        <v>1882</v>
      </c>
      <c r="L14" s="504" t="s">
        <v>48</v>
      </c>
      <c r="M14" s="423" t="s">
        <v>1882</v>
      </c>
      <c r="N14" s="2"/>
      <c r="O14" s="2"/>
    </row>
    <row r="15" spans="1:15" s="998" customFormat="1">
      <c r="A15" s="481" t="s">
        <v>475</v>
      </c>
      <c r="B15" s="319" t="s">
        <v>3806</v>
      </c>
      <c r="C15" s="1443">
        <v>2122</v>
      </c>
      <c r="D15" s="1423">
        <v>1440.5</v>
      </c>
      <c r="E15" s="1423">
        <v>719.11</v>
      </c>
      <c r="F15" s="1423"/>
      <c r="G15" s="1423"/>
      <c r="H15" s="1423">
        <v>721.39</v>
      </c>
      <c r="I15" s="1423"/>
      <c r="J15" s="1423"/>
      <c r="K15" s="1423"/>
      <c r="L15" s="1423"/>
      <c r="M15" s="1424">
        <v>721.39</v>
      </c>
    </row>
    <row r="16" spans="1:15" s="998" customFormat="1">
      <c r="A16" s="481" t="s">
        <v>968</v>
      </c>
      <c r="B16" s="319" t="s">
        <v>3806</v>
      </c>
      <c r="C16" s="1443">
        <v>2112</v>
      </c>
      <c r="D16" s="1423">
        <v>48954.29</v>
      </c>
      <c r="E16" s="1423">
        <v>48954.29</v>
      </c>
      <c r="F16" s="1423"/>
      <c r="G16" s="1423"/>
      <c r="H16" s="1423">
        <v>0</v>
      </c>
      <c r="I16" s="1423"/>
      <c r="J16" s="1423"/>
      <c r="K16" s="1423"/>
      <c r="L16" s="1423"/>
      <c r="M16" s="1424">
        <v>0</v>
      </c>
    </row>
    <row r="17" spans="1:13" s="998" customFormat="1">
      <c r="A17" s="481" t="s">
        <v>1212</v>
      </c>
      <c r="B17" s="319"/>
      <c r="C17" s="1423"/>
      <c r="D17" s="1423"/>
      <c r="E17" s="1423"/>
      <c r="F17" s="1423"/>
      <c r="G17" s="1423"/>
      <c r="H17" s="1423"/>
      <c r="I17" s="1423"/>
      <c r="J17" s="1423"/>
      <c r="K17" s="1423"/>
      <c r="L17" s="1423"/>
      <c r="M17" s="1424"/>
    </row>
    <row r="18" spans="1:13" s="998" customFormat="1">
      <c r="A18" s="481" t="s">
        <v>71</v>
      </c>
      <c r="B18" s="319"/>
      <c r="C18" s="1423"/>
      <c r="D18" s="1423"/>
      <c r="E18" s="1423"/>
      <c r="F18" s="1423"/>
      <c r="G18" s="1423"/>
      <c r="H18" s="1423"/>
      <c r="I18" s="1423"/>
      <c r="J18" s="1423"/>
      <c r="K18" s="1423"/>
      <c r="L18" s="1423"/>
      <c r="M18" s="1424"/>
    </row>
    <row r="19" spans="1:13" s="998" customFormat="1">
      <c r="A19" s="481" t="s">
        <v>72</v>
      </c>
      <c r="B19" s="319"/>
      <c r="C19" s="1423"/>
      <c r="D19" s="1423"/>
      <c r="E19" s="1423"/>
      <c r="F19" s="1423"/>
      <c r="G19" s="1423"/>
      <c r="H19" s="1423"/>
      <c r="I19" s="1423"/>
      <c r="J19" s="1423"/>
      <c r="K19" s="1423"/>
      <c r="L19" s="1423"/>
      <c r="M19" s="1424"/>
    </row>
    <row r="20" spans="1:13" s="998" customFormat="1">
      <c r="A20" s="481" t="s">
        <v>484</v>
      </c>
      <c r="B20" s="319"/>
      <c r="C20" s="1423"/>
      <c r="D20" s="1423"/>
      <c r="E20" s="1423"/>
      <c r="F20" s="1423"/>
      <c r="G20" s="1423"/>
      <c r="H20" s="1423"/>
      <c r="I20" s="1423"/>
      <c r="J20" s="1423"/>
      <c r="K20" s="1423"/>
      <c r="L20" s="1423"/>
      <c r="M20" s="1424"/>
    </row>
    <row r="21" spans="1:13" s="998" customFormat="1">
      <c r="A21" s="481" t="s">
        <v>487</v>
      </c>
      <c r="B21" s="319"/>
      <c r="C21" s="1423"/>
      <c r="D21" s="1423"/>
      <c r="E21" s="1423"/>
      <c r="F21" s="1423"/>
      <c r="G21" s="1423"/>
      <c r="H21" s="1423"/>
      <c r="I21" s="1423"/>
      <c r="J21" s="1423"/>
      <c r="K21" s="1423"/>
      <c r="L21" s="1423"/>
      <c r="M21" s="1424"/>
    </row>
    <row r="22" spans="1:13" s="998" customFormat="1">
      <c r="A22" s="481" t="s">
        <v>2227</v>
      </c>
      <c r="B22" s="319"/>
      <c r="C22" s="1423"/>
      <c r="D22" s="1423"/>
      <c r="E22" s="1423"/>
      <c r="F22" s="1423"/>
      <c r="G22" s="1423"/>
      <c r="H22" s="1423"/>
      <c r="I22" s="1423"/>
      <c r="J22" s="1423"/>
      <c r="K22" s="1423"/>
      <c r="L22" s="1423"/>
      <c r="M22" s="1424"/>
    </row>
    <row r="23" spans="1:13" s="998" customFormat="1">
      <c r="A23" s="481" t="s">
        <v>341</v>
      </c>
      <c r="B23" s="319"/>
      <c r="C23" s="1423"/>
      <c r="D23" s="1423"/>
      <c r="E23" s="1423"/>
      <c r="F23" s="1423"/>
      <c r="G23" s="1423"/>
      <c r="H23" s="1423"/>
      <c r="I23" s="1423"/>
      <c r="J23" s="1423"/>
      <c r="K23" s="1423"/>
      <c r="L23" s="1423"/>
      <c r="M23" s="1424"/>
    </row>
    <row r="24" spans="1:13" s="998" customFormat="1">
      <c r="A24" s="481" t="s">
        <v>73</v>
      </c>
      <c r="B24" s="319"/>
      <c r="C24" s="1423"/>
      <c r="D24" s="1423"/>
      <c r="E24" s="1423"/>
      <c r="F24" s="1423"/>
      <c r="G24" s="1423"/>
      <c r="H24" s="1423"/>
      <c r="I24" s="1423"/>
      <c r="J24" s="1423"/>
      <c r="K24" s="1423"/>
      <c r="L24" s="1423"/>
      <c r="M24" s="1424"/>
    </row>
    <row r="25" spans="1:13" s="998" customFormat="1">
      <c r="A25" s="481" t="s">
        <v>74</v>
      </c>
      <c r="B25" s="319"/>
      <c r="C25" s="1423"/>
      <c r="D25" s="1423"/>
      <c r="E25" s="1423"/>
      <c r="F25" s="1423"/>
      <c r="G25" s="1423"/>
      <c r="H25" s="1423"/>
      <c r="I25" s="1423"/>
      <c r="J25" s="1423"/>
      <c r="K25" s="1423"/>
      <c r="L25" s="1423"/>
      <c r="M25" s="1424"/>
    </row>
    <row r="26" spans="1:13" s="998" customFormat="1">
      <c r="A26" s="481" t="s">
        <v>75</v>
      </c>
      <c r="B26" s="319"/>
      <c r="C26" s="1423"/>
      <c r="D26" s="1423"/>
      <c r="E26" s="1423"/>
      <c r="F26" s="1423"/>
      <c r="G26" s="1423"/>
      <c r="H26" s="1423"/>
      <c r="I26" s="1423"/>
      <c r="J26" s="1423"/>
      <c r="K26" s="1423"/>
      <c r="L26" s="1423"/>
      <c r="M26" s="1424"/>
    </row>
    <row r="27" spans="1:13" s="998" customFormat="1">
      <c r="A27" s="481" t="s">
        <v>76</v>
      </c>
      <c r="B27" s="319"/>
      <c r="C27" s="1423"/>
      <c r="D27" s="1423"/>
      <c r="E27" s="1423"/>
      <c r="F27" s="1423"/>
      <c r="G27" s="1423"/>
      <c r="H27" s="1423"/>
      <c r="I27" s="1423"/>
      <c r="J27" s="1423"/>
      <c r="K27" s="1423"/>
      <c r="L27" s="1423"/>
      <c r="M27" s="1424"/>
    </row>
    <row r="28" spans="1:13" s="998" customFormat="1">
      <c r="A28" s="481" t="s">
        <v>77</v>
      </c>
      <c r="B28" s="319"/>
      <c r="C28" s="1423"/>
      <c r="D28" s="1423"/>
      <c r="E28" s="1423"/>
      <c r="F28" s="1423"/>
      <c r="G28" s="1423"/>
      <c r="H28" s="1423"/>
      <c r="I28" s="1423"/>
      <c r="J28" s="1423"/>
      <c r="K28" s="1423"/>
      <c r="L28" s="1423"/>
      <c r="M28" s="1424"/>
    </row>
    <row r="29" spans="1:13" s="998" customFormat="1">
      <c r="A29" s="481" t="s">
        <v>78</v>
      </c>
      <c r="B29" s="319"/>
      <c r="C29" s="1423"/>
      <c r="D29" s="1423"/>
      <c r="E29" s="1423"/>
      <c r="F29" s="1423"/>
      <c r="G29" s="1423"/>
      <c r="H29" s="1423"/>
      <c r="I29" s="1423"/>
      <c r="J29" s="1423"/>
      <c r="K29" s="1423"/>
      <c r="L29" s="1423"/>
      <c r="M29" s="1424"/>
    </row>
    <row r="30" spans="1:13" s="998" customFormat="1">
      <c r="A30" s="481" t="s">
        <v>79</v>
      </c>
      <c r="B30" s="319"/>
      <c r="C30" s="1423"/>
      <c r="D30" s="1423"/>
      <c r="E30" s="1423"/>
      <c r="F30" s="1423"/>
      <c r="G30" s="1423"/>
      <c r="H30" s="1423"/>
      <c r="I30" s="1423"/>
      <c r="J30" s="1423"/>
      <c r="K30" s="1423"/>
      <c r="L30" s="1423"/>
      <c r="M30" s="1424"/>
    </row>
    <row r="31" spans="1:13" s="998" customFormat="1">
      <c r="A31" s="481" t="s">
        <v>80</v>
      </c>
      <c r="B31" s="319"/>
      <c r="C31" s="1423"/>
      <c r="D31" s="1423"/>
      <c r="E31" s="1423"/>
      <c r="F31" s="1423"/>
      <c r="G31" s="1423"/>
      <c r="H31" s="1423"/>
      <c r="I31" s="1423"/>
      <c r="J31" s="1423"/>
      <c r="K31" s="1423"/>
      <c r="L31" s="1423"/>
      <c r="M31" s="1424"/>
    </row>
    <row r="32" spans="1:13" s="998" customFormat="1">
      <c r="A32" s="481" t="s">
        <v>81</v>
      </c>
      <c r="B32" s="319"/>
      <c r="C32" s="1423"/>
      <c r="D32" s="1423"/>
      <c r="E32" s="1423"/>
      <c r="F32" s="1423"/>
      <c r="G32" s="1423"/>
      <c r="H32" s="1423"/>
      <c r="I32" s="1423"/>
      <c r="J32" s="1423"/>
      <c r="K32" s="1423"/>
      <c r="L32" s="1423"/>
      <c r="M32" s="1424"/>
    </row>
    <row r="33" spans="1:13" s="998" customFormat="1">
      <c r="A33" s="481" t="s">
        <v>82</v>
      </c>
      <c r="B33" s="319"/>
      <c r="C33" s="1423"/>
      <c r="D33" s="1423"/>
      <c r="E33" s="1423"/>
      <c r="F33" s="1423"/>
      <c r="G33" s="1423"/>
      <c r="H33" s="1423"/>
      <c r="I33" s="1423"/>
      <c r="J33" s="1423"/>
      <c r="K33" s="1423"/>
      <c r="L33" s="1423"/>
      <c r="M33" s="1424"/>
    </row>
    <row r="34" spans="1:13" s="998" customFormat="1">
      <c r="A34" s="481" t="s">
        <v>83</v>
      </c>
      <c r="B34" s="319"/>
      <c r="C34" s="1423"/>
      <c r="D34" s="1423"/>
      <c r="E34" s="1423"/>
      <c r="F34" s="1423"/>
      <c r="G34" s="1423"/>
      <c r="H34" s="1423"/>
      <c r="I34" s="1423"/>
      <c r="J34" s="1423"/>
      <c r="K34" s="1423"/>
      <c r="L34" s="1423"/>
      <c r="M34" s="1424"/>
    </row>
    <row r="35" spans="1:13" s="998" customFormat="1">
      <c r="A35" s="481" t="s">
        <v>84</v>
      </c>
      <c r="B35" s="319"/>
      <c r="C35" s="1423"/>
      <c r="D35" s="1423"/>
      <c r="E35" s="1423"/>
      <c r="F35" s="1423"/>
      <c r="G35" s="1423"/>
      <c r="H35" s="1423"/>
      <c r="I35" s="1423"/>
      <c r="J35" s="1423"/>
      <c r="K35" s="1423"/>
      <c r="L35" s="1423"/>
      <c r="M35" s="1425"/>
    </row>
    <row r="36" spans="1:13" s="998" customFormat="1">
      <c r="A36" s="481" t="s">
        <v>85</v>
      </c>
      <c r="B36" s="319"/>
      <c r="C36" s="1423"/>
      <c r="D36" s="1423"/>
      <c r="E36" s="1423"/>
      <c r="F36" s="1423"/>
      <c r="G36" s="1423"/>
      <c r="H36" s="1423"/>
      <c r="I36" s="1423"/>
      <c r="J36" s="1423"/>
      <c r="K36" s="1423"/>
      <c r="L36" s="1423"/>
      <c r="M36" s="1425"/>
    </row>
    <row r="37" spans="1:13" s="998" customFormat="1">
      <c r="A37" s="481" t="s">
        <v>86</v>
      </c>
      <c r="B37" s="319"/>
      <c r="C37" s="1423"/>
      <c r="D37" s="1423"/>
      <c r="E37" s="1423"/>
      <c r="F37" s="1423"/>
      <c r="G37" s="1423"/>
      <c r="H37" s="1423"/>
      <c r="I37" s="1423"/>
      <c r="J37" s="1423"/>
      <c r="K37" s="1423"/>
      <c r="L37" s="1423"/>
      <c r="M37" s="1425"/>
    </row>
    <row r="38" spans="1:13" s="998" customFormat="1">
      <c r="A38" s="481" t="s">
        <v>87</v>
      </c>
      <c r="B38" s="319"/>
      <c r="C38" s="1423"/>
      <c r="D38" s="1423"/>
      <c r="E38" s="1423"/>
      <c r="F38" s="1423"/>
      <c r="G38" s="1423"/>
      <c r="H38" s="1423"/>
      <c r="I38" s="1423"/>
      <c r="J38" s="1423"/>
      <c r="K38" s="1423"/>
      <c r="L38" s="1423"/>
      <c r="M38" s="1425"/>
    </row>
    <row r="39" spans="1:13" s="998" customFormat="1">
      <c r="A39" s="481" t="s">
        <v>88</v>
      </c>
      <c r="B39" s="319"/>
      <c r="C39" s="1423"/>
      <c r="D39" s="1423"/>
      <c r="E39" s="1423"/>
      <c r="F39" s="1423"/>
      <c r="G39" s="1423"/>
      <c r="H39" s="1423"/>
      <c r="I39" s="1423"/>
      <c r="J39" s="1423"/>
      <c r="K39" s="1423"/>
      <c r="L39" s="1423"/>
      <c r="M39" s="1425"/>
    </row>
    <row r="40" spans="1:13" s="998" customFormat="1">
      <c r="A40" s="481" t="s">
        <v>2240</v>
      </c>
      <c r="B40" s="319"/>
      <c r="C40" s="1423"/>
      <c r="D40" s="1423"/>
      <c r="E40" s="1423"/>
      <c r="F40" s="1423"/>
      <c r="G40" s="1423"/>
      <c r="H40" s="1423"/>
      <c r="I40" s="1423"/>
      <c r="J40" s="1423"/>
      <c r="K40" s="1423"/>
      <c r="L40" s="1423"/>
      <c r="M40" s="1425"/>
    </row>
    <row r="41" spans="1:13" s="998" customFormat="1">
      <c r="A41" s="481" t="s">
        <v>2242</v>
      </c>
      <c r="B41" s="319"/>
      <c r="C41" s="1423"/>
      <c r="D41" s="1423"/>
      <c r="E41" s="1423"/>
      <c r="F41" s="1423"/>
      <c r="G41" s="1423"/>
      <c r="H41" s="1423"/>
      <c r="I41" s="1423"/>
      <c r="J41" s="1423"/>
      <c r="K41" s="1423"/>
      <c r="L41" s="1423"/>
      <c r="M41" s="1425"/>
    </row>
    <row r="42" spans="1:13" s="998" customFormat="1">
      <c r="A42" s="481" t="s">
        <v>2245</v>
      </c>
      <c r="B42" s="319"/>
      <c r="C42" s="1423"/>
      <c r="D42" s="1423"/>
      <c r="E42" s="1423"/>
      <c r="F42" s="1423"/>
      <c r="G42" s="1423"/>
      <c r="H42" s="1423"/>
      <c r="I42" s="1423"/>
      <c r="J42" s="1423"/>
      <c r="K42" s="1423"/>
      <c r="L42" s="1423"/>
      <c r="M42" s="1425"/>
    </row>
    <row r="43" spans="1:13" s="998" customFormat="1">
      <c r="A43" s="481" t="s">
        <v>2248</v>
      </c>
      <c r="B43" s="319"/>
      <c r="C43" s="1423"/>
      <c r="D43" s="1423"/>
      <c r="E43" s="1423"/>
      <c r="F43" s="1423"/>
      <c r="G43" s="1423"/>
      <c r="H43" s="1423"/>
      <c r="I43" s="1423"/>
      <c r="J43" s="1423"/>
      <c r="K43" s="1423"/>
      <c r="L43" s="1423"/>
      <c r="M43" s="1425"/>
    </row>
    <row r="44" spans="1:13" s="998" customFormat="1">
      <c r="A44" s="481" t="s">
        <v>2603</v>
      </c>
      <c r="B44" s="319"/>
      <c r="C44" s="1423"/>
      <c r="D44" s="1423"/>
      <c r="E44" s="1423"/>
      <c r="F44" s="1423"/>
      <c r="G44" s="1423"/>
      <c r="H44" s="1423"/>
      <c r="I44" s="1423"/>
      <c r="J44" s="1423"/>
      <c r="K44" s="1423"/>
      <c r="L44" s="1423"/>
      <c r="M44" s="1425"/>
    </row>
    <row r="45" spans="1:13" s="998" customFormat="1">
      <c r="A45" s="481"/>
      <c r="B45" s="319"/>
      <c r="C45" s="1423"/>
      <c r="D45" s="1423"/>
      <c r="E45" s="1423"/>
      <c r="F45" s="1423"/>
      <c r="G45" s="1423"/>
      <c r="H45" s="1423"/>
      <c r="I45" s="1423"/>
      <c r="J45" s="1423"/>
      <c r="K45" s="1423"/>
      <c r="L45" s="1423"/>
      <c r="M45" s="1426"/>
    </row>
    <row r="46" spans="1:13" s="998" customFormat="1">
      <c r="A46" s="481"/>
      <c r="B46" s="319" t="s">
        <v>3245</v>
      </c>
      <c r="C46" s="1423"/>
      <c r="D46" s="1423">
        <f>SUM(D15:D45)</f>
        <v>50394.79</v>
      </c>
      <c r="E46" s="1423">
        <f>SUM(E15:E45)</f>
        <v>49673.4</v>
      </c>
      <c r="F46" s="1423"/>
      <c r="G46" s="1423"/>
      <c r="H46" s="1423">
        <f>SUM(H15:H45)</f>
        <v>721.39</v>
      </c>
      <c r="I46" s="1423"/>
      <c r="J46" s="1423"/>
      <c r="K46" s="1423"/>
      <c r="L46" s="1423"/>
      <c r="M46" s="1425">
        <f>SUM(M15:M45)</f>
        <v>721.39</v>
      </c>
    </row>
    <row r="47" spans="1:13" s="132" customFormat="1">
      <c r="A47" s="481"/>
      <c r="B47" s="1427"/>
      <c r="C47" s="1428"/>
      <c r="D47" s="1428"/>
      <c r="E47" s="1428"/>
      <c r="F47" s="1429"/>
      <c r="G47" s="1428"/>
      <c r="H47" s="1430"/>
      <c r="I47" s="1430"/>
      <c r="J47" s="1430"/>
      <c r="K47" s="1430"/>
      <c r="L47" s="1430"/>
      <c r="M47" s="1427"/>
    </row>
    <row r="48" spans="1:13" s="998" customFormat="1">
      <c r="A48" s="1431" t="s">
        <v>1582</v>
      </c>
      <c r="B48" s="2"/>
      <c r="C48" s="2"/>
      <c r="D48" s="2"/>
      <c r="E48" s="2"/>
      <c r="F48" s="2"/>
      <c r="G48" s="2"/>
      <c r="H48" s="1033"/>
      <c r="I48" s="2"/>
      <c r="J48" s="2"/>
      <c r="K48" s="2"/>
      <c r="L48" s="2"/>
      <c r="M48" s="275"/>
    </row>
    <row r="49" spans="1:13" s="998" customFormat="1">
      <c r="A49" s="156"/>
      <c r="B49" s="2"/>
      <c r="C49" s="2"/>
      <c r="D49" s="2"/>
      <c r="E49" s="2"/>
      <c r="F49" s="2"/>
      <c r="G49" s="2"/>
      <c r="H49" s="2"/>
      <c r="I49" s="2"/>
      <c r="J49" s="2"/>
      <c r="K49" s="2"/>
      <c r="L49" s="2"/>
      <c r="M49" s="275"/>
    </row>
    <row r="50" spans="1:13" s="998" customFormat="1">
      <c r="A50" s="156"/>
      <c r="B50" s="2"/>
      <c r="C50" s="2"/>
      <c r="D50" s="2"/>
      <c r="E50" s="2"/>
      <c r="F50" s="2"/>
      <c r="G50" s="2"/>
      <c r="H50" s="2"/>
      <c r="I50" s="2"/>
      <c r="J50" s="2"/>
      <c r="K50" s="2"/>
      <c r="L50" s="2"/>
      <c r="M50" s="275"/>
    </row>
    <row r="51" spans="1:13" s="998" customFormat="1">
      <c r="A51" s="156"/>
      <c r="B51" s="2"/>
      <c r="C51" s="2"/>
      <c r="D51" s="2"/>
      <c r="E51" s="2"/>
      <c r="F51" s="2"/>
      <c r="G51" s="2"/>
      <c r="H51" s="2"/>
      <c r="I51" s="2"/>
      <c r="J51" s="2"/>
      <c r="K51" s="2"/>
      <c r="L51" s="2"/>
      <c r="M51" s="275"/>
    </row>
    <row r="52" spans="1:13" s="998" customFormat="1" ht="15.75" thickBot="1">
      <c r="A52" s="309"/>
      <c r="B52" s="310"/>
      <c r="C52" s="310"/>
      <c r="D52" s="310"/>
      <c r="E52" s="310"/>
      <c r="F52" s="310"/>
      <c r="G52" s="310"/>
      <c r="H52" s="310"/>
      <c r="I52" s="310"/>
      <c r="J52" s="310"/>
      <c r="K52" s="310"/>
      <c r="L52" s="310"/>
      <c r="M52" s="311"/>
    </row>
    <row r="53" spans="1:13" s="998" customFormat="1">
      <c r="A53" s="1005" t="s">
        <v>2583</v>
      </c>
      <c r="B53" s="163"/>
      <c r="C53" s="163"/>
      <c r="D53" s="163"/>
      <c r="E53" s="163"/>
      <c r="F53" s="2"/>
      <c r="G53" s="2"/>
      <c r="H53" s="2"/>
      <c r="I53" s="2"/>
      <c r="J53" s="2"/>
      <c r="K53" s="2"/>
      <c r="L53" s="2"/>
      <c r="M53" s="2"/>
    </row>
    <row r="54" spans="1:13" s="998" customFormat="1">
      <c r="A54" s="2"/>
      <c r="B54" s="2"/>
      <c r="C54" s="2"/>
      <c r="D54" s="2"/>
      <c r="E54" s="2"/>
      <c r="F54" s="2"/>
      <c r="G54" s="2"/>
      <c r="H54" s="2"/>
      <c r="I54" s="2"/>
      <c r="J54" s="2"/>
      <c r="K54" s="2"/>
      <c r="L54" s="2"/>
      <c r="M54" s="2"/>
    </row>
    <row r="55" spans="1:13" s="998" customFormat="1">
      <c r="A55" s="163">
        <v>27</v>
      </c>
      <c r="B55" s="163"/>
      <c r="C55" s="163"/>
      <c r="D55" s="163"/>
      <c r="E55" s="163"/>
      <c r="F55" s="163"/>
      <c r="G55" s="163"/>
      <c r="H55" s="163"/>
      <c r="I55" s="163"/>
      <c r="J55" s="163"/>
      <c r="K55" s="163"/>
      <c r="L55" s="163"/>
      <c r="M55" s="163"/>
    </row>
    <row r="56" spans="1:13" s="998" customFormat="1" ht="18.75" thickBot="1">
      <c r="A56" s="762" t="str">
        <f>+CONAMEDATE7</f>
        <v>Annual Report of VERIZON NEW YORK INC.                                                                                                                   For the period ending DECEMBER 31, 2014</v>
      </c>
      <c r="B56" s="2"/>
      <c r="C56" s="2"/>
      <c r="D56" s="2"/>
      <c r="E56" s="2"/>
      <c r="F56" s="2"/>
      <c r="G56" s="2"/>
      <c r="H56" s="2"/>
      <c r="I56" s="2"/>
      <c r="J56" s="2"/>
      <c r="K56" s="2"/>
      <c r="L56" s="2"/>
      <c r="M56" s="2"/>
    </row>
    <row r="57" spans="1:13" s="998" customFormat="1">
      <c r="A57" s="271"/>
      <c r="B57" s="165"/>
      <c r="C57" s="165"/>
      <c r="D57" s="165"/>
      <c r="E57" s="165"/>
      <c r="F57" s="165"/>
      <c r="G57" s="165"/>
      <c r="H57" s="165"/>
      <c r="I57" s="990"/>
      <c r="J57" s="165"/>
      <c r="K57" s="165"/>
      <c r="L57" s="165"/>
      <c r="M57" s="272"/>
    </row>
    <row r="58" spans="1:13" s="998" customFormat="1" ht="18">
      <c r="A58" s="156"/>
      <c r="B58" s="168" t="s">
        <v>1557</v>
      </c>
      <c r="C58" s="163"/>
      <c r="D58" s="163"/>
      <c r="E58" s="163"/>
      <c r="F58" s="566"/>
      <c r="G58" s="163"/>
      <c r="H58" s="163"/>
      <c r="I58" s="163"/>
      <c r="J58" s="163"/>
      <c r="K58" s="163"/>
      <c r="L58" s="163"/>
      <c r="M58" s="273"/>
    </row>
    <row r="59" spans="1:13" s="998" customFormat="1">
      <c r="A59" s="156"/>
      <c r="B59" s="2"/>
      <c r="C59" s="2"/>
      <c r="D59" s="2"/>
      <c r="E59" s="2"/>
      <c r="F59" s="2"/>
      <c r="G59" s="2"/>
      <c r="H59" s="2"/>
      <c r="I59" s="2"/>
      <c r="J59" s="2"/>
      <c r="K59" s="2"/>
      <c r="L59" s="2"/>
      <c r="M59" s="275"/>
    </row>
    <row r="60" spans="1:13" s="998" customFormat="1">
      <c r="A60" s="567" t="s">
        <v>1558</v>
      </c>
      <c r="B60" s="2" t="s">
        <v>1559</v>
      </c>
      <c r="C60" s="2"/>
      <c r="D60" s="2"/>
      <c r="E60" s="2"/>
      <c r="F60" s="2" t="s">
        <v>1560</v>
      </c>
      <c r="G60" s="2"/>
      <c r="H60" s="2"/>
      <c r="I60" s="2"/>
      <c r="J60" s="2"/>
      <c r="K60" s="2"/>
      <c r="L60" s="2"/>
      <c r="M60" s="275"/>
    </row>
    <row r="61" spans="1:13" s="998" customFormat="1">
      <c r="A61" s="156"/>
      <c r="B61" s="2" t="s">
        <v>1561</v>
      </c>
      <c r="C61" s="2"/>
      <c r="D61" s="2"/>
      <c r="E61" s="2"/>
      <c r="F61" s="2" t="s">
        <v>1562</v>
      </c>
      <c r="G61" s="2"/>
      <c r="H61" s="2"/>
      <c r="I61" s="2"/>
      <c r="J61" s="2"/>
      <c r="K61" s="2"/>
      <c r="L61" s="2"/>
      <c r="M61" s="275"/>
    </row>
    <row r="62" spans="1:13" s="998" customFormat="1">
      <c r="A62" s="156"/>
      <c r="B62" s="2"/>
      <c r="C62" s="2"/>
      <c r="D62" s="2"/>
      <c r="E62" s="2"/>
      <c r="F62" s="2" t="s">
        <v>1563</v>
      </c>
      <c r="G62" s="2"/>
      <c r="H62" s="2"/>
      <c r="I62" s="2"/>
      <c r="J62" s="2"/>
      <c r="K62" s="2"/>
      <c r="L62" s="2"/>
      <c r="M62" s="275"/>
    </row>
    <row r="63" spans="1:13" s="998" customFormat="1">
      <c r="A63" s="567" t="s">
        <v>1564</v>
      </c>
      <c r="B63" s="2" t="s">
        <v>1565</v>
      </c>
      <c r="C63" s="2"/>
      <c r="D63" s="2"/>
      <c r="E63" s="2"/>
      <c r="F63" s="2" t="s">
        <v>1566</v>
      </c>
      <c r="G63" s="2"/>
      <c r="H63" s="2"/>
      <c r="I63" s="2"/>
      <c r="J63" s="2"/>
      <c r="K63" s="2"/>
      <c r="L63" s="2"/>
      <c r="M63" s="275"/>
    </row>
    <row r="64" spans="1:13" s="998" customFormat="1">
      <c r="A64" s="156"/>
      <c r="B64" s="2" t="s">
        <v>1567</v>
      </c>
      <c r="C64" s="2"/>
      <c r="D64" s="2"/>
      <c r="E64" s="2"/>
      <c r="F64" s="2"/>
      <c r="G64" s="2"/>
      <c r="H64" s="2"/>
      <c r="I64" s="2"/>
      <c r="J64" s="2"/>
      <c r="K64" s="2"/>
      <c r="L64" s="2"/>
      <c r="M64" s="275"/>
    </row>
    <row r="65" spans="1:13" s="998" customFormat="1">
      <c r="A65" s="356"/>
      <c r="B65" s="501" t="s">
        <v>1568</v>
      </c>
      <c r="C65" s="501" t="s">
        <v>1569</v>
      </c>
      <c r="D65" s="501" t="s">
        <v>1570</v>
      </c>
      <c r="E65" s="501" t="s">
        <v>1571</v>
      </c>
      <c r="F65" s="357" t="s">
        <v>46</v>
      </c>
      <c r="G65" s="568"/>
      <c r="H65" s="501" t="s">
        <v>1572</v>
      </c>
      <c r="I65" s="501" t="s">
        <v>1573</v>
      </c>
      <c r="J65" s="357"/>
      <c r="K65" s="568"/>
      <c r="L65" s="357" t="s">
        <v>1574</v>
      </c>
      <c r="M65" s="569"/>
    </row>
    <row r="66" spans="1:13" s="998" customFormat="1">
      <c r="A66" s="481"/>
      <c r="B66" s="504" t="s">
        <v>1575</v>
      </c>
      <c r="C66" s="504" t="s">
        <v>48</v>
      </c>
      <c r="D66" s="504" t="s">
        <v>1576</v>
      </c>
      <c r="E66" s="504" t="s">
        <v>1577</v>
      </c>
      <c r="F66" s="163" t="s">
        <v>1226</v>
      </c>
      <c r="G66" s="483"/>
      <c r="H66" s="504" t="s">
        <v>1578</v>
      </c>
      <c r="I66" s="504" t="s">
        <v>1579</v>
      </c>
      <c r="J66" s="163" t="s">
        <v>1580</v>
      </c>
      <c r="K66" s="483"/>
      <c r="L66" s="163" t="s">
        <v>1581</v>
      </c>
      <c r="M66" s="273"/>
    </row>
    <row r="67" spans="1:13" s="998" customFormat="1">
      <c r="A67" s="481"/>
      <c r="B67" s="570" t="s">
        <v>470</v>
      </c>
      <c r="C67" s="570" t="s">
        <v>471</v>
      </c>
      <c r="D67" s="570" t="s">
        <v>472</v>
      </c>
      <c r="E67" s="570" t="s">
        <v>62</v>
      </c>
      <c r="F67" s="400" t="s">
        <v>63</v>
      </c>
      <c r="G67" s="571"/>
      <c r="H67" s="570" t="s">
        <v>64</v>
      </c>
      <c r="I67" s="570" t="s">
        <v>65</v>
      </c>
      <c r="J67" s="400" t="s">
        <v>66</v>
      </c>
      <c r="K67" s="571"/>
      <c r="L67" s="400" t="s">
        <v>67</v>
      </c>
      <c r="M67" s="422"/>
    </row>
    <row r="68" spans="1:13" s="998" customFormat="1">
      <c r="A68" s="479" t="s">
        <v>36</v>
      </c>
      <c r="B68" s="319"/>
      <c r="C68" s="319"/>
      <c r="D68" s="319"/>
      <c r="E68" s="987"/>
      <c r="F68" s="497" t="s">
        <v>1569</v>
      </c>
      <c r="G68" s="319"/>
      <c r="H68" s="319"/>
      <c r="I68" s="987"/>
      <c r="J68" s="988" t="s">
        <v>1569</v>
      </c>
      <c r="K68" s="358"/>
      <c r="L68" s="989" t="s">
        <v>1569</v>
      </c>
      <c r="M68" s="275"/>
    </row>
    <row r="69" spans="1:13" s="998" customFormat="1">
      <c r="A69" s="479" t="s">
        <v>48</v>
      </c>
      <c r="B69" s="319"/>
      <c r="C69" s="319"/>
      <c r="D69" s="319"/>
      <c r="E69" s="504" t="s">
        <v>1882</v>
      </c>
      <c r="F69" s="504" t="s">
        <v>48</v>
      </c>
      <c r="G69" s="504" t="s">
        <v>1882</v>
      </c>
      <c r="H69" s="504" t="s">
        <v>1882</v>
      </c>
      <c r="I69" s="319"/>
      <c r="J69" s="504" t="s">
        <v>48</v>
      </c>
      <c r="K69" s="504" t="s">
        <v>1882</v>
      </c>
      <c r="L69" s="504" t="s">
        <v>48</v>
      </c>
      <c r="M69" s="423" t="s">
        <v>1882</v>
      </c>
    </row>
    <row r="70" spans="1:13" s="998" customFormat="1">
      <c r="A70" s="481" t="s">
        <v>475</v>
      </c>
      <c r="B70" s="319" t="s">
        <v>3807</v>
      </c>
      <c r="C70" s="1443">
        <v>2232</v>
      </c>
      <c r="D70" s="1423">
        <v>557.46</v>
      </c>
      <c r="E70" s="1423">
        <v>92.56</v>
      </c>
      <c r="F70" s="1423"/>
      <c r="G70" s="1423"/>
      <c r="H70" s="1423">
        <v>464.90000000000003</v>
      </c>
      <c r="I70" s="1423"/>
      <c r="J70" s="1423"/>
      <c r="K70" s="1423"/>
      <c r="L70" s="1423"/>
      <c r="M70" s="1424">
        <v>464.90000000000003</v>
      </c>
    </row>
    <row r="71" spans="1:13" s="998" customFormat="1">
      <c r="A71" s="481" t="s">
        <v>968</v>
      </c>
      <c r="B71" s="319" t="s">
        <v>3809</v>
      </c>
      <c r="C71" s="1443">
        <v>2232</v>
      </c>
      <c r="D71" s="1423">
        <v>988.77</v>
      </c>
      <c r="E71" s="1423">
        <v>474.13</v>
      </c>
      <c r="F71" s="1423"/>
      <c r="G71" s="1423"/>
      <c r="H71" s="1423">
        <v>514.6400000000001</v>
      </c>
      <c r="I71" s="1423"/>
      <c r="J71" s="1423"/>
      <c r="K71" s="1423"/>
      <c r="L71" s="1423"/>
      <c r="M71" s="1424">
        <v>514.6400000000001</v>
      </c>
    </row>
    <row r="72" spans="1:13" s="998" customFormat="1">
      <c r="A72" s="481" t="s">
        <v>1212</v>
      </c>
      <c r="B72" s="319" t="s">
        <v>3810</v>
      </c>
      <c r="C72" s="1443">
        <v>2232</v>
      </c>
      <c r="D72" s="1423">
        <v>477.79</v>
      </c>
      <c r="E72" s="1423">
        <v>218.1</v>
      </c>
      <c r="F72" s="1423"/>
      <c r="G72" s="1423"/>
      <c r="H72" s="1423">
        <v>259.69000000000005</v>
      </c>
      <c r="I72" s="1423"/>
      <c r="J72" s="1423"/>
      <c r="K72" s="1423"/>
      <c r="L72" s="1423"/>
      <c r="M72" s="1424">
        <v>259.69000000000005</v>
      </c>
    </row>
    <row r="73" spans="1:13" s="998" customFormat="1">
      <c r="A73" s="481" t="s">
        <v>71</v>
      </c>
      <c r="B73" s="319" t="s">
        <v>3806</v>
      </c>
      <c r="C73" s="1443">
        <v>2232</v>
      </c>
      <c r="D73" s="1423">
        <v>4219.4799999999996</v>
      </c>
      <c r="E73" s="1423">
        <v>1003.64</v>
      </c>
      <c r="F73" s="1423"/>
      <c r="G73" s="1423"/>
      <c r="H73" s="1423">
        <v>3215.8399999999997</v>
      </c>
      <c r="I73" s="1423"/>
      <c r="J73" s="1423"/>
      <c r="K73" s="1423"/>
      <c r="L73" s="1423"/>
      <c r="M73" s="1424">
        <v>3215.8399999999997</v>
      </c>
    </row>
    <row r="74" spans="1:13" s="998" customFormat="1">
      <c r="A74" s="481" t="s">
        <v>72</v>
      </c>
      <c r="B74" s="319" t="s">
        <v>3811</v>
      </c>
      <c r="C74" s="1443">
        <v>2232</v>
      </c>
      <c r="D74" s="1423">
        <v>983.65000000000009</v>
      </c>
      <c r="E74" s="1423">
        <v>375.06</v>
      </c>
      <c r="F74" s="1423"/>
      <c r="G74" s="1423"/>
      <c r="H74" s="1423">
        <v>608.59</v>
      </c>
      <c r="I74" s="1423"/>
      <c r="J74" s="1423"/>
      <c r="K74" s="1423"/>
      <c r="L74" s="1423"/>
      <c r="M74" s="1424">
        <v>608.59</v>
      </c>
    </row>
    <row r="75" spans="1:13" s="998" customFormat="1">
      <c r="A75" s="481" t="s">
        <v>484</v>
      </c>
      <c r="B75" s="319" t="s">
        <v>3812</v>
      </c>
      <c r="C75" s="1443">
        <v>2232</v>
      </c>
      <c r="D75" s="1423">
        <v>4782.0299999999988</v>
      </c>
      <c r="E75" s="1423">
        <v>1658.6499999999999</v>
      </c>
      <c r="F75" s="1423"/>
      <c r="G75" s="1423"/>
      <c r="H75" s="1423">
        <v>3123.3799999999997</v>
      </c>
      <c r="I75" s="1423"/>
      <c r="J75" s="1423"/>
      <c r="K75" s="1423"/>
      <c r="L75" s="1423"/>
      <c r="M75" s="1424">
        <v>3123.3799999999997</v>
      </c>
    </row>
    <row r="76" spans="1:13" s="998" customFormat="1">
      <c r="A76" s="481" t="s">
        <v>487</v>
      </c>
      <c r="B76" s="319" t="s">
        <v>3813</v>
      </c>
      <c r="C76" s="1443">
        <v>2232</v>
      </c>
      <c r="D76" s="1423">
        <v>2877.42</v>
      </c>
      <c r="E76" s="1423">
        <v>1167.79</v>
      </c>
      <c r="F76" s="1423"/>
      <c r="G76" s="1423"/>
      <c r="H76" s="1423">
        <v>1709.6299999999999</v>
      </c>
      <c r="I76" s="1423"/>
      <c r="J76" s="1423"/>
      <c r="K76" s="1423"/>
      <c r="L76" s="1423"/>
      <c r="M76" s="1424">
        <v>1709.6299999999999</v>
      </c>
    </row>
    <row r="77" spans="1:13" s="998" customFormat="1">
      <c r="A77" s="481" t="s">
        <v>2227</v>
      </c>
      <c r="B77" s="319" t="s">
        <v>3814</v>
      </c>
      <c r="C77" s="1443">
        <v>2232</v>
      </c>
      <c r="D77" s="1423">
        <v>1014.46</v>
      </c>
      <c r="E77" s="1423">
        <v>442.40000000000003</v>
      </c>
      <c r="F77" s="1423"/>
      <c r="G77" s="1423"/>
      <c r="H77" s="1423">
        <v>572.05999999999995</v>
      </c>
      <c r="I77" s="1423"/>
      <c r="J77" s="1423"/>
      <c r="K77" s="1423"/>
      <c r="L77" s="1423"/>
      <c r="M77" s="1424">
        <v>572.05999999999995</v>
      </c>
    </row>
    <row r="78" spans="1:13" s="998" customFormat="1">
      <c r="A78" s="481" t="s">
        <v>341</v>
      </c>
      <c r="B78" s="319" t="s">
        <v>3815</v>
      </c>
      <c r="C78" s="1443">
        <v>2232</v>
      </c>
      <c r="D78" s="1423">
        <v>927.25</v>
      </c>
      <c r="E78" s="1423">
        <v>532.48</v>
      </c>
      <c r="F78" s="1423"/>
      <c r="G78" s="1423"/>
      <c r="H78" s="1423">
        <v>394.77</v>
      </c>
      <c r="I78" s="1423"/>
      <c r="J78" s="1423"/>
      <c r="K78" s="1423"/>
      <c r="L78" s="1423"/>
      <c r="M78" s="1424">
        <v>394.77</v>
      </c>
    </row>
    <row r="79" spans="1:13" s="998" customFormat="1">
      <c r="A79" s="481" t="s">
        <v>73</v>
      </c>
      <c r="B79" s="319" t="s">
        <v>3816</v>
      </c>
      <c r="C79" s="1443">
        <v>2232</v>
      </c>
      <c r="D79" s="1423">
        <v>2368.62</v>
      </c>
      <c r="E79" s="1423">
        <v>1018.54</v>
      </c>
      <c r="F79" s="1423"/>
      <c r="G79" s="1423"/>
      <c r="H79" s="1423">
        <v>1350.08</v>
      </c>
      <c r="I79" s="1423"/>
      <c r="J79" s="1423"/>
      <c r="K79" s="1423"/>
      <c r="L79" s="1423"/>
      <c r="M79" s="1424">
        <v>1350.08</v>
      </c>
    </row>
    <row r="80" spans="1:13" s="998" customFormat="1">
      <c r="A80" s="481" t="s">
        <v>74</v>
      </c>
      <c r="B80" s="319" t="s">
        <v>3807</v>
      </c>
      <c r="C80" s="1443">
        <v>2232</v>
      </c>
      <c r="D80" s="1423">
        <v>1880164.1600000001</v>
      </c>
      <c r="E80" s="1423">
        <v>974543.58999999973</v>
      </c>
      <c r="F80" s="1423"/>
      <c r="G80" s="1423"/>
      <c r="H80" s="1423">
        <v>905620.570000001</v>
      </c>
      <c r="I80" s="1423"/>
      <c r="J80" s="1423"/>
      <c r="K80" s="1423"/>
      <c r="L80" s="1423"/>
      <c r="M80" s="1424">
        <v>905620.570000001</v>
      </c>
    </row>
    <row r="81" spans="1:13" s="998" customFormat="1">
      <c r="A81" s="481" t="s">
        <v>75</v>
      </c>
      <c r="B81" s="319" t="s">
        <v>3808</v>
      </c>
      <c r="C81" s="1443">
        <v>2232</v>
      </c>
      <c r="D81" s="1423">
        <v>172321.54</v>
      </c>
      <c r="E81" s="1423">
        <v>55408.27</v>
      </c>
      <c r="F81" s="1423"/>
      <c r="G81" s="1423"/>
      <c r="H81" s="1423">
        <v>116913.26999999999</v>
      </c>
      <c r="I81" s="1423"/>
      <c r="J81" s="1423"/>
      <c r="K81" s="1423"/>
      <c r="L81" s="1423"/>
      <c r="M81" s="1424">
        <v>116913.26999999999</v>
      </c>
    </row>
    <row r="82" spans="1:13" s="998" customFormat="1">
      <c r="A82" s="481" t="s">
        <v>76</v>
      </c>
      <c r="B82" s="319" t="s">
        <v>3809</v>
      </c>
      <c r="C82" s="1443">
        <v>2232</v>
      </c>
      <c r="D82" s="1423">
        <v>295486.45</v>
      </c>
      <c r="E82" s="1423">
        <v>131318.20000000001</v>
      </c>
      <c r="F82" s="1423"/>
      <c r="G82" s="1423"/>
      <c r="H82" s="1423">
        <v>164168.25000000006</v>
      </c>
      <c r="I82" s="1423"/>
      <c r="J82" s="1423"/>
      <c r="K82" s="1423"/>
      <c r="L82" s="1423"/>
      <c r="M82" s="1424">
        <v>164168.25000000006</v>
      </c>
    </row>
    <row r="83" spans="1:13" s="998" customFormat="1">
      <c r="A83" s="481" t="s">
        <v>77</v>
      </c>
      <c r="B83" s="319" t="s">
        <v>3810</v>
      </c>
      <c r="C83" s="1443">
        <v>2232</v>
      </c>
      <c r="D83" s="1423">
        <v>1184165.4800000007</v>
      </c>
      <c r="E83" s="1423">
        <v>460635.43000000011</v>
      </c>
      <c r="F83" s="1423"/>
      <c r="G83" s="1423"/>
      <c r="H83" s="1423">
        <v>723530.0500000004</v>
      </c>
      <c r="I83" s="1423"/>
      <c r="J83" s="1423"/>
      <c r="K83" s="1423"/>
      <c r="L83" s="1423"/>
      <c r="M83" s="1424">
        <v>723530.0500000004</v>
      </c>
    </row>
    <row r="84" spans="1:13" s="998" customFormat="1">
      <c r="A84" s="481" t="s">
        <v>78</v>
      </c>
      <c r="B84" s="319" t="s">
        <v>3806</v>
      </c>
      <c r="C84" s="1443">
        <v>2232</v>
      </c>
      <c r="D84" s="1423">
        <v>6642262.9300000006</v>
      </c>
      <c r="E84" s="1423">
        <v>3641577.1599999988</v>
      </c>
      <c r="F84" s="1423"/>
      <c r="G84" s="1423"/>
      <c r="H84" s="1423">
        <v>3000685.7700000005</v>
      </c>
      <c r="I84" s="1423"/>
      <c r="J84" s="1423"/>
      <c r="K84" s="1423"/>
      <c r="L84" s="1423"/>
      <c r="M84" s="1424">
        <v>3000685.7700000005</v>
      </c>
    </row>
    <row r="85" spans="1:13" s="998" customFormat="1">
      <c r="A85" s="481" t="s">
        <v>79</v>
      </c>
      <c r="B85" s="319" t="s">
        <v>3811</v>
      </c>
      <c r="C85" s="1443">
        <v>2232</v>
      </c>
      <c r="D85" s="1423">
        <v>1725546.04</v>
      </c>
      <c r="E85" s="1423">
        <v>733233.01000000024</v>
      </c>
      <c r="F85" s="1423"/>
      <c r="G85" s="1423"/>
      <c r="H85" s="1423">
        <v>992313.03000000014</v>
      </c>
      <c r="I85" s="1423"/>
      <c r="J85" s="1423"/>
      <c r="K85" s="1423"/>
      <c r="L85" s="1423"/>
      <c r="M85" s="1424">
        <v>992313.03000000014</v>
      </c>
    </row>
    <row r="86" spans="1:13" s="998" customFormat="1">
      <c r="A86" s="481" t="s">
        <v>80</v>
      </c>
      <c r="B86" s="319" t="s">
        <v>3812</v>
      </c>
      <c r="C86" s="1443">
        <v>2232</v>
      </c>
      <c r="D86" s="1423">
        <v>3371364.9899999979</v>
      </c>
      <c r="E86" s="1423">
        <v>1488541.9900000005</v>
      </c>
      <c r="F86" s="1423"/>
      <c r="G86" s="1423"/>
      <c r="H86" s="1423">
        <v>1882823.0000000009</v>
      </c>
      <c r="I86" s="1423"/>
      <c r="J86" s="1423"/>
      <c r="K86" s="1423"/>
      <c r="L86" s="1423"/>
      <c r="M86" s="1424">
        <v>1882823.0000000009</v>
      </c>
    </row>
    <row r="87" spans="1:13" s="998" customFormat="1">
      <c r="A87" s="481" t="s">
        <v>81</v>
      </c>
      <c r="B87" s="319" t="s">
        <v>3813</v>
      </c>
      <c r="C87" s="1443">
        <v>2232</v>
      </c>
      <c r="D87" s="1423">
        <v>2813275.3500000015</v>
      </c>
      <c r="E87" s="1423">
        <v>1358375.6799999997</v>
      </c>
      <c r="F87" s="1423"/>
      <c r="G87" s="1423"/>
      <c r="H87" s="1423">
        <v>1454899.669999999</v>
      </c>
      <c r="I87" s="1423"/>
      <c r="J87" s="1423"/>
      <c r="K87" s="1423"/>
      <c r="L87" s="1423"/>
      <c r="M87" s="1424">
        <v>1454899.669999999</v>
      </c>
    </row>
    <row r="88" spans="1:13" s="998" customFormat="1">
      <c r="A88" s="481" t="s">
        <v>82</v>
      </c>
      <c r="B88" s="319" t="s">
        <v>3814</v>
      </c>
      <c r="C88" s="1443">
        <v>2232</v>
      </c>
      <c r="D88" s="1423">
        <v>655627.01000000036</v>
      </c>
      <c r="E88" s="1423">
        <v>298697.06000000011</v>
      </c>
      <c r="F88" s="1423"/>
      <c r="G88" s="1423"/>
      <c r="H88" s="1423">
        <v>356929.95000000019</v>
      </c>
      <c r="I88" s="1423"/>
      <c r="J88" s="1423"/>
      <c r="K88" s="1423"/>
      <c r="L88" s="1423"/>
      <c r="M88" s="1424">
        <v>356929.95000000019</v>
      </c>
    </row>
    <row r="89" spans="1:13" s="998" customFormat="1">
      <c r="A89" s="481" t="s">
        <v>83</v>
      </c>
      <c r="B89" s="319" t="s">
        <v>3815</v>
      </c>
      <c r="C89" s="1443">
        <v>2232</v>
      </c>
      <c r="D89" s="1423">
        <v>796562.06000000041</v>
      </c>
      <c r="E89" s="1423">
        <v>457346.84999999974</v>
      </c>
      <c r="F89" s="1423"/>
      <c r="G89" s="1423"/>
      <c r="H89" s="1423">
        <v>339215.21000000025</v>
      </c>
      <c r="I89" s="1423"/>
      <c r="J89" s="1423"/>
      <c r="K89" s="1423"/>
      <c r="L89" s="1423"/>
      <c r="M89" s="1424">
        <v>339215.21000000025</v>
      </c>
    </row>
    <row r="90" spans="1:13" s="998" customFormat="1">
      <c r="A90" s="481" t="s">
        <v>84</v>
      </c>
      <c r="B90" s="319" t="s">
        <v>3816</v>
      </c>
      <c r="C90" s="1443">
        <v>2232</v>
      </c>
      <c r="D90" s="1423">
        <v>1964669.92</v>
      </c>
      <c r="E90" s="1423">
        <v>833770.98999999976</v>
      </c>
      <c r="F90" s="1423"/>
      <c r="G90" s="1423"/>
      <c r="H90" s="1423">
        <v>1130898.9300000002</v>
      </c>
      <c r="I90" s="1423"/>
      <c r="J90" s="1423"/>
      <c r="K90" s="1423"/>
      <c r="L90" s="1423"/>
      <c r="M90" s="1424">
        <v>1130898.9300000002</v>
      </c>
    </row>
    <row r="91" spans="1:13" s="998" customFormat="1">
      <c r="A91" s="481" t="s">
        <v>85</v>
      </c>
      <c r="B91" s="319"/>
      <c r="C91" s="1443"/>
      <c r="D91" s="1423"/>
      <c r="E91" s="1423"/>
      <c r="F91" s="1423"/>
      <c r="G91" s="1423"/>
      <c r="H91" s="1423"/>
      <c r="I91" s="1423"/>
      <c r="J91" s="1423"/>
      <c r="K91" s="1423"/>
      <c r="L91" s="1423"/>
      <c r="M91" s="1424"/>
    </row>
    <row r="92" spans="1:13" s="998" customFormat="1">
      <c r="A92" s="481" t="s">
        <v>86</v>
      </c>
      <c r="B92" s="319"/>
      <c r="C92" s="1443"/>
      <c r="D92" s="1423"/>
      <c r="E92" s="1423"/>
      <c r="F92" s="1423"/>
      <c r="G92" s="1423"/>
      <c r="H92" s="1423"/>
      <c r="I92" s="1423"/>
      <c r="J92" s="1423"/>
      <c r="K92" s="1423"/>
      <c r="L92" s="1423"/>
      <c r="M92" s="1424"/>
    </row>
    <row r="93" spans="1:13" s="998" customFormat="1">
      <c r="A93" s="481" t="s">
        <v>87</v>
      </c>
      <c r="B93" s="319"/>
      <c r="C93" s="1443"/>
      <c r="D93" s="1423"/>
      <c r="E93" s="1423"/>
      <c r="F93" s="1423"/>
      <c r="G93" s="1423"/>
      <c r="H93" s="1423"/>
      <c r="I93" s="1423"/>
      <c r="J93" s="1423"/>
      <c r="K93" s="1423"/>
      <c r="L93" s="1423"/>
      <c r="M93" s="1424"/>
    </row>
    <row r="94" spans="1:13" s="998" customFormat="1">
      <c r="A94" s="481" t="s">
        <v>88</v>
      </c>
      <c r="B94" s="319"/>
      <c r="C94" s="1443"/>
      <c r="D94" s="1423"/>
      <c r="E94" s="1423"/>
      <c r="F94" s="1423"/>
      <c r="G94" s="1423"/>
      <c r="H94" s="1423"/>
      <c r="I94" s="1423"/>
      <c r="J94" s="1423"/>
      <c r="K94" s="1423"/>
      <c r="L94" s="1423"/>
      <c r="M94" s="1424"/>
    </row>
    <row r="95" spans="1:13" s="998" customFormat="1">
      <c r="A95" s="481" t="s">
        <v>2240</v>
      </c>
      <c r="B95" s="319"/>
      <c r="C95" s="1443"/>
      <c r="D95" s="1423"/>
      <c r="E95" s="1423"/>
      <c r="F95" s="1423"/>
      <c r="G95" s="1423"/>
      <c r="H95" s="1423"/>
      <c r="I95" s="1423"/>
      <c r="J95" s="1423"/>
      <c r="K95" s="1423"/>
      <c r="L95" s="1423"/>
      <c r="M95" s="1424"/>
    </row>
    <row r="96" spans="1:13" s="998" customFormat="1">
      <c r="A96" s="481" t="s">
        <v>2242</v>
      </c>
      <c r="B96" s="319"/>
      <c r="C96" s="1443"/>
      <c r="D96" s="1423"/>
      <c r="E96" s="1423"/>
      <c r="F96" s="1423"/>
      <c r="G96" s="1423"/>
      <c r="H96" s="1423"/>
      <c r="I96" s="1423"/>
      <c r="J96" s="1423"/>
      <c r="K96" s="1423"/>
      <c r="L96" s="1423"/>
      <c r="M96" s="1424"/>
    </row>
    <row r="97" spans="1:13" s="998" customFormat="1">
      <c r="A97" s="481" t="s">
        <v>2245</v>
      </c>
      <c r="B97" s="319"/>
      <c r="C97" s="1443"/>
      <c r="D97" s="1423"/>
      <c r="E97" s="1423"/>
      <c r="F97" s="1423"/>
      <c r="G97" s="1423"/>
      <c r="H97" s="1423"/>
      <c r="I97" s="1423"/>
      <c r="J97" s="1423"/>
      <c r="K97" s="1423"/>
      <c r="L97" s="1423"/>
      <c r="M97" s="1424"/>
    </row>
    <row r="98" spans="1:13" s="998" customFormat="1">
      <c r="A98" s="481" t="s">
        <v>2248</v>
      </c>
      <c r="B98" s="319"/>
      <c r="C98" s="1443"/>
      <c r="D98" s="1423"/>
      <c r="E98" s="1423"/>
      <c r="F98" s="1423"/>
      <c r="G98" s="1423"/>
      <c r="H98" s="1423"/>
      <c r="I98" s="1423"/>
      <c r="J98" s="1423"/>
      <c r="K98" s="1423"/>
      <c r="L98" s="1423"/>
      <c r="M98" s="1424"/>
    </row>
    <row r="99" spans="1:13" s="998" customFormat="1">
      <c r="A99" s="481" t="s">
        <v>2603</v>
      </c>
      <c r="B99" s="319"/>
      <c r="C99" s="1443"/>
      <c r="D99" s="1423"/>
      <c r="E99" s="1423"/>
      <c r="F99" s="1423"/>
      <c r="G99" s="1423"/>
      <c r="H99" s="1423"/>
      <c r="I99" s="1423"/>
      <c r="J99" s="1423"/>
      <c r="K99" s="1423"/>
      <c r="L99" s="1423"/>
      <c r="M99" s="1424"/>
    </row>
    <row r="100" spans="1:13" s="998" customFormat="1">
      <c r="A100" s="1432" t="s">
        <v>2606</v>
      </c>
      <c r="B100" s="319"/>
      <c r="C100" s="1443"/>
      <c r="D100" s="1423"/>
      <c r="E100" s="1423"/>
      <c r="F100" s="1423"/>
      <c r="G100" s="1423"/>
      <c r="H100" s="1423"/>
      <c r="I100" s="1423"/>
      <c r="J100" s="1423"/>
      <c r="K100" s="1423"/>
      <c r="L100" s="1423"/>
      <c r="M100" s="1424"/>
    </row>
    <row r="101" spans="1:13" s="998" customFormat="1">
      <c r="A101" s="1432" t="s">
        <v>2609</v>
      </c>
      <c r="B101" s="319"/>
      <c r="C101" s="1443"/>
      <c r="D101" s="1423"/>
      <c r="E101" s="1423"/>
      <c r="F101" s="1423"/>
      <c r="G101" s="1423"/>
      <c r="H101" s="1423"/>
      <c r="I101" s="1423"/>
      <c r="J101" s="1423"/>
      <c r="K101" s="1423"/>
      <c r="L101" s="1423"/>
      <c r="M101" s="1424"/>
    </row>
    <row r="102" spans="1:13" s="998" customFormat="1">
      <c r="A102" s="1432" t="s">
        <v>2613</v>
      </c>
      <c r="B102" s="319"/>
      <c r="C102" s="1443"/>
      <c r="D102" s="1423"/>
      <c r="E102" s="1423"/>
      <c r="F102" s="1423"/>
      <c r="G102" s="1423"/>
      <c r="H102" s="1423"/>
      <c r="I102" s="1423"/>
      <c r="J102" s="1423"/>
      <c r="K102" s="1423"/>
      <c r="L102" s="1423"/>
      <c r="M102" s="1424"/>
    </row>
    <row r="103" spans="1:13" s="998" customFormat="1">
      <c r="A103" s="1432" t="s">
        <v>2616</v>
      </c>
      <c r="B103" s="319"/>
      <c r="C103" s="1443"/>
      <c r="D103" s="1423"/>
      <c r="E103" s="1423"/>
      <c r="F103" s="1423"/>
      <c r="G103" s="1423"/>
      <c r="H103" s="1423"/>
      <c r="I103" s="1423"/>
      <c r="J103" s="1423"/>
      <c r="K103" s="1423"/>
      <c r="L103" s="1423"/>
      <c r="M103" s="1424"/>
    </row>
    <row r="104" spans="1:13" s="998" customFormat="1">
      <c r="A104" s="1432" t="s">
        <v>2619</v>
      </c>
      <c r="B104" s="319"/>
      <c r="C104" s="1443"/>
      <c r="D104" s="1423"/>
      <c r="E104" s="1423"/>
      <c r="F104" s="1423"/>
      <c r="G104" s="1423"/>
      <c r="H104" s="1423"/>
      <c r="I104" s="1423"/>
      <c r="J104" s="1423"/>
      <c r="K104" s="1423"/>
      <c r="L104" s="1423"/>
      <c r="M104" s="1424"/>
    </row>
    <row r="105" spans="1:13" s="998" customFormat="1">
      <c r="A105" s="1432" t="s">
        <v>2000</v>
      </c>
      <c r="B105" s="319"/>
      <c r="C105" s="1443"/>
      <c r="D105" s="1423"/>
      <c r="E105" s="1423"/>
      <c r="F105" s="1423"/>
      <c r="G105" s="1423"/>
      <c r="H105" s="1423"/>
      <c r="I105" s="1423"/>
      <c r="J105" s="1423"/>
      <c r="K105" s="1423"/>
      <c r="L105" s="1423"/>
      <c r="M105" s="1424"/>
    </row>
    <row r="106" spans="1:13" s="998" customFormat="1">
      <c r="A106" s="1432" t="s">
        <v>2002</v>
      </c>
      <c r="B106" s="319"/>
      <c r="C106" s="1443"/>
      <c r="D106" s="1423"/>
      <c r="E106" s="1423"/>
      <c r="F106" s="1423"/>
      <c r="G106" s="1423"/>
      <c r="H106" s="1423"/>
      <c r="I106" s="1423"/>
      <c r="J106" s="1423"/>
      <c r="K106" s="1423"/>
      <c r="L106" s="1423"/>
      <c r="M106" s="1424"/>
    </row>
    <row r="107" spans="1:13" s="998" customFormat="1">
      <c r="A107" s="1432" t="s">
        <v>2003</v>
      </c>
      <c r="B107" s="319"/>
      <c r="C107" s="1443"/>
      <c r="D107" s="1423"/>
      <c r="E107" s="1423"/>
      <c r="F107" s="1423"/>
      <c r="G107" s="1423"/>
      <c r="H107" s="1423"/>
      <c r="I107" s="1423"/>
      <c r="J107" s="1423"/>
      <c r="K107" s="1423"/>
      <c r="L107" s="1423"/>
      <c r="M107" s="1424"/>
    </row>
    <row r="108" spans="1:13" s="998" customFormat="1">
      <c r="A108" s="1432" t="s">
        <v>2007</v>
      </c>
      <c r="B108" s="319"/>
      <c r="C108" s="1423"/>
      <c r="D108" s="1423"/>
      <c r="E108" s="1423"/>
      <c r="F108" s="1423"/>
      <c r="G108" s="1423"/>
      <c r="H108" s="1423"/>
      <c r="I108" s="1423"/>
      <c r="J108" s="1423"/>
      <c r="K108" s="1423"/>
      <c r="L108" s="1423"/>
      <c r="M108" s="1424"/>
    </row>
    <row r="109" spans="1:13" s="132" customFormat="1">
      <c r="A109" s="481"/>
      <c r="B109" s="319" t="s">
        <v>3246</v>
      </c>
      <c r="C109" s="1423"/>
      <c r="D109" s="1423">
        <f>SUM(D70:D108)</f>
        <v>21520642.859999999</v>
      </c>
      <c r="E109" s="1423">
        <f>SUM(E70:E108)</f>
        <v>10440431.579999998</v>
      </c>
      <c r="F109" s="1423"/>
      <c r="G109" s="1423"/>
      <c r="H109" s="1423">
        <f>SUM(H70:H108)</f>
        <v>11080211.280000001</v>
      </c>
      <c r="I109" s="1423"/>
      <c r="J109" s="1423"/>
      <c r="K109" s="1423"/>
      <c r="L109" s="1423"/>
      <c r="M109" s="1423">
        <f>SUM(M70:M108)</f>
        <v>11080211.280000001</v>
      </c>
    </row>
    <row r="110" spans="1:13" s="998" customFormat="1">
      <c r="A110" s="481" t="s">
        <v>1582</v>
      </c>
      <c r="B110" s="319"/>
      <c r="C110" s="1423"/>
      <c r="D110" s="1423"/>
      <c r="E110" s="1423"/>
      <c r="F110" s="1423"/>
      <c r="G110" s="1423"/>
      <c r="H110" s="1423"/>
      <c r="I110" s="1423"/>
      <c r="J110" s="1423"/>
      <c r="K110" s="1423"/>
      <c r="L110" s="1423"/>
      <c r="M110" s="1424"/>
    </row>
    <row r="111" spans="1:13" s="998" customFormat="1" ht="15.75" thickBot="1">
      <c r="A111" s="309"/>
      <c r="B111" s="311"/>
      <c r="C111" s="311"/>
      <c r="D111" s="311"/>
      <c r="E111" s="311"/>
      <c r="F111" s="311"/>
      <c r="G111" s="311"/>
      <c r="H111" s="311"/>
      <c r="I111" s="311"/>
      <c r="J111" s="311"/>
      <c r="K111" s="311"/>
      <c r="L111" s="311"/>
      <c r="M111" s="311"/>
    </row>
    <row r="112" spans="1:13" s="998" customFormat="1">
      <c r="A112" s="1005" t="s">
        <v>2583</v>
      </c>
      <c r="B112" s="163"/>
      <c r="C112" s="163"/>
      <c r="D112" s="1433"/>
      <c r="E112" s="1433"/>
      <c r="F112" s="2"/>
      <c r="G112" s="2"/>
      <c r="H112" s="1433"/>
      <c r="I112" s="2"/>
      <c r="J112" s="2"/>
      <c r="K112" s="2"/>
      <c r="L112" s="2"/>
      <c r="M112" s="2"/>
    </row>
    <row r="113" spans="1:15" s="998" customFormat="1">
      <c r="A113" s="2"/>
      <c r="B113" s="2"/>
      <c r="C113" s="2"/>
      <c r="D113" s="2"/>
      <c r="E113" s="2"/>
      <c r="F113" s="2"/>
      <c r="G113" s="2"/>
      <c r="H113" s="2"/>
      <c r="I113" s="2"/>
      <c r="J113" s="2"/>
      <c r="K113" s="2"/>
      <c r="L113" s="2"/>
      <c r="M113" s="2"/>
    </row>
    <row r="114" spans="1:15" s="998" customFormat="1">
      <c r="A114" s="163">
        <v>28</v>
      </c>
      <c r="B114" s="163"/>
      <c r="C114" s="163"/>
      <c r="D114" s="163"/>
      <c r="E114" s="163"/>
      <c r="F114" s="163"/>
      <c r="G114" s="163"/>
      <c r="H114" s="163"/>
      <c r="I114" s="163"/>
      <c r="J114" s="163"/>
      <c r="K114" s="163"/>
      <c r="L114" s="163"/>
      <c r="M114" s="163"/>
    </row>
    <row r="115" spans="1:15" s="998" customFormat="1" ht="18.75" thickBot="1">
      <c r="A115" s="762" t="str">
        <f>+CONAMEDATE7</f>
        <v>Annual Report of VERIZON NEW YORK INC.                                                                                                                   For the period ending DECEMBER 31, 2014</v>
      </c>
      <c r="B115" s="2"/>
      <c r="C115" s="2"/>
      <c r="D115" s="2"/>
      <c r="E115" s="2"/>
      <c r="F115" s="2"/>
      <c r="G115" s="2"/>
      <c r="H115" s="2"/>
      <c r="I115" s="2"/>
      <c r="J115" s="2"/>
      <c r="K115" s="2"/>
      <c r="L115" s="2"/>
      <c r="M115" s="2"/>
      <c r="N115" s="2"/>
      <c r="O115" s="2"/>
    </row>
    <row r="116" spans="1:15" s="998" customFormat="1">
      <c r="A116" s="271"/>
      <c r="B116" s="165"/>
      <c r="C116" s="165"/>
      <c r="D116" s="165"/>
      <c r="E116" s="165"/>
      <c r="F116" s="165"/>
      <c r="G116" s="165"/>
      <c r="H116" s="165"/>
      <c r="I116" s="990"/>
      <c r="J116" s="165"/>
      <c r="K116" s="165"/>
      <c r="L116" s="165"/>
      <c r="M116" s="272"/>
      <c r="N116" s="2"/>
      <c r="O116" s="2"/>
    </row>
    <row r="117" spans="1:15" s="998" customFormat="1" ht="18">
      <c r="A117" s="156"/>
      <c r="B117" s="168" t="s">
        <v>1557</v>
      </c>
      <c r="C117" s="163"/>
      <c r="D117" s="163"/>
      <c r="E117" s="163"/>
      <c r="F117" s="566"/>
      <c r="G117" s="163"/>
      <c r="H117" s="163"/>
      <c r="I117" s="163"/>
      <c r="J117" s="163"/>
      <c r="K117" s="163"/>
      <c r="L117" s="163"/>
      <c r="M117" s="273"/>
      <c r="N117" s="2"/>
      <c r="O117" s="2"/>
    </row>
    <row r="118" spans="1:15" s="998" customFormat="1">
      <c r="A118" s="156"/>
      <c r="B118" s="2"/>
      <c r="C118" s="2"/>
      <c r="D118" s="2"/>
      <c r="E118" s="2"/>
      <c r="F118" s="2"/>
      <c r="G118" s="2"/>
      <c r="H118" s="2"/>
      <c r="I118" s="2"/>
      <c r="J118" s="2"/>
      <c r="K118" s="2"/>
      <c r="L118" s="2"/>
      <c r="M118" s="275"/>
      <c r="N118" s="2"/>
      <c r="O118" s="2"/>
    </row>
    <row r="119" spans="1:15" s="998" customFormat="1">
      <c r="A119" s="567" t="s">
        <v>1558</v>
      </c>
      <c r="B119" s="2" t="s">
        <v>1559</v>
      </c>
      <c r="C119" s="2"/>
      <c r="D119" s="2"/>
      <c r="E119" s="2"/>
      <c r="F119" s="2" t="s">
        <v>1560</v>
      </c>
      <c r="G119" s="2"/>
      <c r="H119" s="2"/>
      <c r="I119" s="2"/>
      <c r="J119" s="2"/>
      <c r="K119" s="2"/>
      <c r="L119" s="2"/>
      <c r="M119" s="275"/>
      <c r="N119" s="2"/>
      <c r="O119" s="2"/>
    </row>
    <row r="120" spans="1:15" s="998" customFormat="1">
      <c r="A120" s="156"/>
      <c r="B120" s="2" t="s">
        <v>1561</v>
      </c>
      <c r="C120" s="2"/>
      <c r="D120" s="2"/>
      <c r="E120" s="2"/>
      <c r="F120" s="2" t="s">
        <v>1562</v>
      </c>
      <c r="G120" s="2"/>
      <c r="H120" s="2"/>
      <c r="I120" s="2"/>
      <c r="J120" s="2"/>
      <c r="K120" s="2"/>
      <c r="L120" s="2"/>
      <c r="M120" s="275"/>
      <c r="N120" s="2"/>
      <c r="O120" s="2"/>
    </row>
    <row r="121" spans="1:15" s="998" customFormat="1">
      <c r="A121" s="156"/>
      <c r="B121" s="2"/>
      <c r="C121" s="2"/>
      <c r="D121" s="2"/>
      <c r="E121" s="2"/>
      <c r="F121" s="2" t="s">
        <v>1563</v>
      </c>
      <c r="G121" s="2"/>
      <c r="H121" s="2"/>
      <c r="I121" s="2"/>
      <c r="J121" s="2"/>
      <c r="K121" s="2"/>
      <c r="L121" s="2"/>
      <c r="M121" s="275"/>
      <c r="N121" s="2"/>
      <c r="O121" s="2"/>
    </row>
    <row r="122" spans="1:15" s="998" customFormat="1">
      <c r="A122" s="567" t="s">
        <v>1564</v>
      </c>
      <c r="B122" s="2" t="s">
        <v>1565</v>
      </c>
      <c r="C122" s="2"/>
      <c r="D122" s="2"/>
      <c r="E122" s="2"/>
      <c r="F122" s="2" t="s">
        <v>1566</v>
      </c>
      <c r="G122" s="2"/>
      <c r="H122" s="2"/>
      <c r="I122" s="2"/>
      <c r="J122" s="2"/>
      <c r="K122" s="2"/>
      <c r="L122" s="2"/>
      <c r="M122" s="275"/>
      <c r="N122" s="2"/>
      <c r="O122" s="2"/>
    </row>
    <row r="123" spans="1:15" s="998" customFormat="1">
      <c r="A123" s="156"/>
      <c r="B123" s="2" t="s">
        <v>1567</v>
      </c>
      <c r="C123" s="2"/>
      <c r="D123" s="2"/>
      <c r="E123" s="2"/>
      <c r="F123" s="2"/>
      <c r="G123" s="2"/>
      <c r="H123" s="2"/>
      <c r="I123" s="2"/>
      <c r="J123" s="2"/>
      <c r="K123" s="2"/>
      <c r="L123" s="2"/>
      <c r="M123" s="275"/>
      <c r="N123" s="2"/>
      <c r="O123" s="2"/>
    </row>
    <row r="124" spans="1:15" s="998" customFormat="1">
      <c r="A124" s="356"/>
      <c r="B124" s="501" t="s">
        <v>1568</v>
      </c>
      <c r="C124" s="501" t="s">
        <v>1569</v>
      </c>
      <c r="D124" s="501" t="s">
        <v>1570</v>
      </c>
      <c r="E124" s="501" t="s">
        <v>1571</v>
      </c>
      <c r="F124" s="357" t="s">
        <v>46</v>
      </c>
      <c r="G124" s="568"/>
      <c r="H124" s="501" t="s">
        <v>1572</v>
      </c>
      <c r="I124" s="501" t="s">
        <v>1573</v>
      </c>
      <c r="J124" s="357"/>
      <c r="K124" s="568"/>
      <c r="L124" s="357" t="s">
        <v>1574</v>
      </c>
      <c r="M124" s="569"/>
      <c r="N124" s="2"/>
      <c r="O124" s="2"/>
    </row>
    <row r="125" spans="1:15" s="998" customFormat="1">
      <c r="A125" s="481"/>
      <c r="B125" s="504" t="s">
        <v>1575</v>
      </c>
      <c r="C125" s="504" t="s">
        <v>48</v>
      </c>
      <c r="D125" s="504" t="s">
        <v>1576</v>
      </c>
      <c r="E125" s="504" t="s">
        <v>1577</v>
      </c>
      <c r="F125" s="163" t="s">
        <v>1226</v>
      </c>
      <c r="G125" s="483"/>
      <c r="H125" s="504" t="s">
        <v>1578</v>
      </c>
      <c r="I125" s="504" t="s">
        <v>1579</v>
      </c>
      <c r="J125" s="163" t="s">
        <v>1580</v>
      </c>
      <c r="K125" s="483"/>
      <c r="L125" s="163" t="s">
        <v>1581</v>
      </c>
      <c r="M125" s="273"/>
      <c r="N125" s="2"/>
      <c r="O125" s="2"/>
    </row>
    <row r="126" spans="1:15" s="998" customFormat="1">
      <c r="A126" s="481"/>
      <c r="B126" s="570" t="s">
        <v>470</v>
      </c>
      <c r="C126" s="570" t="s">
        <v>471</v>
      </c>
      <c r="D126" s="570" t="s">
        <v>472</v>
      </c>
      <c r="E126" s="570" t="s">
        <v>62</v>
      </c>
      <c r="F126" s="400" t="s">
        <v>63</v>
      </c>
      <c r="G126" s="571"/>
      <c r="H126" s="570" t="s">
        <v>64</v>
      </c>
      <c r="I126" s="570" t="s">
        <v>65</v>
      </c>
      <c r="J126" s="400" t="s">
        <v>66</v>
      </c>
      <c r="K126" s="571"/>
      <c r="L126" s="400" t="s">
        <v>67</v>
      </c>
      <c r="M126" s="422"/>
      <c r="N126" s="2"/>
      <c r="O126" s="2"/>
    </row>
    <row r="127" spans="1:15" s="998" customFormat="1">
      <c r="A127" s="481" t="s">
        <v>36</v>
      </c>
      <c r="B127" s="319"/>
      <c r="C127" s="319"/>
      <c r="D127" s="319"/>
      <c r="E127" s="987"/>
      <c r="F127" s="497" t="s">
        <v>1569</v>
      </c>
      <c r="G127" s="319"/>
      <c r="H127" s="319"/>
      <c r="I127" s="987"/>
      <c r="J127" s="988" t="s">
        <v>1569</v>
      </c>
      <c r="K127" s="358"/>
      <c r="L127" s="989" t="s">
        <v>1569</v>
      </c>
      <c r="M127" s="275"/>
      <c r="N127" s="2"/>
      <c r="O127" s="2"/>
    </row>
    <row r="128" spans="1:15" s="998" customFormat="1">
      <c r="A128" s="481" t="s">
        <v>48</v>
      </c>
      <c r="B128" s="319"/>
      <c r="C128" s="319"/>
      <c r="D128" s="319"/>
      <c r="E128" s="504" t="s">
        <v>1882</v>
      </c>
      <c r="F128" s="504" t="s">
        <v>48</v>
      </c>
      <c r="G128" s="504" t="s">
        <v>1882</v>
      </c>
      <c r="H128" s="504" t="s">
        <v>1882</v>
      </c>
      <c r="I128" s="319"/>
      <c r="J128" s="504" t="s">
        <v>48</v>
      </c>
      <c r="K128" s="504" t="s">
        <v>1882</v>
      </c>
      <c r="L128" s="504" t="s">
        <v>48</v>
      </c>
      <c r="M128" s="423" t="s">
        <v>1882</v>
      </c>
      <c r="N128" s="2"/>
      <c r="O128" s="2"/>
    </row>
    <row r="129" spans="1:13" s="998" customFormat="1">
      <c r="A129" s="481" t="s">
        <v>475</v>
      </c>
      <c r="B129" s="319"/>
      <c r="C129" s="1443"/>
      <c r="D129" s="1423"/>
      <c r="E129" s="1423"/>
      <c r="F129" s="1423"/>
      <c r="G129" s="1423"/>
      <c r="H129" s="1423"/>
      <c r="I129" s="1423"/>
      <c r="J129" s="1423"/>
      <c r="K129" s="1423"/>
      <c r="L129" s="1423"/>
      <c r="M129" s="1424"/>
    </row>
    <row r="130" spans="1:13" s="998" customFormat="1">
      <c r="A130" s="481" t="s">
        <v>968</v>
      </c>
      <c r="B130" s="319" t="s">
        <v>3248</v>
      </c>
      <c r="C130" s="1443">
        <v>2122</v>
      </c>
      <c r="D130" s="1423">
        <v>1440.5</v>
      </c>
      <c r="E130" s="1423">
        <v>809.14</v>
      </c>
      <c r="F130" s="1423"/>
      <c r="G130" s="1423"/>
      <c r="H130" s="1423">
        <v>631.36</v>
      </c>
      <c r="I130" s="1423"/>
      <c r="J130" s="1423"/>
      <c r="K130" s="1423"/>
      <c r="L130" s="1423"/>
      <c r="M130" s="1424">
        <v>631.36</v>
      </c>
    </row>
    <row r="131" spans="1:13" s="998" customFormat="1">
      <c r="A131" s="481" t="s">
        <v>1212</v>
      </c>
      <c r="B131" s="319" t="s">
        <v>3248</v>
      </c>
      <c r="C131" s="1443">
        <v>2122</v>
      </c>
      <c r="D131" s="1423">
        <v>281583.59000000003</v>
      </c>
      <c r="E131" s="1423">
        <v>281583.59000000003</v>
      </c>
      <c r="F131" s="1423"/>
      <c r="G131" s="1423"/>
      <c r="H131" s="1423">
        <v>0</v>
      </c>
      <c r="I131" s="1423"/>
      <c r="J131" s="1423"/>
      <c r="K131" s="1423"/>
      <c r="L131" s="1423"/>
      <c r="M131" s="1424">
        <v>0</v>
      </c>
    </row>
    <row r="132" spans="1:13" s="998" customFormat="1">
      <c r="A132" s="481" t="s">
        <v>71</v>
      </c>
      <c r="B132" s="319" t="s">
        <v>3250</v>
      </c>
      <c r="C132" s="1443">
        <v>2122</v>
      </c>
      <c r="D132" s="1423">
        <v>232761.50000000003</v>
      </c>
      <c r="E132" s="1423">
        <v>231334.21000000002</v>
      </c>
      <c r="F132" s="1423"/>
      <c r="G132" s="1423"/>
      <c r="H132" s="1423">
        <v>1427.2899999999981</v>
      </c>
      <c r="I132" s="1423"/>
      <c r="J132" s="1423"/>
      <c r="K132" s="1423"/>
      <c r="L132" s="1423"/>
      <c r="M132" s="1424">
        <v>1427.2899999999981</v>
      </c>
    </row>
    <row r="133" spans="1:13" s="998" customFormat="1">
      <c r="A133" s="481" t="s">
        <v>72</v>
      </c>
      <c r="B133" s="319" t="s">
        <v>3255</v>
      </c>
      <c r="C133" s="1443">
        <v>2122</v>
      </c>
      <c r="D133" s="1423">
        <v>109549.23</v>
      </c>
      <c r="E133" s="1423">
        <v>109549.23</v>
      </c>
      <c r="F133" s="1423"/>
      <c r="G133" s="1423"/>
      <c r="H133" s="1423">
        <v>0</v>
      </c>
      <c r="I133" s="1423"/>
      <c r="J133" s="1423"/>
      <c r="K133" s="1423"/>
      <c r="L133" s="1423"/>
      <c r="M133" s="1424">
        <v>0</v>
      </c>
    </row>
    <row r="134" spans="1:13" s="998" customFormat="1">
      <c r="A134" s="481" t="s">
        <v>484</v>
      </c>
      <c r="B134" s="319" t="s">
        <v>3248</v>
      </c>
      <c r="C134" s="1443">
        <v>2122</v>
      </c>
      <c r="D134" s="1423">
        <v>102425.62</v>
      </c>
      <c r="E134" s="1423">
        <v>78878.960000000006</v>
      </c>
      <c r="F134" s="1423"/>
      <c r="G134" s="1423"/>
      <c r="H134" s="1423">
        <v>23546.659999999989</v>
      </c>
      <c r="I134" s="1423"/>
      <c r="J134" s="1423"/>
      <c r="K134" s="1423"/>
      <c r="L134" s="1423"/>
      <c r="M134" s="1424">
        <v>23546.659999999989</v>
      </c>
    </row>
    <row r="135" spans="1:13" s="998" customFormat="1">
      <c r="A135" s="481" t="s">
        <v>487</v>
      </c>
      <c r="B135" s="319" t="s">
        <v>3249</v>
      </c>
      <c r="C135" s="1443">
        <v>2122</v>
      </c>
      <c r="D135" s="1423">
        <v>6530.2000000000007</v>
      </c>
      <c r="E135" s="1423">
        <v>6530.2000000000007</v>
      </c>
      <c r="F135" s="1423"/>
      <c r="G135" s="1423"/>
      <c r="H135" s="1423">
        <v>0</v>
      </c>
      <c r="I135" s="1423"/>
      <c r="J135" s="1423"/>
      <c r="K135" s="1423"/>
      <c r="L135" s="1423"/>
      <c r="M135" s="1424">
        <v>0</v>
      </c>
    </row>
    <row r="136" spans="1:13" s="998" customFormat="1">
      <c r="A136" s="481" t="s">
        <v>2227</v>
      </c>
      <c r="B136" s="319" t="s">
        <v>3250</v>
      </c>
      <c r="C136" s="1443">
        <v>2122</v>
      </c>
      <c r="D136" s="1423">
        <v>63768.520000000004</v>
      </c>
      <c r="E136" s="1423">
        <v>63768.520000000004</v>
      </c>
      <c r="F136" s="1423"/>
      <c r="G136" s="1423"/>
      <c r="H136" s="1423">
        <v>0</v>
      </c>
      <c r="I136" s="1423"/>
      <c r="J136" s="1423"/>
      <c r="K136" s="1423"/>
      <c r="L136" s="1423"/>
      <c r="M136" s="1424">
        <v>0</v>
      </c>
    </row>
    <row r="137" spans="1:13" s="998" customFormat="1">
      <c r="A137" s="481" t="s">
        <v>341</v>
      </c>
      <c r="B137" s="319"/>
      <c r="C137" s="1423"/>
      <c r="D137" s="1423"/>
      <c r="E137" s="1423"/>
      <c r="F137" s="1423"/>
      <c r="G137" s="1423"/>
      <c r="H137" s="1423"/>
      <c r="I137" s="1423"/>
      <c r="J137" s="1423"/>
      <c r="K137" s="1423"/>
      <c r="L137" s="1423"/>
      <c r="M137" s="1424"/>
    </row>
    <row r="138" spans="1:13" s="998" customFormat="1">
      <c r="A138" s="481" t="s">
        <v>73</v>
      </c>
      <c r="B138" s="319"/>
      <c r="C138" s="1423"/>
      <c r="D138" s="1423"/>
      <c r="E138" s="1423"/>
      <c r="F138" s="1423"/>
      <c r="G138" s="1423"/>
      <c r="H138" s="1423"/>
      <c r="I138" s="1423"/>
      <c r="J138" s="1423"/>
      <c r="K138" s="1423"/>
      <c r="L138" s="1423"/>
      <c r="M138" s="1424"/>
    </row>
    <row r="139" spans="1:13" s="998" customFormat="1">
      <c r="A139" s="481" t="s">
        <v>74</v>
      </c>
      <c r="B139" s="319"/>
      <c r="C139" s="1423"/>
      <c r="D139" s="1423"/>
      <c r="E139" s="1423"/>
      <c r="F139" s="1423"/>
      <c r="G139" s="1423"/>
      <c r="H139" s="1423"/>
      <c r="I139" s="1423"/>
      <c r="J139" s="1423"/>
      <c r="K139" s="1423"/>
      <c r="L139" s="1423"/>
      <c r="M139" s="1424"/>
    </row>
    <row r="140" spans="1:13" s="998" customFormat="1">
      <c r="A140" s="481" t="s">
        <v>75</v>
      </c>
      <c r="B140" s="319"/>
      <c r="C140" s="1423"/>
      <c r="D140" s="1423"/>
      <c r="E140" s="1423"/>
      <c r="F140" s="1423"/>
      <c r="G140" s="1423"/>
      <c r="H140" s="1423"/>
      <c r="I140" s="1423"/>
      <c r="J140" s="1423"/>
      <c r="K140" s="1423"/>
      <c r="L140" s="1423"/>
      <c r="M140" s="1424"/>
    </row>
    <row r="141" spans="1:13" s="998" customFormat="1">
      <c r="A141" s="481" t="s">
        <v>76</v>
      </c>
      <c r="B141" s="319"/>
      <c r="C141" s="1423"/>
      <c r="D141" s="1423"/>
      <c r="E141" s="1423"/>
      <c r="F141" s="1423"/>
      <c r="G141" s="1423"/>
      <c r="H141" s="1423"/>
      <c r="I141" s="1423"/>
      <c r="J141" s="1423"/>
      <c r="K141" s="1423"/>
      <c r="L141" s="1423"/>
      <c r="M141" s="1424"/>
    </row>
    <row r="142" spans="1:13" s="998" customFormat="1">
      <c r="A142" s="481" t="s">
        <v>77</v>
      </c>
      <c r="B142" s="319"/>
      <c r="C142" s="1423"/>
      <c r="D142" s="1423"/>
      <c r="E142" s="1423"/>
      <c r="F142" s="1423"/>
      <c r="G142" s="1423"/>
      <c r="H142" s="1423"/>
      <c r="I142" s="1423"/>
      <c r="J142" s="1423"/>
      <c r="K142" s="1423"/>
      <c r="L142" s="1423"/>
      <c r="M142" s="1424"/>
    </row>
    <row r="143" spans="1:13" s="998" customFormat="1">
      <c r="A143" s="481" t="s">
        <v>78</v>
      </c>
      <c r="B143" s="319"/>
      <c r="C143" s="1423"/>
      <c r="D143" s="1423"/>
      <c r="E143" s="1423"/>
      <c r="F143" s="1423"/>
      <c r="G143" s="1423"/>
      <c r="H143" s="1423"/>
      <c r="I143" s="1423"/>
      <c r="J143" s="1423"/>
      <c r="K143" s="1423"/>
      <c r="L143" s="1423"/>
      <c r="M143" s="1424"/>
    </row>
    <row r="144" spans="1:13" s="998" customFormat="1">
      <c r="A144" s="481" t="s">
        <v>79</v>
      </c>
      <c r="B144" s="319"/>
      <c r="C144" s="1423"/>
      <c r="D144" s="1423"/>
      <c r="E144" s="1423"/>
      <c r="F144" s="1423"/>
      <c r="G144" s="1423"/>
      <c r="H144" s="1423"/>
      <c r="I144" s="1423"/>
      <c r="J144" s="1423"/>
      <c r="K144" s="1423"/>
      <c r="L144" s="1423"/>
      <c r="M144" s="1424"/>
    </row>
    <row r="145" spans="1:13" s="998" customFormat="1">
      <c r="A145" s="481" t="s">
        <v>80</v>
      </c>
      <c r="B145" s="319"/>
      <c r="C145" s="1423"/>
      <c r="D145" s="1423"/>
      <c r="E145" s="1423"/>
      <c r="F145" s="1423"/>
      <c r="G145" s="1423"/>
      <c r="H145" s="1423"/>
      <c r="I145" s="1423"/>
      <c r="J145" s="1423"/>
      <c r="K145" s="1423"/>
      <c r="L145" s="1423"/>
      <c r="M145" s="1424"/>
    </row>
    <row r="146" spans="1:13" s="998" customFormat="1">
      <c r="A146" s="481" t="s">
        <v>81</v>
      </c>
      <c r="B146" s="319"/>
      <c r="C146" s="1423"/>
      <c r="D146" s="1423"/>
      <c r="E146" s="1423"/>
      <c r="F146" s="1423"/>
      <c r="G146" s="1423"/>
      <c r="H146" s="1423"/>
      <c r="I146" s="1423"/>
      <c r="J146" s="1423"/>
      <c r="K146" s="1423"/>
      <c r="L146" s="1423"/>
      <c r="M146" s="1424"/>
    </row>
    <row r="147" spans="1:13" s="998" customFormat="1">
      <c r="A147" s="481" t="s">
        <v>82</v>
      </c>
      <c r="B147" s="319"/>
      <c r="C147" s="1423"/>
      <c r="D147" s="1423"/>
      <c r="E147" s="1423"/>
      <c r="F147" s="1423"/>
      <c r="G147" s="1423"/>
      <c r="H147" s="1423"/>
      <c r="I147" s="1423"/>
      <c r="J147" s="1423"/>
      <c r="K147" s="1423"/>
      <c r="L147" s="1423"/>
      <c r="M147" s="1424"/>
    </row>
    <row r="148" spans="1:13" s="998" customFormat="1">
      <c r="A148" s="481" t="s">
        <v>83</v>
      </c>
      <c r="B148" s="319"/>
      <c r="C148" s="1423"/>
      <c r="D148" s="1423"/>
      <c r="E148" s="1423"/>
      <c r="F148" s="1423"/>
      <c r="G148" s="1423"/>
      <c r="H148" s="1423"/>
      <c r="I148" s="1423"/>
      <c r="J148" s="1423"/>
      <c r="K148" s="1423"/>
      <c r="L148" s="1423"/>
      <c r="M148" s="1424"/>
    </row>
    <row r="149" spans="1:13" s="998" customFormat="1">
      <c r="A149" s="481" t="s">
        <v>84</v>
      </c>
      <c r="B149" s="319"/>
      <c r="C149" s="1423"/>
      <c r="D149" s="1423"/>
      <c r="E149" s="1423"/>
      <c r="F149" s="1423"/>
      <c r="G149" s="1423"/>
      <c r="H149" s="1423"/>
      <c r="I149" s="1423"/>
      <c r="J149" s="1423"/>
      <c r="K149" s="1423"/>
      <c r="L149" s="1423"/>
      <c r="M149" s="1425"/>
    </row>
    <row r="150" spans="1:13" s="998" customFormat="1">
      <c r="A150" s="481" t="s">
        <v>85</v>
      </c>
      <c r="B150" s="319"/>
      <c r="C150" s="1423"/>
      <c r="D150" s="1423"/>
      <c r="E150" s="1423"/>
      <c r="F150" s="1423"/>
      <c r="G150" s="1423"/>
      <c r="H150" s="1423"/>
      <c r="I150" s="1423"/>
      <c r="J150" s="1423"/>
      <c r="K150" s="1423"/>
      <c r="L150" s="1423"/>
      <c r="M150" s="1425"/>
    </row>
    <row r="151" spans="1:13" s="998" customFormat="1">
      <c r="A151" s="481" t="s">
        <v>86</v>
      </c>
      <c r="B151" s="319"/>
      <c r="C151" s="1423"/>
      <c r="D151" s="1423"/>
      <c r="E151" s="1423"/>
      <c r="F151" s="1423"/>
      <c r="G151" s="1423"/>
      <c r="H151" s="1423"/>
      <c r="I151" s="1423"/>
      <c r="J151" s="1423"/>
      <c r="K151" s="1423"/>
      <c r="L151" s="1423"/>
      <c r="M151" s="1425"/>
    </row>
    <row r="152" spans="1:13" s="998" customFormat="1">
      <c r="A152" s="481" t="s">
        <v>87</v>
      </c>
      <c r="B152" s="319"/>
      <c r="C152" s="1423"/>
      <c r="D152" s="1423"/>
      <c r="E152" s="1423"/>
      <c r="F152" s="1423"/>
      <c r="G152" s="1423"/>
      <c r="H152" s="1423"/>
      <c r="I152" s="1423"/>
      <c r="J152" s="1423"/>
      <c r="K152" s="1423"/>
      <c r="L152" s="1423"/>
      <c r="M152" s="1425"/>
    </row>
    <row r="153" spans="1:13" s="998" customFormat="1">
      <c r="A153" s="481" t="s">
        <v>88</v>
      </c>
      <c r="B153" s="319"/>
      <c r="C153" s="1423"/>
      <c r="D153" s="1423"/>
      <c r="E153" s="1423"/>
      <c r="F153" s="1423"/>
      <c r="G153" s="1423"/>
      <c r="H153" s="1423"/>
      <c r="I153" s="1423"/>
      <c r="J153" s="1423"/>
      <c r="K153" s="1423"/>
      <c r="L153" s="1423"/>
      <c r="M153" s="1425"/>
    </row>
    <row r="154" spans="1:13" s="998" customFormat="1">
      <c r="A154" s="481" t="s">
        <v>2240</v>
      </c>
      <c r="B154" s="319"/>
      <c r="C154" s="1423"/>
      <c r="D154" s="1423"/>
      <c r="E154" s="1423"/>
      <c r="F154" s="1423"/>
      <c r="G154" s="1423"/>
      <c r="H154" s="1423"/>
      <c r="I154" s="1423"/>
      <c r="J154" s="1423"/>
      <c r="K154" s="1423"/>
      <c r="L154" s="1423"/>
      <c r="M154" s="1425"/>
    </row>
    <row r="155" spans="1:13" s="998" customFormat="1">
      <c r="A155" s="481" t="s">
        <v>2242</v>
      </c>
      <c r="B155" s="319"/>
      <c r="C155" s="1423"/>
      <c r="D155" s="1423"/>
      <c r="E155" s="1423"/>
      <c r="F155" s="1423"/>
      <c r="G155" s="1423"/>
      <c r="H155" s="1423"/>
      <c r="I155" s="1423"/>
      <c r="J155" s="1423"/>
      <c r="K155" s="1423"/>
      <c r="L155" s="1423"/>
      <c r="M155" s="1425"/>
    </row>
    <row r="156" spans="1:13" s="998" customFormat="1">
      <c r="A156" s="481" t="s">
        <v>2245</v>
      </c>
      <c r="B156" s="319"/>
      <c r="C156" s="1423"/>
      <c r="D156" s="1423"/>
      <c r="E156" s="1423"/>
      <c r="F156" s="1423"/>
      <c r="G156" s="1423"/>
      <c r="H156" s="1423"/>
      <c r="I156" s="1423"/>
      <c r="J156" s="1423"/>
      <c r="K156" s="1423"/>
      <c r="L156" s="1423"/>
      <c r="M156" s="1425"/>
    </row>
    <row r="157" spans="1:13" s="998" customFormat="1">
      <c r="A157" s="481" t="s">
        <v>2248</v>
      </c>
      <c r="B157" s="319"/>
      <c r="C157" s="1423"/>
      <c r="D157" s="1423"/>
      <c r="E157" s="1423"/>
      <c r="F157" s="1423"/>
      <c r="G157" s="1423"/>
      <c r="H157" s="1423"/>
      <c r="I157" s="1423"/>
      <c r="J157" s="1423"/>
      <c r="K157" s="1423"/>
      <c r="L157" s="1423"/>
      <c r="M157" s="1425"/>
    </row>
    <row r="158" spans="1:13" s="998" customFormat="1">
      <c r="A158" s="481" t="s">
        <v>2603</v>
      </c>
      <c r="B158" s="319"/>
      <c r="C158" s="1423"/>
      <c r="D158" s="1423"/>
      <c r="E158" s="1423"/>
      <c r="F158" s="1423"/>
      <c r="G158" s="1423"/>
      <c r="H158" s="1423"/>
      <c r="I158" s="1423"/>
      <c r="J158" s="1423"/>
      <c r="K158" s="1423"/>
      <c r="L158" s="1423"/>
      <c r="M158" s="1425"/>
    </row>
    <row r="159" spans="1:13" s="998" customFormat="1">
      <c r="A159" s="1432" t="s">
        <v>2606</v>
      </c>
      <c r="B159" s="319"/>
      <c r="C159" s="1423"/>
      <c r="D159" s="1423"/>
      <c r="E159" s="1423"/>
      <c r="F159" s="1423"/>
      <c r="G159" s="1423"/>
      <c r="H159" s="1423"/>
      <c r="I159" s="1423"/>
      <c r="J159" s="1423"/>
      <c r="K159" s="1423"/>
      <c r="L159" s="1423"/>
      <c r="M159" s="1426"/>
    </row>
    <row r="160" spans="1:13" s="998" customFormat="1">
      <c r="A160" s="481"/>
      <c r="B160" s="319" t="s">
        <v>3253</v>
      </c>
      <c r="C160" s="1423"/>
      <c r="D160" s="1423">
        <f>SUM(D129:D159)</f>
        <v>798059.16</v>
      </c>
      <c r="E160" s="1423">
        <f t="shared" ref="E160:M160" si="0">SUM(E129:E159)</f>
        <v>772453.85</v>
      </c>
      <c r="F160" s="1423"/>
      <c r="G160" s="1423"/>
      <c r="H160" s="1423">
        <f t="shared" si="0"/>
        <v>25605.309999999987</v>
      </c>
      <c r="I160" s="1423"/>
      <c r="J160" s="1423"/>
      <c r="K160" s="1423"/>
      <c r="L160" s="1423"/>
      <c r="M160" s="1425">
        <f t="shared" si="0"/>
        <v>25605.309999999987</v>
      </c>
    </row>
    <row r="161" spans="1:15" s="132" customFormat="1">
      <c r="A161" s="481"/>
      <c r="B161" s="319"/>
      <c r="C161" s="1423"/>
      <c r="D161" s="1423"/>
      <c r="E161" s="1423"/>
      <c r="F161" s="1423"/>
      <c r="G161" s="1423"/>
      <c r="H161" s="1423"/>
      <c r="I161" s="1423"/>
      <c r="J161" s="1423"/>
      <c r="K161" s="1423"/>
      <c r="L161" s="1423"/>
      <c r="M161" s="1422"/>
    </row>
    <row r="162" spans="1:15" s="998" customFormat="1">
      <c r="A162" s="481" t="s">
        <v>1582</v>
      </c>
      <c r="B162" s="319"/>
      <c r="C162" s="1423"/>
      <c r="D162" s="1423"/>
      <c r="E162" s="1423"/>
      <c r="F162" s="1423"/>
      <c r="G162" s="1423"/>
      <c r="H162" s="1423"/>
      <c r="I162" s="1423"/>
      <c r="J162" s="1423"/>
      <c r="K162" s="1423"/>
      <c r="L162" s="1423"/>
      <c r="M162" s="1422"/>
      <c r="N162" s="2"/>
      <c r="O162" s="2"/>
    </row>
    <row r="163" spans="1:15" s="998" customFormat="1">
      <c r="A163" s="481"/>
      <c r="B163" s="319"/>
      <c r="C163" s="1423"/>
      <c r="D163" s="1423"/>
      <c r="E163" s="1423"/>
      <c r="F163" s="1423"/>
      <c r="G163" s="1423"/>
      <c r="H163" s="1423"/>
      <c r="I163" s="1423"/>
      <c r="J163" s="1423"/>
      <c r="K163" s="1423"/>
      <c r="L163" s="1423"/>
      <c r="M163" s="1422"/>
      <c r="N163" s="2"/>
      <c r="O163" s="2"/>
    </row>
    <row r="164" spans="1:15" s="998" customFormat="1">
      <c r="A164" s="481"/>
      <c r="B164" s="319"/>
      <c r="C164" s="1423"/>
      <c r="D164" s="1423"/>
      <c r="E164" s="1423"/>
      <c r="F164" s="1423"/>
      <c r="G164" s="1423"/>
      <c r="H164" s="1423"/>
      <c r="I164" s="1423"/>
      <c r="J164" s="1423"/>
      <c r="K164" s="1423"/>
      <c r="L164" s="1423"/>
      <c r="M164" s="1422"/>
      <c r="N164" s="2"/>
      <c r="O164" s="2"/>
    </row>
    <row r="165" spans="1:15" s="998" customFormat="1">
      <c r="A165" s="481"/>
      <c r="B165" s="319"/>
      <c r="C165" s="1423"/>
      <c r="D165" s="1423"/>
      <c r="E165" s="1423"/>
      <c r="F165" s="1423"/>
      <c r="G165" s="1423"/>
      <c r="H165" s="1423"/>
      <c r="I165" s="1423"/>
      <c r="J165" s="1423"/>
      <c r="K165" s="1423"/>
      <c r="L165" s="1423"/>
      <c r="M165" s="1422"/>
      <c r="N165" s="2"/>
      <c r="O165" s="2"/>
    </row>
    <row r="166" spans="1:15" s="998" customFormat="1">
      <c r="A166" s="481"/>
      <c r="B166" s="319"/>
      <c r="C166" s="1423"/>
      <c r="D166" s="1423"/>
      <c r="E166" s="1423"/>
      <c r="F166" s="1423"/>
      <c r="G166" s="1423"/>
      <c r="H166" s="1423"/>
      <c r="I166" s="1423"/>
      <c r="J166" s="1423"/>
      <c r="K166" s="1423"/>
      <c r="L166" s="1423"/>
      <c r="M166" s="1422"/>
      <c r="N166" s="2"/>
      <c r="O166" s="2"/>
    </row>
    <row r="167" spans="1:15" s="998" customFormat="1">
      <c r="A167" s="481"/>
      <c r="B167" s="319"/>
      <c r="C167" s="1423"/>
      <c r="D167" s="1423"/>
      <c r="E167" s="1423"/>
      <c r="F167" s="1423"/>
      <c r="G167" s="1423"/>
      <c r="H167" s="1423"/>
      <c r="I167" s="1423"/>
      <c r="J167" s="1423"/>
      <c r="K167" s="1423"/>
      <c r="L167" s="1423"/>
      <c r="M167" s="1422"/>
      <c r="N167" s="2"/>
      <c r="O167" s="2"/>
    </row>
    <row r="168" spans="1:15" s="998" customFormat="1">
      <c r="A168" s="481"/>
      <c r="B168" s="319"/>
      <c r="C168" s="1423"/>
      <c r="D168" s="1423"/>
      <c r="E168" s="1423"/>
      <c r="F168" s="1423"/>
      <c r="G168" s="1423"/>
      <c r="H168" s="1423"/>
      <c r="I168" s="1423"/>
      <c r="J168" s="1423"/>
      <c r="K168" s="1423"/>
      <c r="L168" s="1423"/>
      <c r="M168" s="1422"/>
      <c r="N168" s="2"/>
      <c r="O168" s="2"/>
    </row>
    <row r="169" spans="1:15" s="998" customFormat="1">
      <c r="A169" s="156" t="s">
        <v>2583</v>
      </c>
      <c r="B169" s="319"/>
      <c r="C169" s="1423"/>
      <c r="D169" s="1423"/>
      <c r="E169" s="1423"/>
      <c r="F169" s="1423"/>
      <c r="G169" s="1423"/>
      <c r="H169" s="1423"/>
      <c r="I169" s="1423"/>
      <c r="J169" s="1423"/>
      <c r="K169" s="1423"/>
      <c r="L169" s="1423"/>
      <c r="M169" s="1422"/>
      <c r="N169" s="2"/>
      <c r="O169" s="2"/>
    </row>
    <row r="170" spans="1:15" s="998" customFormat="1" ht="15.75" thickBot="1">
      <c r="A170" s="309"/>
      <c r="B170" s="310"/>
      <c r="C170" s="311"/>
      <c r="D170" s="311"/>
      <c r="E170" s="311"/>
      <c r="F170" s="311"/>
      <c r="G170" s="311"/>
      <c r="H170" s="311"/>
      <c r="I170" s="311"/>
      <c r="J170" s="311"/>
      <c r="K170" s="311"/>
      <c r="L170" s="311"/>
      <c r="M170" s="311"/>
      <c r="N170" s="2"/>
      <c r="O170" s="2"/>
    </row>
    <row r="171" spans="1:15" s="998" customFormat="1">
      <c r="A171" s="163">
        <v>29</v>
      </c>
      <c r="B171" s="163"/>
      <c r="C171" s="163"/>
      <c r="D171" s="163"/>
      <c r="E171" s="163"/>
      <c r="F171" s="163"/>
      <c r="G171" s="163"/>
      <c r="H171" s="163"/>
      <c r="I171" s="163"/>
      <c r="J171" s="163"/>
      <c r="K171" s="163"/>
      <c r="L171" s="163"/>
      <c r="M171" s="163"/>
      <c r="N171" s="2"/>
      <c r="O171" s="2"/>
    </row>
    <row r="172" spans="1:15" s="998" customFormat="1" ht="18.75" thickBot="1">
      <c r="A172" s="762" t="str">
        <f>+CONAMEDATE7</f>
        <v>Annual Report of VERIZON NEW YORK INC.                                                                                                                   For the period ending DECEMBER 31, 2014</v>
      </c>
      <c r="B172" s="2"/>
      <c r="C172" s="2"/>
      <c r="D172" s="2"/>
      <c r="E172" s="2"/>
      <c r="F172" s="2"/>
      <c r="G172" s="2"/>
      <c r="H172" s="2"/>
      <c r="I172" s="2"/>
      <c r="J172" s="2"/>
      <c r="K172" s="2"/>
      <c r="L172" s="2"/>
      <c r="M172" s="2"/>
    </row>
    <row r="173" spans="1:15" s="998" customFormat="1">
      <c r="A173" s="271"/>
      <c r="B173" s="165"/>
      <c r="C173" s="165"/>
      <c r="D173" s="165"/>
      <c r="E173" s="165"/>
      <c r="F173" s="165"/>
      <c r="G173" s="165"/>
      <c r="H173" s="165"/>
      <c r="I173" s="990"/>
      <c r="J173" s="165"/>
      <c r="K173" s="165"/>
      <c r="L173" s="165"/>
      <c r="M173" s="272"/>
    </row>
    <row r="174" spans="1:15" s="998" customFormat="1" ht="18">
      <c r="A174" s="156"/>
      <c r="B174" s="168" t="s">
        <v>1557</v>
      </c>
      <c r="C174" s="163"/>
      <c r="D174" s="163"/>
      <c r="E174" s="163"/>
      <c r="F174" s="566"/>
      <c r="G174" s="163"/>
      <c r="H174" s="163"/>
      <c r="I174" s="163"/>
      <c r="J174" s="163"/>
      <c r="K174" s="163"/>
      <c r="L174" s="163"/>
      <c r="M174" s="273"/>
    </row>
    <row r="175" spans="1:15" s="998" customFormat="1">
      <c r="A175" s="156"/>
      <c r="B175" s="2"/>
      <c r="C175" s="2"/>
      <c r="D175" s="2"/>
      <c r="E175" s="2"/>
      <c r="F175" s="2"/>
      <c r="G175" s="2"/>
      <c r="H175" s="2"/>
      <c r="I175" s="2"/>
      <c r="J175" s="2"/>
      <c r="K175" s="2"/>
      <c r="L175" s="2"/>
      <c r="M175" s="275"/>
    </row>
    <row r="176" spans="1:15" s="998" customFormat="1">
      <c r="A176" s="567" t="s">
        <v>1558</v>
      </c>
      <c r="B176" s="2" t="s">
        <v>1559</v>
      </c>
      <c r="C176" s="2"/>
      <c r="D176" s="2"/>
      <c r="E176" s="2"/>
      <c r="F176" s="2" t="s">
        <v>1560</v>
      </c>
      <c r="G176" s="2"/>
      <c r="H176" s="2"/>
      <c r="I176" s="2"/>
      <c r="J176" s="2"/>
      <c r="K176" s="2"/>
      <c r="L176" s="2"/>
      <c r="M176" s="275"/>
    </row>
    <row r="177" spans="1:14" s="998" customFormat="1">
      <c r="A177" s="156"/>
      <c r="B177" s="2" t="s">
        <v>1561</v>
      </c>
      <c r="C177" s="2"/>
      <c r="D177" s="2"/>
      <c r="E177" s="2"/>
      <c r="F177" s="2" t="s">
        <v>1562</v>
      </c>
      <c r="G177" s="2"/>
      <c r="H177" s="2"/>
      <c r="I177" s="2"/>
      <c r="J177" s="2"/>
      <c r="K177" s="2"/>
      <c r="L177" s="2"/>
      <c r="M177" s="275"/>
    </row>
    <row r="178" spans="1:14" s="998" customFormat="1">
      <c r="A178" s="156"/>
      <c r="B178" s="2"/>
      <c r="C178" s="2"/>
      <c r="D178" s="2"/>
      <c r="E178" s="2"/>
      <c r="F178" s="2" t="s">
        <v>1563</v>
      </c>
      <c r="G178" s="2"/>
      <c r="H178" s="2"/>
      <c r="I178" s="2"/>
      <c r="J178" s="2"/>
      <c r="K178" s="2"/>
      <c r="L178" s="2"/>
      <c r="M178" s="275"/>
    </row>
    <row r="179" spans="1:14" s="998" customFormat="1">
      <c r="A179" s="567" t="s">
        <v>1564</v>
      </c>
      <c r="B179" s="2" t="s">
        <v>1565</v>
      </c>
      <c r="C179" s="2"/>
      <c r="D179" s="2"/>
      <c r="E179" s="2"/>
      <c r="F179" s="2" t="s">
        <v>1566</v>
      </c>
      <c r="G179" s="2"/>
      <c r="H179" s="2"/>
      <c r="I179" s="2"/>
      <c r="J179" s="2"/>
      <c r="K179" s="2"/>
      <c r="L179" s="2"/>
      <c r="M179" s="275"/>
    </row>
    <row r="180" spans="1:14" s="998" customFormat="1">
      <c r="A180" s="156"/>
      <c r="B180" s="2" t="s">
        <v>1567</v>
      </c>
      <c r="C180" s="2"/>
      <c r="D180" s="2"/>
      <c r="E180" s="2"/>
      <c r="F180" s="2"/>
      <c r="G180" s="2"/>
      <c r="H180" s="2"/>
      <c r="I180" s="2"/>
      <c r="J180" s="2"/>
      <c r="K180" s="2"/>
      <c r="L180" s="2"/>
      <c r="M180" s="275"/>
    </row>
    <row r="181" spans="1:14" s="998" customFormat="1">
      <c r="A181" s="356"/>
      <c r="B181" s="501" t="s">
        <v>1568</v>
      </c>
      <c r="C181" s="501" t="s">
        <v>1569</v>
      </c>
      <c r="D181" s="501" t="s">
        <v>1570</v>
      </c>
      <c r="E181" s="501" t="s">
        <v>1571</v>
      </c>
      <c r="F181" s="357" t="s">
        <v>46</v>
      </c>
      <c r="G181" s="568"/>
      <c r="H181" s="501" t="s">
        <v>1572</v>
      </c>
      <c r="I181" s="501" t="s">
        <v>1573</v>
      </c>
      <c r="J181" s="357"/>
      <c r="K181" s="568"/>
      <c r="L181" s="357" t="s">
        <v>1574</v>
      </c>
      <c r="M181" s="569"/>
    </row>
    <row r="182" spans="1:14" s="998" customFormat="1">
      <c r="A182" s="481"/>
      <c r="B182" s="504" t="s">
        <v>1575</v>
      </c>
      <c r="C182" s="504" t="s">
        <v>48</v>
      </c>
      <c r="D182" s="504" t="s">
        <v>1576</v>
      </c>
      <c r="E182" s="504" t="s">
        <v>1577</v>
      </c>
      <c r="F182" s="163" t="s">
        <v>1226</v>
      </c>
      <c r="G182" s="483"/>
      <c r="H182" s="504" t="s">
        <v>1578</v>
      </c>
      <c r="I182" s="504" t="s">
        <v>1579</v>
      </c>
      <c r="J182" s="163" t="s">
        <v>1580</v>
      </c>
      <c r="K182" s="483"/>
      <c r="L182" s="163" t="s">
        <v>1581</v>
      </c>
      <c r="M182" s="273"/>
      <c r="N182" s="2"/>
    </row>
    <row r="183" spans="1:14" s="998" customFormat="1">
      <c r="A183" s="481"/>
      <c r="B183" s="570" t="s">
        <v>470</v>
      </c>
      <c r="C183" s="570" t="s">
        <v>471</v>
      </c>
      <c r="D183" s="570" t="s">
        <v>472</v>
      </c>
      <c r="E183" s="570" t="s">
        <v>62</v>
      </c>
      <c r="F183" s="400" t="s">
        <v>63</v>
      </c>
      <c r="G183" s="571"/>
      <c r="H183" s="570" t="s">
        <v>64</v>
      </c>
      <c r="I183" s="570" t="s">
        <v>65</v>
      </c>
      <c r="J183" s="400" t="s">
        <v>66</v>
      </c>
      <c r="K183" s="571"/>
      <c r="L183" s="400" t="s">
        <v>67</v>
      </c>
      <c r="M183" s="422"/>
      <c r="N183" s="2"/>
    </row>
    <row r="184" spans="1:14" s="998" customFormat="1">
      <c r="A184" s="479" t="s">
        <v>36</v>
      </c>
      <c r="B184" s="319"/>
      <c r="C184" s="319"/>
      <c r="D184" s="319"/>
      <c r="E184" s="987"/>
      <c r="F184" s="497" t="s">
        <v>1569</v>
      </c>
      <c r="G184" s="319"/>
      <c r="H184" s="319"/>
      <c r="I184" s="987"/>
      <c r="J184" s="988" t="s">
        <v>1569</v>
      </c>
      <c r="K184" s="358"/>
      <c r="L184" s="989" t="s">
        <v>1569</v>
      </c>
      <c r="M184" s="275"/>
      <c r="N184" s="2"/>
    </row>
    <row r="185" spans="1:14" s="998" customFormat="1">
      <c r="A185" s="479" t="s">
        <v>48</v>
      </c>
      <c r="B185" s="319"/>
      <c r="C185" s="319"/>
      <c r="D185" s="319"/>
      <c r="E185" s="504" t="s">
        <v>1882</v>
      </c>
      <c r="F185" s="504" t="s">
        <v>48</v>
      </c>
      <c r="G185" s="504" t="s">
        <v>1882</v>
      </c>
      <c r="H185" s="504" t="s">
        <v>1882</v>
      </c>
      <c r="I185" s="319"/>
      <c r="J185" s="504" t="s">
        <v>48</v>
      </c>
      <c r="K185" s="504" t="s">
        <v>1882</v>
      </c>
      <c r="L185" s="504" t="s">
        <v>48</v>
      </c>
      <c r="M185" s="423" t="s">
        <v>1882</v>
      </c>
      <c r="N185" s="2"/>
    </row>
    <row r="186" spans="1:14" s="998" customFormat="1">
      <c r="A186" s="479" t="s">
        <v>475</v>
      </c>
      <c r="B186" s="319" t="s">
        <v>3247</v>
      </c>
      <c r="C186" s="1443">
        <v>2232</v>
      </c>
      <c r="D186" s="1423">
        <v>990.46</v>
      </c>
      <c r="E186" s="1423">
        <v>567.86</v>
      </c>
      <c r="F186" s="1423"/>
      <c r="G186" s="1423"/>
      <c r="H186" s="1423">
        <v>422.6</v>
      </c>
      <c r="I186" s="1423"/>
      <c r="J186" s="1423"/>
      <c r="K186" s="1423"/>
      <c r="L186" s="1423"/>
      <c r="M186" s="1425">
        <v>422.6</v>
      </c>
    </row>
    <row r="187" spans="1:14" s="998" customFormat="1">
      <c r="A187" s="479" t="s">
        <v>968</v>
      </c>
      <c r="B187" s="319" t="s">
        <v>3257</v>
      </c>
      <c r="C187" s="1443">
        <v>2232</v>
      </c>
      <c r="D187" s="1423">
        <v>995.3</v>
      </c>
      <c r="E187" s="1423">
        <v>253.92000000000002</v>
      </c>
      <c r="F187" s="1423"/>
      <c r="G187" s="1423"/>
      <c r="H187" s="1423">
        <v>741.37999999999988</v>
      </c>
      <c r="I187" s="1423"/>
      <c r="J187" s="1423"/>
      <c r="K187" s="1423"/>
      <c r="L187" s="1423"/>
      <c r="M187" s="1425">
        <v>741.37999999999988</v>
      </c>
    </row>
    <row r="188" spans="1:14" s="998" customFormat="1">
      <c r="A188" s="479" t="s">
        <v>1212</v>
      </c>
      <c r="B188" s="319" t="s">
        <v>3254</v>
      </c>
      <c r="C188" s="1443">
        <v>2232</v>
      </c>
      <c r="D188" s="1423">
        <v>1723.4299999999998</v>
      </c>
      <c r="E188" s="1423">
        <v>500.19000000000005</v>
      </c>
      <c r="F188" s="1423"/>
      <c r="G188" s="1423"/>
      <c r="H188" s="1423">
        <v>1223.2400000000002</v>
      </c>
      <c r="I188" s="1423"/>
      <c r="J188" s="1423"/>
      <c r="K188" s="1423"/>
      <c r="L188" s="1423"/>
      <c r="M188" s="1425">
        <v>1223.2400000000002</v>
      </c>
    </row>
    <row r="189" spans="1:14" s="998" customFormat="1">
      <c r="A189" s="479" t="s">
        <v>71</v>
      </c>
      <c r="B189" s="319" t="s">
        <v>3248</v>
      </c>
      <c r="C189" s="1443">
        <v>2232</v>
      </c>
      <c r="D189" s="1423">
        <v>6501.7600000000011</v>
      </c>
      <c r="E189" s="1423">
        <v>3476.53</v>
      </c>
      <c r="F189" s="1423"/>
      <c r="G189" s="1423"/>
      <c r="H189" s="1423">
        <v>3025.23</v>
      </c>
      <c r="I189" s="1423"/>
      <c r="J189" s="1423"/>
      <c r="K189" s="1423"/>
      <c r="L189" s="1423"/>
      <c r="M189" s="1425">
        <v>3025.23</v>
      </c>
    </row>
    <row r="190" spans="1:14" s="998" customFormat="1">
      <c r="A190" s="479" t="s">
        <v>72</v>
      </c>
      <c r="B190" s="319" t="s">
        <v>3249</v>
      </c>
      <c r="C190" s="1443">
        <v>2232</v>
      </c>
      <c r="D190" s="1423">
        <v>940.88</v>
      </c>
      <c r="E190" s="1423">
        <v>474.80999999999995</v>
      </c>
      <c r="F190" s="1423"/>
      <c r="G190" s="1423"/>
      <c r="H190" s="1423">
        <v>466.07000000000005</v>
      </c>
      <c r="I190" s="1423"/>
      <c r="J190" s="1423"/>
      <c r="K190" s="1423"/>
      <c r="L190" s="1423"/>
      <c r="M190" s="1425">
        <v>466.07000000000005</v>
      </c>
    </row>
    <row r="191" spans="1:14" s="998" customFormat="1">
      <c r="A191" s="479" t="s">
        <v>484</v>
      </c>
      <c r="B191" s="319" t="s">
        <v>3250</v>
      </c>
      <c r="C191" s="1443">
        <v>2232</v>
      </c>
      <c r="D191" s="1423">
        <v>1389.71</v>
      </c>
      <c r="E191" s="1423">
        <v>380.45000000000005</v>
      </c>
      <c r="F191" s="1423"/>
      <c r="G191" s="1423"/>
      <c r="H191" s="1423">
        <v>1009.2599999999999</v>
      </c>
      <c r="I191" s="1423"/>
      <c r="J191" s="1423"/>
      <c r="K191" s="1423"/>
      <c r="L191" s="1423"/>
      <c r="M191" s="1425">
        <v>1009.2599999999999</v>
      </c>
    </row>
    <row r="192" spans="1:14" s="998" customFormat="1">
      <c r="A192" s="479" t="s">
        <v>487</v>
      </c>
      <c r="B192" s="319" t="s">
        <v>3251</v>
      </c>
      <c r="C192" s="1443">
        <v>2232</v>
      </c>
      <c r="D192" s="1423">
        <v>1898.9</v>
      </c>
      <c r="E192" s="1423">
        <v>569.07999999999993</v>
      </c>
      <c r="F192" s="1423"/>
      <c r="G192" s="1423"/>
      <c r="H192" s="1423">
        <v>1329.82</v>
      </c>
      <c r="I192" s="1423"/>
      <c r="J192" s="1423"/>
      <c r="K192" s="1423"/>
      <c r="L192" s="1423"/>
      <c r="M192" s="1425">
        <v>1329.82</v>
      </c>
    </row>
    <row r="193" spans="1:13" s="998" customFormat="1">
      <c r="A193" s="479" t="s">
        <v>2227</v>
      </c>
      <c r="B193" s="319" t="s">
        <v>3256</v>
      </c>
      <c r="C193" s="1443">
        <v>2232</v>
      </c>
      <c r="D193" s="1423">
        <v>1078.1400000000001</v>
      </c>
      <c r="E193" s="1423">
        <v>367.63</v>
      </c>
      <c r="F193" s="1423"/>
      <c r="G193" s="1423"/>
      <c r="H193" s="1423">
        <v>710.51</v>
      </c>
      <c r="I193" s="1423"/>
      <c r="J193" s="1423"/>
      <c r="K193" s="1423"/>
      <c r="L193" s="1423"/>
      <c r="M193" s="1425">
        <v>710.51</v>
      </c>
    </row>
    <row r="194" spans="1:13" s="998" customFormat="1">
      <c r="A194" s="479" t="s">
        <v>341</v>
      </c>
      <c r="B194" s="319" t="s">
        <v>3817</v>
      </c>
      <c r="C194" s="1443">
        <v>2232</v>
      </c>
      <c r="D194" s="1423">
        <v>2546.9299999999998</v>
      </c>
      <c r="E194" s="1423">
        <v>1192.8599999999999</v>
      </c>
      <c r="F194" s="1423"/>
      <c r="G194" s="1423"/>
      <c r="H194" s="1423">
        <v>1354.0699999999997</v>
      </c>
      <c r="I194" s="1423"/>
      <c r="J194" s="1423"/>
      <c r="K194" s="1423"/>
      <c r="L194" s="1423"/>
      <c r="M194" s="1425">
        <v>1354.0699999999997</v>
      </c>
    </row>
    <row r="195" spans="1:13" s="998" customFormat="1">
      <c r="A195" s="479" t="s">
        <v>73</v>
      </c>
      <c r="B195" s="319" t="s">
        <v>3247</v>
      </c>
      <c r="C195" s="1443">
        <v>2232</v>
      </c>
      <c r="D195" s="1423">
        <v>733919.37999999989</v>
      </c>
      <c r="E195" s="1423">
        <v>297040.82000000007</v>
      </c>
      <c r="F195" s="1423"/>
      <c r="G195" s="1423"/>
      <c r="H195" s="1423">
        <v>436878.56000000011</v>
      </c>
      <c r="I195" s="1423"/>
      <c r="J195" s="1423"/>
      <c r="K195" s="1423"/>
      <c r="L195" s="1423"/>
      <c r="M195" s="1425">
        <v>436878.56000000011</v>
      </c>
    </row>
    <row r="196" spans="1:13" s="998" customFormat="1">
      <c r="A196" s="479" t="s">
        <v>74</v>
      </c>
      <c r="B196" s="319" t="s">
        <v>3258</v>
      </c>
      <c r="C196" s="1443">
        <v>2232</v>
      </c>
      <c r="D196" s="1423">
        <v>10538.089999999997</v>
      </c>
      <c r="E196" s="1423">
        <v>2571.56</v>
      </c>
      <c r="F196" s="1423"/>
      <c r="G196" s="1423"/>
      <c r="H196" s="1423">
        <v>7966.53</v>
      </c>
      <c r="I196" s="1423"/>
      <c r="J196" s="1423"/>
      <c r="K196" s="1423"/>
      <c r="L196" s="1423"/>
      <c r="M196" s="1425">
        <v>7966.53</v>
      </c>
    </row>
    <row r="197" spans="1:13" s="998" customFormat="1">
      <c r="A197" s="479" t="s">
        <v>75</v>
      </c>
      <c r="B197" s="319" t="s">
        <v>3257</v>
      </c>
      <c r="C197" s="1443">
        <v>2232</v>
      </c>
      <c r="D197" s="1423">
        <v>151874.38000000003</v>
      </c>
      <c r="E197" s="1423">
        <v>56717.180000000015</v>
      </c>
      <c r="F197" s="1423"/>
      <c r="G197" s="1423"/>
      <c r="H197" s="1423">
        <v>95157.199999999983</v>
      </c>
      <c r="I197" s="1423"/>
      <c r="J197" s="1423"/>
      <c r="K197" s="1423"/>
      <c r="L197" s="1423"/>
      <c r="M197" s="1425">
        <v>95157.199999999983</v>
      </c>
    </row>
    <row r="198" spans="1:13" s="998" customFormat="1">
      <c r="A198" s="479" t="s">
        <v>76</v>
      </c>
      <c r="B198" s="319" t="s">
        <v>3254</v>
      </c>
      <c r="C198" s="1443">
        <v>2232</v>
      </c>
      <c r="D198" s="1423">
        <v>851083.50000000023</v>
      </c>
      <c r="E198" s="1423">
        <v>307333.12</v>
      </c>
      <c r="F198" s="1423"/>
      <c r="G198" s="1423"/>
      <c r="H198" s="1423">
        <v>543750.37999999977</v>
      </c>
      <c r="I198" s="1423"/>
      <c r="J198" s="1423"/>
      <c r="K198" s="1423"/>
      <c r="L198" s="1423"/>
      <c r="M198" s="1425">
        <v>543750.37999999977</v>
      </c>
    </row>
    <row r="199" spans="1:13" s="998" customFormat="1">
      <c r="A199" s="479" t="s">
        <v>77</v>
      </c>
      <c r="B199" s="319" t="s">
        <v>3248</v>
      </c>
      <c r="C199" s="1443">
        <v>2232</v>
      </c>
      <c r="D199" s="1423">
        <v>5376880.3599999975</v>
      </c>
      <c r="E199" s="1423">
        <v>3205528.9400000004</v>
      </c>
      <c r="F199" s="1423"/>
      <c r="G199" s="1423"/>
      <c r="H199" s="1423">
        <v>2171351.419999999</v>
      </c>
      <c r="I199" s="1423"/>
      <c r="J199" s="1423"/>
      <c r="K199" s="1423"/>
      <c r="L199" s="1423"/>
      <c r="M199" s="1425">
        <v>2171351.419999999</v>
      </c>
    </row>
    <row r="200" spans="1:13" s="998" customFormat="1">
      <c r="A200" s="479" t="s">
        <v>78</v>
      </c>
      <c r="B200" s="319" t="s">
        <v>3249</v>
      </c>
      <c r="C200" s="1443">
        <v>2232</v>
      </c>
      <c r="D200" s="1423">
        <v>1283699.9299999992</v>
      </c>
      <c r="E200" s="1423">
        <v>664584.60999999964</v>
      </c>
      <c r="F200" s="1423"/>
      <c r="G200" s="1423"/>
      <c r="H200" s="1423">
        <v>619115.3199999996</v>
      </c>
      <c r="I200" s="1423"/>
      <c r="J200" s="1423"/>
      <c r="K200" s="1423"/>
      <c r="L200" s="1423"/>
      <c r="M200" s="1425">
        <v>619115.3199999996</v>
      </c>
    </row>
    <row r="201" spans="1:13" s="998" customFormat="1">
      <c r="A201" s="479" t="s">
        <v>79</v>
      </c>
      <c r="B201" s="319" t="s">
        <v>3250</v>
      </c>
      <c r="C201" s="1443">
        <v>2232</v>
      </c>
      <c r="D201" s="1423">
        <v>2196037.4400000004</v>
      </c>
      <c r="E201" s="1423">
        <v>1000397.5100000005</v>
      </c>
      <c r="F201" s="1423"/>
      <c r="G201" s="1423"/>
      <c r="H201" s="1423">
        <v>1195639.9299999997</v>
      </c>
      <c r="I201" s="1423"/>
      <c r="J201" s="1423"/>
      <c r="K201" s="1423"/>
      <c r="L201" s="1423"/>
      <c r="M201" s="1425">
        <v>1195639.9299999997</v>
      </c>
    </row>
    <row r="202" spans="1:13" s="998" customFormat="1">
      <c r="A202" s="479" t="s">
        <v>80</v>
      </c>
      <c r="B202" s="319" t="s">
        <v>3251</v>
      </c>
      <c r="C202" s="1443">
        <v>2232</v>
      </c>
      <c r="D202" s="1423">
        <v>4604825.599999995</v>
      </c>
      <c r="E202" s="1423">
        <v>2777872.9800000037</v>
      </c>
      <c r="F202" s="1423"/>
      <c r="G202" s="1423"/>
      <c r="H202" s="1423">
        <v>1826952.6200000031</v>
      </c>
      <c r="I202" s="1423"/>
      <c r="J202" s="1423"/>
      <c r="K202" s="1423"/>
      <c r="L202" s="1423"/>
      <c r="M202" s="1425">
        <v>1826952.6200000031</v>
      </c>
    </row>
    <row r="203" spans="1:13" s="998" customFormat="1">
      <c r="A203" s="479" t="s">
        <v>81</v>
      </c>
      <c r="B203" s="319" t="s">
        <v>3255</v>
      </c>
      <c r="C203" s="1443">
        <v>2232</v>
      </c>
      <c r="D203" s="1423">
        <v>328648.42</v>
      </c>
      <c r="E203" s="1423">
        <v>151344.88999999996</v>
      </c>
      <c r="F203" s="1423"/>
      <c r="G203" s="1423"/>
      <c r="H203" s="1423">
        <v>177303.53</v>
      </c>
      <c r="I203" s="1423"/>
      <c r="J203" s="1423"/>
      <c r="K203" s="1423"/>
      <c r="L203" s="1423"/>
      <c r="M203" s="1425">
        <v>177303.53</v>
      </c>
    </row>
    <row r="204" spans="1:13" s="998" customFormat="1">
      <c r="A204" s="479" t="s">
        <v>82</v>
      </c>
      <c r="B204" s="319" t="s">
        <v>3256</v>
      </c>
      <c r="C204" s="1443">
        <v>2232</v>
      </c>
      <c r="D204" s="1423">
        <v>386672.81</v>
      </c>
      <c r="E204" s="1423">
        <v>150644.31000000003</v>
      </c>
      <c r="F204" s="1423"/>
      <c r="G204" s="1423"/>
      <c r="H204" s="1423">
        <v>236028.50000000003</v>
      </c>
      <c r="I204" s="1423"/>
      <c r="J204" s="1423"/>
      <c r="K204" s="1423"/>
      <c r="L204" s="1423"/>
      <c r="M204" s="1425">
        <v>236028.50000000003</v>
      </c>
    </row>
    <row r="205" spans="1:13" s="998" customFormat="1">
      <c r="A205" s="479" t="s">
        <v>83</v>
      </c>
      <c r="B205" s="319" t="s">
        <v>3252</v>
      </c>
      <c r="C205" s="1443">
        <v>2232</v>
      </c>
      <c r="D205" s="1423">
        <v>1466272.87</v>
      </c>
      <c r="E205" s="1423">
        <v>675794.08000000007</v>
      </c>
      <c r="F205" s="1423"/>
      <c r="G205" s="1423"/>
      <c r="H205" s="1423">
        <v>790478.78999999992</v>
      </c>
      <c r="I205" s="1423"/>
      <c r="J205" s="1423"/>
      <c r="K205" s="1423"/>
      <c r="L205" s="1423"/>
      <c r="M205" s="1425">
        <v>790478.78999999992</v>
      </c>
    </row>
    <row r="206" spans="1:13" s="998" customFormat="1">
      <c r="A206" s="479" t="s">
        <v>84</v>
      </c>
      <c r="B206" s="319"/>
      <c r="C206" s="1443"/>
      <c r="D206" s="1423"/>
      <c r="E206" s="1423"/>
      <c r="F206" s="1423"/>
      <c r="G206" s="1423"/>
      <c r="H206" s="1423"/>
      <c r="I206" s="1423"/>
      <c r="J206" s="1423"/>
      <c r="K206" s="1423"/>
      <c r="L206" s="1423"/>
      <c r="M206" s="1422"/>
    </row>
    <row r="207" spans="1:13" s="998" customFormat="1">
      <c r="A207" s="479" t="s">
        <v>85</v>
      </c>
      <c r="B207" s="319"/>
      <c r="C207" s="1443"/>
      <c r="D207" s="1423"/>
      <c r="E207" s="1423"/>
      <c r="F207" s="1423"/>
      <c r="G207" s="1423"/>
      <c r="H207" s="1423"/>
      <c r="I207" s="1423"/>
      <c r="J207" s="1423"/>
      <c r="K207" s="1423"/>
      <c r="L207" s="1423"/>
      <c r="M207" s="1422"/>
    </row>
    <row r="208" spans="1:13" s="998" customFormat="1">
      <c r="A208" s="479" t="s">
        <v>86</v>
      </c>
      <c r="B208" s="319"/>
      <c r="C208" s="1443"/>
      <c r="D208" s="1423"/>
      <c r="E208" s="1423"/>
      <c r="F208" s="1423"/>
      <c r="G208" s="1423"/>
      <c r="H208" s="1423"/>
      <c r="I208" s="1423"/>
      <c r="J208" s="1423"/>
      <c r="K208" s="1423"/>
      <c r="L208" s="1423"/>
      <c r="M208" s="1422"/>
    </row>
    <row r="209" spans="1:13" s="998" customFormat="1">
      <c r="A209" s="479" t="s">
        <v>87</v>
      </c>
      <c r="B209" s="319"/>
      <c r="C209" s="1443"/>
      <c r="D209" s="1423"/>
      <c r="E209" s="1423"/>
      <c r="F209" s="1423"/>
      <c r="G209" s="1423"/>
      <c r="H209" s="1423"/>
      <c r="I209" s="1423"/>
      <c r="J209" s="1423"/>
      <c r="K209" s="1423"/>
      <c r="L209" s="1423"/>
      <c r="M209" s="1422"/>
    </row>
    <row r="210" spans="1:13" s="998" customFormat="1">
      <c r="A210" s="479" t="s">
        <v>88</v>
      </c>
      <c r="B210" s="319"/>
      <c r="C210" s="1443"/>
      <c r="D210" s="1423"/>
      <c r="E210" s="1423"/>
      <c r="F210" s="1423"/>
      <c r="G210" s="1423"/>
      <c r="H210" s="1423"/>
      <c r="I210" s="1423"/>
      <c r="J210" s="1423"/>
      <c r="K210" s="1423"/>
      <c r="L210" s="1423"/>
      <c r="M210" s="1422"/>
    </row>
    <row r="211" spans="1:13" s="998" customFormat="1">
      <c r="A211" s="479" t="s">
        <v>2240</v>
      </c>
      <c r="B211" s="319"/>
      <c r="C211" s="1443"/>
      <c r="D211" s="1423"/>
      <c r="E211" s="1423"/>
      <c r="F211" s="1423"/>
      <c r="G211" s="1423"/>
      <c r="H211" s="1423"/>
      <c r="I211" s="1423"/>
      <c r="J211" s="1423"/>
      <c r="K211" s="1423"/>
      <c r="L211" s="1423"/>
      <c r="M211" s="1422"/>
    </row>
    <row r="212" spans="1:13" s="998" customFormat="1">
      <c r="A212" s="479" t="s">
        <v>2242</v>
      </c>
      <c r="B212" s="319"/>
      <c r="C212" s="1443"/>
      <c r="D212" s="1423"/>
      <c r="E212" s="1423"/>
      <c r="F212" s="1423"/>
      <c r="G212" s="1423"/>
      <c r="H212" s="1423"/>
      <c r="I212" s="1423"/>
      <c r="J212" s="1423"/>
      <c r="K212" s="1423"/>
      <c r="L212" s="1423"/>
      <c r="M212" s="1422"/>
    </row>
    <row r="213" spans="1:13" s="998" customFormat="1">
      <c r="A213" s="479" t="s">
        <v>2245</v>
      </c>
      <c r="B213" s="319"/>
      <c r="C213" s="1443"/>
      <c r="D213" s="1423"/>
      <c r="E213" s="1423"/>
      <c r="F213" s="1423"/>
      <c r="G213" s="1423"/>
      <c r="H213" s="1423"/>
      <c r="I213" s="1423"/>
      <c r="J213" s="1423"/>
      <c r="K213" s="1423"/>
      <c r="L213" s="1423"/>
      <c r="M213" s="1422"/>
    </row>
    <row r="214" spans="1:13" s="998" customFormat="1">
      <c r="A214" s="479" t="s">
        <v>2248</v>
      </c>
      <c r="B214" s="319"/>
      <c r="C214" s="1443"/>
      <c r="D214" s="1423"/>
      <c r="E214" s="1423"/>
      <c r="F214" s="1423"/>
      <c r="G214" s="1423"/>
      <c r="H214" s="1423"/>
      <c r="I214" s="1423"/>
      <c r="J214" s="1423"/>
      <c r="K214" s="1423"/>
      <c r="L214" s="1423"/>
      <c r="M214" s="1422"/>
    </row>
    <row r="215" spans="1:13" s="998" customFormat="1">
      <c r="A215" s="479" t="s">
        <v>2603</v>
      </c>
      <c r="B215" s="319"/>
      <c r="C215" s="1443"/>
      <c r="D215" s="1423"/>
      <c r="E215" s="1423"/>
      <c r="F215" s="1423"/>
      <c r="G215" s="1423"/>
      <c r="H215" s="1423"/>
      <c r="I215" s="1423"/>
      <c r="J215" s="1423"/>
      <c r="K215" s="1423"/>
      <c r="L215" s="1423"/>
      <c r="M215" s="1422"/>
    </row>
    <row r="216" spans="1:13" s="998" customFormat="1">
      <c r="A216" s="479">
        <v>31</v>
      </c>
      <c r="B216" s="319"/>
      <c r="C216" s="1443"/>
      <c r="D216" s="1423"/>
      <c r="E216" s="1423"/>
      <c r="F216" s="1423"/>
      <c r="G216" s="1423"/>
      <c r="H216" s="1423"/>
      <c r="I216" s="1423"/>
      <c r="J216" s="1423"/>
      <c r="K216" s="1423"/>
      <c r="L216" s="1423"/>
      <c r="M216" s="1422"/>
    </row>
    <row r="217" spans="1:13" s="998" customFormat="1">
      <c r="A217" s="479">
        <v>32</v>
      </c>
      <c r="B217" s="319"/>
      <c r="C217" s="1443"/>
      <c r="D217" s="1423"/>
      <c r="E217" s="1423"/>
      <c r="F217" s="1423"/>
      <c r="G217" s="1423"/>
      <c r="H217" s="1423"/>
      <c r="I217" s="1423"/>
      <c r="J217" s="1423"/>
      <c r="K217" s="1423"/>
      <c r="L217" s="1423"/>
      <c r="M217" s="1422"/>
    </row>
    <row r="218" spans="1:13" s="998" customFormat="1">
      <c r="A218" s="479">
        <v>33</v>
      </c>
      <c r="B218" s="319"/>
      <c r="C218" s="1443"/>
      <c r="D218" s="1423"/>
      <c r="E218" s="1423"/>
      <c r="F218" s="1423"/>
      <c r="G218" s="1423"/>
      <c r="H218" s="1423"/>
      <c r="I218" s="1423"/>
      <c r="J218" s="1423"/>
      <c r="K218" s="1423"/>
      <c r="L218" s="1423"/>
      <c r="M218" s="1422"/>
    </row>
    <row r="219" spans="1:13" s="998" customFormat="1">
      <c r="A219" s="479">
        <v>34</v>
      </c>
      <c r="B219" s="319"/>
      <c r="C219" s="1443"/>
      <c r="D219" s="1423"/>
      <c r="E219" s="1423"/>
      <c r="F219" s="1423"/>
      <c r="G219" s="1423"/>
      <c r="H219" s="1423"/>
      <c r="I219" s="1423"/>
      <c r="J219" s="1423"/>
      <c r="K219" s="1423"/>
      <c r="L219" s="1423"/>
      <c r="M219" s="1422"/>
    </row>
    <row r="220" spans="1:13" s="998" customFormat="1">
      <c r="A220" s="479">
        <v>35</v>
      </c>
      <c r="B220" s="319"/>
      <c r="C220" s="1443"/>
      <c r="D220" s="1423"/>
      <c r="E220" s="1423"/>
      <c r="F220" s="1423"/>
      <c r="G220" s="1423"/>
      <c r="H220" s="1423"/>
      <c r="I220" s="1423"/>
      <c r="J220" s="1423"/>
      <c r="K220" s="1423"/>
      <c r="L220" s="1423"/>
      <c r="M220" s="1422"/>
    </row>
    <row r="221" spans="1:13" s="998" customFormat="1">
      <c r="A221" s="479">
        <v>36</v>
      </c>
      <c r="B221" s="319"/>
      <c r="C221" s="1443"/>
      <c r="D221" s="1423"/>
      <c r="E221" s="1423"/>
      <c r="F221" s="1423"/>
      <c r="G221" s="1423"/>
      <c r="H221" s="1423"/>
      <c r="I221" s="1423"/>
      <c r="J221" s="1423"/>
      <c r="K221" s="1423"/>
      <c r="L221" s="1423"/>
      <c r="M221" s="1422"/>
    </row>
    <row r="222" spans="1:13" s="998" customFormat="1">
      <c r="A222" s="479"/>
      <c r="B222" s="319"/>
      <c r="C222" s="1443"/>
      <c r="D222" s="1423"/>
      <c r="E222" s="1423"/>
      <c r="F222" s="1423"/>
      <c r="G222" s="1423"/>
      <c r="H222" s="1423"/>
      <c r="I222" s="1423"/>
      <c r="J222" s="1423"/>
      <c r="K222" s="1423"/>
      <c r="L222" s="1423"/>
      <c r="M222" s="1422"/>
    </row>
    <row r="223" spans="1:13" s="998" customFormat="1">
      <c r="A223" s="479"/>
      <c r="B223" s="319" t="s">
        <v>3259</v>
      </c>
      <c r="C223" s="1443"/>
      <c r="D223" s="1423">
        <f>SUM(D186:D221)</f>
        <v>17408518.289999992</v>
      </c>
      <c r="E223" s="1423">
        <f>SUM(E186:E221)</f>
        <v>9297613.3300000057</v>
      </c>
      <c r="F223" s="1423"/>
      <c r="G223" s="1423"/>
      <c r="H223" s="1423">
        <f>SUM(H186:H221)</f>
        <v>8110904.9600000009</v>
      </c>
      <c r="I223" s="1423"/>
      <c r="J223" s="1423"/>
      <c r="K223" s="1423"/>
      <c r="L223" s="1423"/>
      <c r="M223" s="1425">
        <f>SUM(M186:M221)</f>
        <v>8110904.9600000009</v>
      </c>
    </row>
    <row r="224" spans="1:13" s="998" customFormat="1">
      <c r="A224" s="479"/>
      <c r="B224" s="319"/>
      <c r="C224" s="1423"/>
      <c r="D224" s="1423"/>
      <c r="E224" s="1423"/>
      <c r="F224" s="1423"/>
      <c r="G224" s="1423"/>
      <c r="H224" s="1423"/>
      <c r="I224" s="1423"/>
      <c r="J224" s="1423"/>
      <c r="K224" s="1423"/>
      <c r="L224" s="1423"/>
      <c r="M224" s="1422"/>
    </row>
    <row r="225" spans="1:13" s="132" customFormat="1">
      <c r="A225" s="479"/>
      <c r="B225" s="319"/>
      <c r="C225" s="1423"/>
      <c r="D225" s="1423"/>
      <c r="E225" s="1423"/>
      <c r="F225" s="1423"/>
      <c r="G225" s="1423"/>
      <c r="H225" s="1423"/>
      <c r="I225" s="1423"/>
      <c r="J225" s="1423"/>
      <c r="K225" s="1423"/>
      <c r="L225" s="1423"/>
      <c r="M225" s="1422"/>
    </row>
    <row r="226" spans="1:13" s="998" customFormat="1">
      <c r="A226" s="479"/>
      <c r="B226" s="319"/>
      <c r="C226" s="1423"/>
      <c r="D226" s="1423"/>
      <c r="E226" s="1423"/>
      <c r="F226" s="1423"/>
      <c r="G226" s="1423"/>
      <c r="H226" s="1423"/>
      <c r="I226" s="1423"/>
      <c r="J226" s="1423"/>
      <c r="K226" s="1423"/>
      <c r="L226" s="1423"/>
      <c r="M226" s="1422"/>
    </row>
    <row r="227" spans="1:13" s="998" customFormat="1">
      <c r="A227" s="479"/>
      <c r="B227" s="319"/>
      <c r="C227" s="1423"/>
      <c r="D227" s="1423"/>
      <c r="E227" s="1423"/>
      <c r="F227" s="1423"/>
      <c r="G227" s="1423"/>
      <c r="H227" s="1423"/>
      <c r="I227" s="1423"/>
      <c r="J227" s="1423"/>
      <c r="K227" s="1423"/>
      <c r="L227" s="1423"/>
      <c r="M227" s="1422"/>
    </row>
    <row r="228" spans="1:13" s="998" customFormat="1" ht="15.75" thickBot="1">
      <c r="A228" s="309"/>
      <c r="B228" s="311"/>
      <c r="C228" s="311"/>
      <c r="D228" s="311"/>
      <c r="E228" s="311"/>
      <c r="F228" s="311"/>
      <c r="G228" s="311"/>
      <c r="H228" s="311"/>
      <c r="I228" s="311"/>
      <c r="J228" s="311"/>
      <c r="K228" s="311"/>
      <c r="L228" s="311"/>
      <c r="M228" s="311"/>
    </row>
    <row r="229" spans="1:13" s="998" customFormat="1">
      <c r="A229" s="1005" t="s">
        <v>2583</v>
      </c>
      <c r="B229" s="163"/>
      <c r="C229" s="163"/>
      <c r="D229" s="1433"/>
      <c r="E229" s="1433"/>
      <c r="F229" s="2"/>
      <c r="G229" s="2"/>
      <c r="H229" s="1433"/>
      <c r="I229" s="2"/>
      <c r="J229" s="2"/>
      <c r="K229" s="2"/>
      <c r="L229" s="2"/>
      <c r="M229" s="2"/>
    </row>
    <row r="230" spans="1:13" s="998" customFormat="1">
      <c r="A230" s="2"/>
      <c r="B230" s="2"/>
      <c r="C230" s="2"/>
      <c r="D230" s="2"/>
      <c r="E230" s="2"/>
      <c r="F230" s="2"/>
      <c r="G230" s="2"/>
      <c r="H230" s="2"/>
      <c r="I230" s="2"/>
      <c r="J230" s="2"/>
      <c r="K230" s="2"/>
      <c r="L230" s="2"/>
      <c r="M230" s="2"/>
    </row>
    <row r="231" spans="1:13" s="998" customFormat="1">
      <c r="A231" s="163">
        <v>30</v>
      </c>
      <c r="B231" s="163"/>
      <c r="C231" s="163"/>
      <c r="D231" s="163"/>
      <c r="E231" s="163"/>
      <c r="F231" s="163"/>
      <c r="G231" s="163"/>
      <c r="H231" s="163"/>
      <c r="I231" s="163"/>
      <c r="J231" s="163"/>
      <c r="K231" s="163"/>
      <c r="L231" s="163"/>
      <c r="M231" s="163"/>
    </row>
    <row r="232" spans="1:13" s="998" customFormat="1" ht="18.75" thickBot="1">
      <c r="A232" s="762" t="str">
        <f>+CONAMEDATE7</f>
        <v>Annual Report of VERIZON NEW YORK INC.                                                                                                                   For the period ending DECEMBER 31, 2014</v>
      </c>
      <c r="B232" s="2"/>
      <c r="C232" s="2"/>
      <c r="D232" s="2"/>
      <c r="E232" s="2"/>
      <c r="F232" s="2"/>
      <c r="G232" s="2"/>
      <c r="H232" s="2"/>
      <c r="I232" s="2"/>
      <c r="J232" s="2"/>
      <c r="K232" s="2"/>
      <c r="L232" s="2"/>
      <c r="M232" s="2"/>
    </row>
    <row r="233" spans="1:13" s="998" customFormat="1">
      <c r="A233" s="271"/>
      <c r="B233" s="165"/>
      <c r="C233" s="165"/>
      <c r="D233" s="165"/>
      <c r="E233" s="165"/>
      <c r="F233" s="165"/>
      <c r="G233" s="165"/>
      <c r="H233" s="165"/>
      <c r="I233" s="990"/>
      <c r="J233" s="165"/>
      <c r="K233" s="165"/>
      <c r="L233" s="165"/>
      <c r="M233" s="272"/>
    </row>
    <row r="234" spans="1:13" s="998" customFormat="1" ht="18">
      <c r="A234" s="156"/>
      <c r="B234" s="168" t="s">
        <v>1557</v>
      </c>
      <c r="C234" s="163"/>
      <c r="D234" s="163"/>
      <c r="E234" s="163"/>
      <c r="F234" s="566"/>
      <c r="G234" s="163"/>
      <c r="H234" s="163"/>
      <c r="I234" s="163"/>
      <c r="J234" s="163"/>
      <c r="K234" s="163"/>
      <c r="L234" s="163"/>
      <c r="M234" s="273"/>
    </row>
    <row r="235" spans="1:13" s="998" customFormat="1">
      <c r="A235" s="156"/>
      <c r="B235" s="2"/>
      <c r="C235" s="2"/>
      <c r="D235" s="2"/>
      <c r="E235" s="2"/>
      <c r="F235" s="2"/>
      <c r="G235" s="2"/>
      <c r="H235" s="2"/>
      <c r="I235" s="2"/>
      <c r="J235" s="2"/>
      <c r="K235" s="2"/>
      <c r="L235" s="2"/>
      <c r="M235" s="275"/>
    </row>
    <row r="236" spans="1:13" s="998" customFormat="1">
      <c r="A236" s="567" t="s">
        <v>1558</v>
      </c>
      <c r="B236" s="2" t="s">
        <v>1559</v>
      </c>
      <c r="C236" s="2"/>
      <c r="D236" s="2"/>
      <c r="E236" s="2"/>
      <c r="F236" s="2" t="s">
        <v>1560</v>
      </c>
      <c r="G236" s="2"/>
      <c r="H236" s="2"/>
      <c r="I236" s="2"/>
      <c r="J236" s="2"/>
      <c r="K236" s="2"/>
      <c r="L236" s="2"/>
      <c r="M236" s="275"/>
    </row>
    <row r="237" spans="1:13" s="998" customFormat="1">
      <c r="A237" s="156"/>
      <c r="B237" s="2" t="s">
        <v>1561</v>
      </c>
      <c r="C237" s="2"/>
      <c r="D237" s="2"/>
      <c r="E237" s="2"/>
      <c r="F237" s="2" t="s">
        <v>1562</v>
      </c>
      <c r="G237" s="2"/>
      <c r="H237" s="2"/>
      <c r="I237" s="2"/>
      <c r="J237" s="2"/>
      <c r="K237" s="2"/>
      <c r="L237" s="2"/>
      <c r="M237" s="275"/>
    </row>
    <row r="238" spans="1:13" s="998" customFormat="1">
      <c r="A238" s="156"/>
      <c r="B238" s="2"/>
      <c r="C238" s="2"/>
      <c r="D238" s="2"/>
      <c r="E238" s="2"/>
      <c r="F238" s="2" t="s">
        <v>1563</v>
      </c>
      <c r="G238" s="2"/>
      <c r="H238" s="2"/>
      <c r="I238" s="2"/>
      <c r="J238" s="2"/>
      <c r="K238" s="2"/>
      <c r="L238" s="2"/>
      <c r="M238" s="275"/>
    </row>
    <row r="239" spans="1:13" s="998" customFormat="1">
      <c r="A239" s="567" t="s">
        <v>1564</v>
      </c>
      <c r="B239" s="2" t="s">
        <v>1565</v>
      </c>
      <c r="C239" s="2"/>
      <c r="D239" s="2"/>
      <c r="E239" s="2"/>
      <c r="F239" s="2" t="s">
        <v>1566</v>
      </c>
      <c r="G239" s="2"/>
      <c r="H239" s="2"/>
      <c r="I239" s="2"/>
      <c r="J239" s="2"/>
      <c r="K239" s="2"/>
      <c r="L239" s="2"/>
      <c r="M239" s="275"/>
    </row>
    <row r="240" spans="1:13" s="998" customFormat="1">
      <c r="A240" s="156"/>
      <c r="B240" s="2" t="s">
        <v>1567</v>
      </c>
      <c r="C240" s="2"/>
      <c r="D240" s="2"/>
      <c r="E240" s="2"/>
      <c r="F240" s="2"/>
      <c r="G240" s="2"/>
      <c r="H240" s="2"/>
      <c r="I240" s="2"/>
      <c r="J240" s="2"/>
      <c r="K240" s="2"/>
      <c r="L240" s="2"/>
      <c r="M240" s="275"/>
    </row>
    <row r="241" spans="1:14" s="998" customFormat="1">
      <c r="A241" s="356"/>
      <c r="B241" s="501" t="s">
        <v>1568</v>
      </c>
      <c r="C241" s="501" t="s">
        <v>1569</v>
      </c>
      <c r="D241" s="501" t="s">
        <v>1570</v>
      </c>
      <c r="E241" s="501" t="s">
        <v>1571</v>
      </c>
      <c r="F241" s="357" t="s">
        <v>46</v>
      </c>
      <c r="G241" s="568"/>
      <c r="H241" s="501" t="s">
        <v>1572</v>
      </c>
      <c r="I241" s="501" t="s">
        <v>1573</v>
      </c>
      <c r="J241" s="357"/>
      <c r="K241" s="568"/>
      <c r="L241" s="357" t="s">
        <v>1574</v>
      </c>
      <c r="M241" s="569"/>
    </row>
    <row r="242" spans="1:14" s="998" customFormat="1">
      <c r="A242" s="481"/>
      <c r="B242" s="504" t="s">
        <v>1575</v>
      </c>
      <c r="C242" s="504" t="s">
        <v>48</v>
      </c>
      <c r="D242" s="504" t="s">
        <v>1576</v>
      </c>
      <c r="E242" s="504" t="s">
        <v>1577</v>
      </c>
      <c r="F242" s="163" t="s">
        <v>1226</v>
      </c>
      <c r="G242" s="483"/>
      <c r="H242" s="504" t="s">
        <v>1578</v>
      </c>
      <c r="I242" s="504" t="s">
        <v>1579</v>
      </c>
      <c r="J242" s="163" t="s">
        <v>1580</v>
      </c>
      <c r="K242" s="483"/>
      <c r="L242" s="163" t="s">
        <v>1581</v>
      </c>
      <c r="M242" s="273"/>
    </row>
    <row r="243" spans="1:14" s="998" customFormat="1">
      <c r="A243" s="481"/>
      <c r="B243" s="570" t="s">
        <v>470</v>
      </c>
      <c r="C243" s="570" t="s">
        <v>471</v>
      </c>
      <c r="D243" s="570" t="s">
        <v>472</v>
      </c>
      <c r="E243" s="570" t="s">
        <v>62</v>
      </c>
      <c r="F243" s="400" t="s">
        <v>63</v>
      </c>
      <c r="G243" s="571"/>
      <c r="H243" s="570" t="s">
        <v>64</v>
      </c>
      <c r="I243" s="570" t="s">
        <v>65</v>
      </c>
      <c r="J243" s="400" t="s">
        <v>66</v>
      </c>
      <c r="K243" s="571"/>
      <c r="L243" s="400" t="s">
        <v>67</v>
      </c>
      <c r="M243" s="422"/>
    </row>
    <row r="244" spans="1:14" s="998" customFormat="1">
      <c r="A244" s="479" t="s">
        <v>36</v>
      </c>
      <c r="B244" s="319"/>
      <c r="C244" s="319"/>
      <c r="D244" s="319"/>
      <c r="E244" s="987"/>
      <c r="F244" s="497" t="s">
        <v>1569</v>
      </c>
      <c r="G244" s="319"/>
      <c r="H244" s="319"/>
      <c r="I244" s="987"/>
      <c r="J244" s="988" t="s">
        <v>1569</v>
      </c>
      <c r="K244" s="358"/>
      <c r="L244" s="989" t="s">
        <v>1569</v>
      </c>
      <c r="M244" s="275"/>
    </row>
    <row r="245" spans="1:14" s="998" customFormat="1">
      <c r="A245" s="479" t="s">
        <v>48</v>
      </c>
      <c r="B245" s="319"/>
      <c r="C245" s="319"/>
      <c r="D245" s="319"/>
      <c r="E245" s="504" t="s">
        <v>1882</v>
      </c>
      <c r="F245" s="504" t="s">
        <v>48</v>
      </c>
      <c r="G245" s="504" t="s">
        <v>1882</v>
      </c>
      <c r="H245" s="504" t="s">
        <v>1882</v>
      </c>
      <c r="I245" s="319"/>
      <c r="J245" s="504" t="s">
        <v>48</v>
      </c>
      <c r="K245" s="504" t="s">
        <v>1882</v>
      </c>
      <c r="L245" s="504" t="s">
        <v>48</v>
      </c>
      <c r="M245" s="423" t="s">
        <v>1882</v>
      </c>
    </row>
    <row r="246" spans="1:14" s="998" customFormat="1">
      <c r="A246" s="479" t="s">
        <v>475</v>
      </c>
      <c r="B246" s="319"/>
      <c r="C246" s="1443"/>
      <c r="D246" s="1423"/>
      <c r="E246" s="1423"/>
      <c r="F246" s="1423"/>
      <c r="G246" s="1423"/>
      <c r="H246" s="1423"/>
      <c r="I246" s="1423"/>
      <c r="J246" s="1423"/>
      <c r="K246" s="1423"/>
      <c r="L246" s="1423"/>
      <c r="M246" s="1424"/>
      <c r="N246" s="1434"/>
    </row>
    <row r="247" spans="1:14" s="998" customFormat="1">
      <c r="A247" s="479" t="s">
        <v>968</v>
      </c>
      <c r="B247" s="319"/>
      <c r="C247" s="1443"/>
      <c r="D247" s="1423"/>
      <c r="E247" s="1423"/>
      <c r="F247" s="1423"/>
      <c r="G247" s="1423"/>
      <c r="H247" s="1423"/>
      <c r="I247" s="1423"/>
      <c r="J247" s="1423"/>
      <c r="K247" s="1423"/>
      <c r="L247" s="1423"/>
      <c r="M247" s="1424"/>
      <c r="N247" s="1434"/>
    </row>
    <row r="248" spans="1:14" s="998" customFormat="1">
      <c r="A248" s="479" t="s">
        <v>1212</v>
      </c>
      <c r="B248" s="319"/>
      <c r="C248" s="1443"/>
      <c r="D248" s="1423"/>
      <c r="E248" s="1423"/>
      <c r="F248" s="1423"/>
      <c r="G248" s="1423"/>
      <c r="H248" s="1423"/>
      <c r="I248" s="1423"/>
      <c r="J248" s="1423"/>
      <c r="K248" s="1423"/>
      <c r="L248" s="1423"/>
      <c r="M248" s="1424"/>
      <c r="N248" s="1434"/>
    </row>
    <row r="249" spans="1:14" s="998" customFormat="1">
      <c r="A249" s="479" t="s">
        <v>71</v>
      </c>
      <c r="B249" s="319"/>
      <c r="C249" s="1443"/>
      <c r="D249" s="1423"/>
      <c r="E249" s="1423"/>
      <c r="F249" s="1423"/>
      <c r="G249" s="1423"/>
      <c r="H249" s="1423"/>
      <c r="I249" s="1423"/>
      <c r="J249" s="1423"/>
      <c r="K249" s="1423"/>
      <c r="L249" s="1423"/>
      <c r="M249" s="1424"/>
      <c r="N249" s="1434"/>
    </row>
    <row r="250" spans="1:14" s="998" customFormat="1">
      <c r="A250" s="479" t="s">
        <v>72</v>
      </c>
      <c r="B250" s="319"/>
      <c r="C250" s="1443"/>
      <c r="D250" s="1423"/>
      <c r="E250" s="1423"/>
      <c r="F250" s="1423"/>
      <c r="G250" s="1423"/>
      <c r="H250" s="1423"/>
      <c r="I250" s="1423"/>
      <c r="J250" s="1423"/>
      <c r="K250" s="1423"/>
      <c r="L250" s="1423"/>
      <c r="M250" s="1424"/>
      <c r="N250" s="1434"/>
    </row>
    <row r="251" spans="1:14" s="998" customFormat="1">
      <c r="A251" s="479" t="s">
        <v>484</v>
      </c>
      <c r="B251" s="319"/>
      <c r="C251" s="1443"/>
      <c r="D251" s="1423"/>
      <c r="E251" s="1423"/>
      <c r="F251" s="1423"/>
      <c r="G251" s="1423"/>
      <c r="H251" s="1423"/>
      <c r="I251" s="1423"/>
      <c r="J251" s="1423"/>
      <c r="K251" s="1423"/>
      <c r="L251" s="1423"/>
      <c r="M251" s="1424"/>
      <c r="N251" s="1434"/>
    </row>
    <row r="252" spans="1:14" s="998" customFormat="1">
      <c r="A252" s="479" t="s">
        <v>487</v>
      </c>
      <c r="B252" s="319"/>
      <c r="C252" s="1443"/>
      <c r="D252" s="1423"/>
      <c r="E252" s="1423"/>
      <c r="F252" s="1423"/>
      <c r="G252" s="1423"/>
      <c r="H252" s="1423"/>
      <c r="I252" s="1423"/>
      <c r="J252" s="1423"/>
      <c r="K252" s="1423"/>
      <c r="L252" s="1423"/>
      <c r="M252" s="1424"/>
      <c r="N252" s="1434"/>
    </row>
    <row r="253" spans="1:14" s="998" customFormat="1">
      <c r="A253" s="479" t="s">
        <v>2227</v>
      </c>
      <c r="B253" s="319"/>
      <c r="C253" s="1423"/>
      <c r="D253" s="1423"/>
      <c r="E253" s="1423"/>
      <c r="F253" s="1423"/>
      <c r="G253" s="1423"/>
      <c r="H253" s="1423"/>
      <c r="I253" s="1423"/>
      <c r="J253" s="1423"/>
      <c r="K253" s="1423"/>
      <c r="L253" s="1423"/>
      <c r="M253" s="1424"/>
      <c r="N253" s="1434"/>
    </row>
    <row r="254" spans="1:14" s="998" customFormat="1">
      <c r="A254" s="479" t="s">
        <v>341</v>
      </c>
      <c r="B254" s="319"/>
      <c r="C254" s="1423"/>
      <c r="D254" s="1423"/>
      <c r="E254" s="1423"/>
      <c r="F254" s="1423"/>
      <c r="G254" s="1423"/>
      <c r="H254" s="1423"/>
      <c r="I254" s="1423"/>
      <c r="J254" s="1423"/>
      <c r="K254" s="1423"/>
      <c r="L254" s="1423"/>
      <c r="M254" s="1424"/>
      <c r="N254" s="1434"/>
    </row>
    <row r="255" spans="1:14" s="998" customFormat="1">
      <c r="A255" s="479" t="s">
        <v>73</v>
      </c>
      <c r="B255" s="319"/>
      <c r="C255" s="1423"/>
      <c r="D255" s="1423"/>
      <c r="E255" s="1423"/>
      <c r="F255" s="1423"/>
      <c r="G255" s="1423"/>
      <c r="H255" s="1423"/>
      <c r="I255" s="1423"/>
      <c r="J255" s="1423"/>
      <c r="K255" s="1423"/>
      <c r="L255" s="1423"/>
      <c r="M255" s="1424"/>
      <c r="N255" s="1434"/>
    </row>
    <row r="256" spans="1:14" s="998" customFormat="1">
      <c r="A256" s="479" t="s">
        <v>74</v>
      </c>
      <c r="B256" s="319"/>
      <c r="C256" s="1423"/>
      <c r="D256" s="1423"/>
      <c r="E256" s="1423"/>
      <c r="F256" s="1423"/>
      <c r="G256" s="1423"/>
      <c r="H256" s="1423"/>
      <c r="I256" s="1423"/>
      <c r="J256" s="1423"/>
      <c r="K256" s="1423"/>
      <c r="L256" s="1423"/>
      <c r="M256" s="1424"/>
      <c r="N256" s="1434"/>
    </row>
    <row r="257" spans="1:14" s="998" customFormat="1">
      <c r="A257" s="479" t="s">
        <v>75</v>
      </c>
      <c r="B257" s="319"/>
      <c r="C257" s="1423"/>
      <c r="D257" s="1423"/>
      <c r="E257" s="1423"/>
      <c r="F257" s="1423"/>
      <c r="G257" s="1423"/>
      <c r="H257" s="1423"/>
      <c r="I257" s="1423"/>
      <c r="J257" s="1423"/>
      <c r="K257" s="1423"/>
      <c r="L257" s="1423"/>
      <c r="M257" s="1424"/>
      <c r="N257" s="1434"/>
    </row>
    <row r="258" spans="1:14" s="998" customFormat="1">
      <c r="A258" s="479" t="s">
        <v>76</v>
      </c>
      <c r="B258" s="319"/>
      <c r="C258" s="1423"/>
      <c r="D258" s="1423"/>
      <c r="E258" s="1423"/>
      <c r="F258" s="1423"/>
      <c r="G258" s="1423"/>
      <c r="H258" s="1423"/>
      <c r="I258" s="1423"/>
      <c r="J258" s="1423"/>
      <c r="K258" s="1423"/>
      <c r="L258" s="1423"/>
      <c r="M258" s="1424"/>
      <c r="N258" s="1434"/>
    </row>
    <row r="259" spans="1:14">
      <c r="A259" s="479" t="s">
        <v>77</v>
      </c>
      <c r="B259" s="319"/>
      <c r="C259" s="1423"/>
      <c r="D259" s="1423"/>
      <c r="E259" s="1423"/>
      <c r="F259" s="1423"/>
      <c r="G259" s="1423"/>
      <c r="H259" s="1423"/>
      <c r="I259" s="1423"/>
      <c r="J259" s="1423"/>
      <c r="K259" s="1423"/>
      <c r="L259" s="1423"/>
      <c r="M259" s="1424"/>
      <c r="N259" s="1435"/>
    </row>
    <row r="260" spans="1:14">
      <c r="A260" s="479" t="s">
        <v>78</v>
      </c>
      <c r="B260" s="319"/>
      <c r="C260" s="1423"/>
      <c r="D260" s="1423"/>
      <c r="E260" s="1423"/>
      <c r="F260" s="1423"/>
      <c r="G260" s="1423"/>
      <c r="H260" s="1423"/>
      <c r="I260" s="1423"/>
      <c r="J260" s="1423"/>
      <c r="K260" s="1423"/>
      <c r="L260" s="1423"/>
      <c r="M260" s="1424"/>
      <c r="N260" s="1435"/>
    </row>
    <row r="261" spans="1:14">
      <c r="A261" s="479" t="s">
        <v>79</v>
      </c>
      <c r="B261" s="319"/>
      <c r="C261" s="1423"/>
      <c r="D261" s="1423"/>
      <c r="E261" s="1423"/>
      <c r="F261" s="1423"/>
      <c r="G261" s="1423"/>
      <c r="H261" s="1423"/>
      <c r="I261" s="1423"/>
      <c r="J261" s="1423"/>
      <c r="K261" s="1423"/>
      <c r="L261" s="1423"/>
      <c r="M261" s="1424"/>
      <c r="N261" s="1435"/>
    </row>
    <row r="262" spans="1:14">
      <c r="A262" s="479" t="s">
        <v>80</v>
      </c>
      <c r="B262" s="319"/>
      <c r="C262" s="1423"/>
      <c r="D262" s="1423"/>
      <c r="E262" s="1423"/>
      <c r="F262" s="1423"/>
      <c r="G262" s="1423"/>
      <c r="H262" s="1423"/>
      <c r="I262" s="1423"/>
      <c r="J262" s="1423"/>
      <c r="K262" s="1423"/>
      <c r="L262" s="1423"/>
      <c r="M262" s="1424"/>
      <c r="N262" s="1435"/>
    </row>
    <row r="263" spans="1:14">
      <c r="A263" s="479" t="s">
        <v>81</v>
      </c>
      <c r="B263" s="319"/>
      <c r="C263" s="1423"/>
      <c r="D263" s="1423"/>
      <c r="E263" s="1423"/>
      <c r="F263" s="1423"/>
      <c r="G263" s="1423"/>
      <c r="H263" s="1423"/>
      <c r="I263" s="1423"/>
      <c r="J263" s="1423"/>
      <c r="K263" s="1423"/>
      <c r="L263" s="1423"/>
      <c r="M263" s="1424"/>
      <c r="N263" s="1435"/>
    </row>
    <row r="264" spans="1:14">
      <c r="A264" s="479" t="s">
        <v>82</v>
      </c>
      <c r="B264" s="319"/>
      <c r="C264" s="1423"/>
      <c r="D264" s="1423"/>
      <c r="E264" s="1423"/>
      <c r="F264" s="1423"/>
      <c r="G264" s="1423"/>
      <c r="H264" s="1423"/>
      <c r="I264" s="1423"/>
      <c r="J264" s="1423"/>
      <c r="K264" s="1423"/>
      <c r="L264" s="1423"/>
      <c r="M264" s="1424"/>
      <c r="N264" s="1435"/>
    </row>
    <row r="265" spans="1:14">
      <c r="A265" s="479" t="s">
        <v>83</v>
      </c>
      <c r="B265" s="319"/>
      <c r="C265" s="1423"/>
      <c r="D265" s="1423"/>
      <c r="E265" s="1423"/>
      <c r="F265" s="1423"/>
      <c r="G265" s="1423"/>
      <c r="H265" s="1423"/>
      <c r="I265" s="1423"/>
      <c r="J265" s="1423"/>
      <c r="K265" s="1423"/>
      <c r="L265" s="1423"/>
      <c r="M265" s="1424"/>
      <c r="N265" s="1435"/>
    </row>
    <row r="266" spans="1:14">
      <c r="A266" s="479" t="s">
        <v>84</v>
      </c>
      <c r="B266" s="319"/>
      <c r="C266" s="1423"/>
      <c r="D266" s="1423"/>
      <c r="E266" s="1423"/>
      <c r="F266" s="1423"/>
      <c r="G266" s="1423"/>
      <c r="H266" s="1423"/>
      <c r="I266" s="1423"/>
      <c r="J266" s="1423"/>
      <c r="K266" s="1423"/>
      <c r="L266" s="1423"/>
      <c r="M266" s="1425"/>
      <c r="N266" s="1435"/>
    </row>
    <row r="267" spans="1:14">
      <c r="A267" s="479" t="s">
        <v>85</v>
      </c>
      <c r="B267" s="319"/>
      <c r="C267" s="1423"/>
      <c r="D267" s="1423"/>
      <c r="E267" s="1423"/>
      <c r="F267" s="1423"/>
      <c r="G267" s="1423"/>
      <c r="H267" s="1423"/>
      <c r="I267" s="1423"/>
      <c r="J267" s="1423"/>
      <c r="K267" s="1423"/>
      <c r="L267" s="1423"/>
      <c r="M267" s="1425"/>
      <c r="N267" s="1435"/>
    </row>
    <row r="268" spans="1:14">
      <c r="A268" s="479" t="s">
        <v>86</v>
      </c>
      <c r="B268" s="319"/>
      <c r="C268" s="1423"/>
      <c r="D268" s="1423"/>
      <c r="E268" s="1423"/>
      <c r="F268" s="1423"/>
      <c r="G268" s="1423"/>
      <c r="H268" s="1423"/>
      <c r="I268" s="1423"/>
      <c r="J268" s="1423"/>
      <c r="K268" s="1423"/>
      <c r="L268" s="1423"/>
      <c r="M268" s="1425"/>
      <c r="N268" s="1435"/>
    </row>
    <row r="269" spans="1:14">
      <c r="A269" s="479" t="s">
        <v>87</v>
      </c>
      <c r="B269" s="319"/>
      <c r="C269" s="1423"/>
      <c r="D269" s="1423"/>
      <c r="E269" s="1423"/>
      <c r="F269" s="1423"/>
      <c r="G269" s="1423"/>
      <c r="H269" s="1423"/>
      <c r="I269" s="1423"/>
      <c r="J269" s="1423"/>
      <c r="K269" s="1423"/>
      <c r="L269" s="1423"/>
      <c r="M269" s="1425"/>
      <c r="N269" s="1435"/>
    </row>
    <row r="270" spans="1:14">
      <c r="A270" s="479" t="s">
        <v>88</v>
      </c>
      <c r="B270" s="319"/>
      <c r="C270" s="1423"/>
      <c r="D270" s="1423"/>
      <c r="E270" s="1423"/>
      <c r="F270" s="1423"/>
      <c r="G270" s="1423"/>
      <c r="H270" s="1423"/>
      <c r="I270" s="1423"/>
      <c r="J270" s="1423"/>
      <c r="K270" s="1423"/>
      <c r="L270" s="1423"/>
      <c r="M270" s="1425"/>
      <c r="N270" s="1435"/>
    </row>
    <row r="271" spans="1:14">
      <c r="A271" s="479" t="s">
        <v>2240</v>
      </c>
      <c r="B271" s="319"/>
      <c r="C271" s="1423"/>
      <c r="D271" s="1423"/>
      <c r="E271" s="1423"/>
      <c r="F271" s="1423"/>
      <c r="G271" s="1423"/>
      <c r="H271" s="1423"/>
      <c r="I271" s="1423"/>
      <c r="J271" s="1423"/>
      <c r="K271" s="1423"/>
      <c r="L271" s="1423"/>
      <c r="M271" s="1425"/>
      <c r="N271" s="1435"/>
    </row>
    <row r="272" spans="1:14">
      <c r="A272" s="479" t="s">
        <v>2242</v>
      </c>
      <c r="B272" s="319"/>
      <c r="C272" s="1423"/>
      <c r="D272" s="1423"/>
      <c r="E272" s="1423"/>
      <c r="F272" s="1423"/>
      <c r="G272" s="1423"/>
      <c r="H272" s="1423"/>
      <c r="I272" s="1423"/>
      <c r="J272" s="1423"/>
      <c r="K272" s="1423"/>
      <c r="L272" s="1423"/>
      <c r="M272" s="1425"/>
      <c r="N272" s="1435"/>
    </row>
    <row r="273" spans="1:14">
      <c r="A273" s="479" t="s">
        <v>2245</v>
      </c>
      <c r="B273" s="319"/>
      <c r="C273" s="1423"/>
      <c r="D273" s="1423"/>
      <c r="E273" s="1423"/>
      <c r="F273" s="1423"/>
      <c r="G273" s="1423"/>
      <c r="H273" s="1423"/>
      <c r="I273" s="1423"/>
      <c r="J273" s="1423"/>
      <c r="K273" s="1423"/>
      <c r="L273" s="1423"/>
      <c r="M273" s="1425"/>
      <c r="N273" s="1435"/>
    </row>
    <row r="274" spans="1:14">
      <c r="A274" s="479" t="s">
        <v>2248</v>
      </c>
      <c r="B274" s="319"/>
      <c r="C274" s="1423"/>
      <c r="D274" s="1423"/>
      <c r="E274" s="1423"/>
      <c r="F274" s="1423"/>
      <c r="G274" s="1423"/>
      <c r="H274" s="1423"/>
      <c r="I274" s="1423"/>
      <c r="J274" s="1423"/>
      <c r="K274" s="1423"/>
      <c r="L274" s="1423"/>
      <c r="M274" s="1425"/>
      <c r="N274" s="1435"/>
    </row>
    <row r="275" spans="1:14">
      <c r="A275" s="479" t="s">
        <v>2603</v>
      </c>
      <c r="B275" s="319"/>
      <c r="C275" s="1423"/>
      <c r="D275" s="1423"/>
      <c r="E275" s="1423"/>
      <c r="F275" s="1423"/>
      <c r="G275" s="1423"/>
      <c r="H275" s="1423"/>
      <c r="I275" s="1423"/>
      <c r="J275" s="1423"/>
      <c r="K275" s="1423"/>
      <c r="L275" s="1423"/>
      <c r="M275" s="1425"/>
      <c r="N275" s="1435"/>
    </row>
    <row r="276" spans="1:14">
      <c r="A276" s="479">
        <v>31</v>
      </c>
      <c r="B276" s="319"/>
      <c r="C276" s="1423"/>
      <c r="D276" s="1423"/>
      <c r="E276" s="1423"/>
      <c r="F276" s="1423"/>
      <c r="G276" s="1423"/>
      <c r="H276" s="1423"/>
      <c r="I276" s="1423"/>
      <c r="J276" s="1423"/>
      <c r="K276" s="1423"/>
      <c r="L276" s="1423"/>
      <c r="M276" s="1436"/>
      <c r="N276" s="1435"/>
    </row>
    <row r="277" spans="1:14">
      <c r="A277" s="479">
        <v>32</v>
      </c>
      <c r="B277" s="319"/>
      <c r="C277" s="1423"/>
      <c r="D277" s="1423"/>
      <c r="E277" s="1423"/>
      <c r="F277" s="1423"/>
      <c r="G277" s="1423"/>
      <c r="H277" s="1423"/>
      <c r="I277" s="1423"/>
      <c r="J277" s="1423"/>
      <c r="K277" s="1423"/>
      <c r="L277" s="1423"/>
      <c r="M277" s="1436"/>
      <c r="N277" s="1435"/>
    </row>
    <row r="278" spans="1:14">
      <c r="A278" s="479">
        <v>33</v>
      </c>
      <c r="B278" s="319"/>
      <c r="C278" s="1423"/>
      <c r="D278" s="1423"/>
      <c r="E278" s="1423"/>
      <c r="F278" s="1423"/>
      <c r="G278" s="1423"/>
      <c r="H278" s="1423"/>
      <c r="I278" s="1423"/>
      <c r="J278" s="1423"/>
      <c r="K278" s="1423"/>
      <c r="L278" s="1423"/>
      <c r="M278" s="1436"/>
      <c r="N278" s="1435"/>
    </row>
    <row r="279" spans="1:14">
      <c r="A279" s="479">
        <v>34</v>
      </c>
      <c r="B279" s="319"/>
      <c r="C279" s="1423"/>
      <c r="D279" s="1423"/>
      <c r="E279" s="1423"/>
      <c r="F279" s="1423"/>
      <c r="G279" s="1423"/>
      <c r="H279" s="1423"/>
      <c r="I279" s="1423"/>
      <c r="J279" s="1423"/>
      <c r="K279" s="1423"/>
      <c r="L279" s="1423"/>
      <c r="M279" s="1436"/>
      <c r="N279" s="1435"/>
    </row>
    <row r="280" spans="1:14">
      <c r="A280" s="479">
        <v>35</v>
      </c>
      <c r="B280" s="319"/>
      <c r="C280" s="1423"/>
      <c r="D280" s="1423"/>
      <c r="E280" s="1423"/>
      <c r="F280" s="1423"/>
      <c r="G280" s="1423"/>
      <c r="H280" s="1423"/>
      <c r="I280" s="1423"/>
      <c r="J280" s="1423"/>
      <c r="K280" s="1423"/>
      <c r="L280" s="1423"/>
      <c r="M280" s="1436"/>
      <c r="N280" s="1435"/>
    </row>
    <row r="281" spans="1:14">
      <c r="A281" s="479">
        <v>36</v>
      </c>
      <c r="B281" s="319"/>
      <c r="C281" s="1423"/>
      <c r="D281" s="1423"/>
      <c r="E281" s="1423"/>
      <c r="F281" s="1423"/>
      <c r="G281" s="1423"/>
      <c r="H281" s="1423"/>
      <c r="I281" s="1423"/>
      <c r="J281" s="1423"/>
      <c r="K281" s="1423"/>
      <c r="L281" s="1423"/>
      <c r="M281" s="1436"/>
      <c r="N281" s="1435"/>
    </row>
    <row r="282" spans="1:14">
      <c r="A282" s="479">
        <v>37</v>
      </c>
      <c r="B282" s="319"/>
      <c r="C282" s="1423"/>
      <c r="D282" s="1423"/>
      <c r="E282" s="1423"/>
      <c r="F282" s="1423"/>
      <c r="G282" s="1423"/>
      <c r="H282" s="1423"/>
      <c r="I282" s="1423"/>
      <c r="J282" s="1423"/>
      <c r="K282" s="1423"/>
      <c r="L282" s="1423"/>
      <c r="M282" s="1436"/>
      <c r="N282" s="1435"/>
    </row>
    <row r="283" spans="1:14">
      <c r="A283" s="479">
        <v>38</v>
      </c>
      <c r="B283" s="319"/>
      <c r="C283" s="1423"/>
      <c r="D283" s="1423"/>
      <c r="E283" s="1423"/>
      <c r="F283" s="1423"/>
      <c r="G283" s="1423"/>
      <c r="H283" s="1423"/>
      <c r="I283" s="1423"/>
      <c r="J283" s="1423"/>
      <c r="K283" s="1423"/>
      <c r="L283" s="1423"/>
      <c r="M283" s="1436"/>
      <c r="N283" s="1435"/>
    </row>
    <row r="284" spans="1:14">
      <c r="A284" s="479"/>
      <c r="B284" s="319"/>
      <c r="C284" s="1423"/>
      <c r="D284" s="1423"/>
      <c r="E284" s="1423"/>
      <c r="F284" s="1423"/>
      <c r="G284" s="1423"/>
      <c r="H284" s="1423"/>
      <c r="I284" s="1423"/>
      <c r="J284" s="1423"/>
      <c r="K284" s="1423"/>
      <c r="L284" s="1423"/>
      <c r="M284" s="1436"/>
      <c r="N284" s="1435"/>
    </row>
    <row r="285" spans="1:14">
      <c r="A285" s="479"/>
      <c r="B285" s="319"/>
      <c r="C285" s="1423"/>
      <c r="D285" s="1423"/>
      <c r="E285" s="1423"/>
      <c r="F285" s="1423"/>
      <c r="G285" s="1423"/>
      <c r="H285" s="1423"/>
      <c r="I285" s="1423"/>
      <c r="J285" s="1423"/>
      <c r="K285" s="1423"/>
      <c r="L285" s="1423"/>
      <c r="M285" s="1422"/>
      <c r="N285" s="1435"/>
    </row>
    <row r="286" spans="1:14">
      <c r="A286" s="479"/>
      <c r="B286" s="319"/>
      <c r="C286" s="1423"/>
      <c r="D286" s="1423"/>
      <c r="E286" s="1423"/>
      <c r="F286" s="1423"/>
      <c r="G286" s="1423"/>
      <c r="H286" s="1423"/>
      <c r="I286" s="1423"/>
      <c r="J286" s="1423"/>
      <c r="K286" s="1423"/>
      <c r="L286" s="1423"/>
      <c r="M286" s="1422"/>
      <c r="N286" s="1435"/>
    </row>
    <row r="287" spans="1:14" ht="15.75" thickBot="1">
      <c r="A287" s="309"/>
      <c r="B287" s="310"/>
      <c r="C287" s="310"/>
      <c r="D287" s="310"/>
      <c r="E287" s="310"/>
      <c r="F287" s="310"/>
      <c r="G287" s="310"/>
      <c r="H287" s="310"/>
      <c r="I287" s="310"/>
      <c r="J287" s="310"/>
      <c r="K287" s="310"/>
      <c r="L287" s="310"/>
      <c r="M287" s="311"/>
      <c r="N287" s="1435"/>
    </row>
    <row r="288" spans="1:14" ht="15.75" thickBot="1">
      <c r="A288" s="309"/>
      <c r="B288" s="310"/>
      <c r="C288" s="310"/>
      <c r="D288" s="310"/>
      <c r="E288" s="310"/>
      <c r="F288" s="310"/>
      <c r="G288" s="310"/>
      <c r="H288" s="310"/>
      <c r="I288" s="310"/>
      <c r="J288" s="310"/>
      <c r="K288" s="310"/>
      <c r="L288" s="310"/>
      <c r="M288" s="1437"/>
      <c r="N288" s="1435"/>
    </row>
    <row r="289" spans="1:13">
      <c r="A289" s="1005" t="s">
        <v>2583</v>
      </c>
      <c r="B289" s="163"/>
      <c r="C289" s="163"/>
      <c r="D289" s="1433"/>
      <c r="E289" s="1433"/>
      <c r="F289" s="2"/>
      <c r="G289" s="2"/>
      <c r="H289" s="1433"/>
      <c r="I289" s="2"/>
      <c r="J289" s="2"/>
      <c r="K289" s="2"/>
      <c r="L289" s="2"/>
      <c r="M289" s="2"/>
    </row>
    <row r="290" spans="1:13">
      <c r="A290" s="2"/>
      <c r="B290" s="2"/>
      <c r="C290" s="2"/>
      <c r="D290" s="2"/>
      <c r="E290" s="2"/>
      <c r="F290" s="2"/>
      <c r="G290" s="2"/>
      <c r="H290" s="2"/>
      <c r="I290" s="2"/>
      <c r="J290" s="2"/>
      <c r="K290" s="2"/>
      <c r="L290" s="2"/>
      <c r="M290" s="2"/>
    </row>
    <row r="291" spans="1:13">
      <c r="A291" s="163">
        <v>31</v>
      </c>
      <c r="B291" s="163"/>
      <c r="C291" s="163"/>
      <c r="D291" s="163"/>
      <c r="E291" s="163"/>
      <c r="F291" s="163"/>
      <c r="G291" s="163"/>
      <c r="H291" s="163"/>
      <c r="I291" s="163"/>
      <c r="J291" s="163"/>
      <c r="K291" s="163"/>
      <c r="L291" s="163"/>
      <c r="M291" s="163"/>
    </row>
    <row r="292" spans="1:13" ht="18.75" thickBot="1">
      <c r="A292" s="762" t="str">
        <f>+CONAMEDATE7</f>
        <v>Annual Report of VERIZON NEW YORK INC.                                                                                                                   For the period ending DECEMBER 31, 2014</v>
      </c>
      <c r="B292" s="2"/>
      <c r="C292" s="2"/>
      <c r="D292" s="2"/>
      <c r="E292" s="2"/>
      <c r="F292" s="2"/>
      <c r="G292" s="2"/>
      <c r="H292" s="2"/>
      <c r="I292" s="2"/>
      <c r="J292" s="2"/>
      <c r="K292" s="2"/>
      <c r="L292" s="2"/>
      <c r="M292" s="2"/>
    </row>
    <row r="293" spans="1:13">
      <c r="A293" s="271"/>
      <c r="B293" s="165"/>
      <c r="C293" s="165"/>
      <c r="D293" s="165"/>
      <c r="E293" s="165"/>
      <c r="F293" s="165"/>
      <c r="G293" s="165"/>
      <c r="H293" s="165"/>
      <c r="I293" s="990"/>
      <c r="J293" s="165"/>
      <c r="K293" s="165"/>
      <c r="L293" s="165"/>
      <c r="M293" s="272"/>
    </row>
    <row r="294" spans="1:13" ht="18">
      <c r="A294" s="156"/>
      <c r="B294" s="168" t="s">
        <v>1557</v>
      </c>
      <c r="C294" s="163"/>
      <c r="D294" s="163"/>
      <c r="E294" s="163"/>
      <c r="F294" s="566"/>
      <c r="G294" s="163"/>
      <c r="H294" s="163"/>
      <c r="I294" s="163"/>
      <c r="J294" s="163"/>
      <c r="K294" s="163"/>
      <c r="L294" s="163"/>
      <c r="M294" s="273"/>
    </row>
    <row r="295" spans="1:13">
      <c r="A295" s="156"/>
      <c r="B295" s="2"/>
      <c r="C295" s="2"/>
      <c r="D295" s="2"/>
      <c r="E295" s="2"/>
      <c r="F295" s="2"/>
      <c r="G295" s="2"/>
      <c r="H295" s="2"/>
      <c r="I295" s="2"/>
      <c r="J295" s="2"/>
      <c r="K295" s="2"/>
      <c r="L295" s="2"/>
      <c r="M295" s="275"/>
    </row>
    <row r="296" spans="1:13">
      <c r="A296" s="567" t="s">
        <v>1558</v>
      </c>
      <c r="B296" s="2" t="s">
        <v>1559</v>
      </c>
      <c r="C296" s="2"/>
      <c r="D296" s="2"/>
      <c r="E296" s="2"/>
      <c r="F296" s="2" t="s">
        <v>1560</v>
      </c>
      <c r="G296" s="2"/>
      <c r="H296" s="2"/>
      <c r="I296" s="2"/>
      <c r="J296" s="2"/>
      <c r="K296" s="2"/>
      <c r="L296" s="2"/>
      <c r="M296" s="275"/>
    </row>
    <row r="297" spans="1:13">
      <c r="A297" s="156"/>
      <c r="B297" s="2" t="s">
        <v>1561</v>
      </c>
      <c r="C297" s="2"/>
      <c r="D297" s="2"/>
      <c r="E297" s="2"/>
      <c r="F297" s="2" t="s">
        <v>1562</v>
      </c>
      <c r="G297" s="2"/>
      <c r="H297" s="2"/>
      <c r="I297" s="2"/>
      <c r="J297" s="2"/>
      <c r="K297" s="2"/>
      <c r="L297" s="2"/>
      <c r="M297" s="275"/>
    </row>
    <row r="298" spans="1:13">
      <c r="A298" s="156"/>
      <c r="B298" s="2"/>
      <c r="C298" s="2"/>
      <c r="D298" s="2"/>
      <c r="E298" s="2"/>
      <c r="F298" s="2" t="s">
        <v>1563</v>
      </c>
      <c r="G298" s="2"/>
      <c r="H298" s="2"/>
      <c r="I298" s="2"/>
      <c r="J298" s="2"/>
      <c r="K298" s="2"/>
      <c r="L298" s="2"/>
      <c r="M298" s="275"/>
    </row>
    <row r="299" spans="1:13">
      <c r="A299" s="567" t="s">
        <v>1564</v>
      </c>
      <c r="B299" s="2" t="s">
        <v>1565</v>
      </c>
      <c r="C299" s="2"/>
      <c r="D299" s="2"/>
      <c r="E299" s="2"/>
      <c r="F299" s="2" t="s">
        <v>1566</v>
      </c>
      <c r="G299" s="2"/>
      <c r="H299" s="2"/>
      <c r="I299" s="2"/>
      <c r="J299" s="2"/>
      <c r="K299" s="2"/>
      <c r="L299" s="2"/>
      <c r="M299" s="275"/>
    </row>
    <row r="300" spans="1:13">
      <c r="A300" s="156"/>
      <c r="B300" s="2" t="s">
        <v>1567</v>
      </c>
      <c r="C300" s="2"/>
      <c r="D300" s="2"/>
      <c r="E300" s="2"/>
      <c r="F300" s="2"/>
      <c r="G300" s="2"/>
      <c r="H300" s="2"/>
      <c r="I300" s="2"/>
      <c r="J300" s="2"/>
      <c r="K300" s="2"/>
      <c r="L300" s="2"/>
      <c r="M300" s="275"/>
    </row>
    <row r="301" spans="1:13">
      <c r="A301" s="356"/>
      <c r="B301" s="501" t="s">
        <v>1568</v>
      </c>
      <c r="C301" s="501" t="s">
        <v>1569</v>
      </c>
      <c r="D301" s="501" t="s">
        <v>1570</v>
      </c>
      <c r="E301" s="501" t="s">
        <v>1571</v>
      </c>
      <c r="F301" s="357" t="s">
        <v>46</v>
      </c>
      <c r="G301" s="568"/>
      <c r="H301" s="501" t="s">
        <v>1572</v>
      </c>
      <c r="I301" s="501" t="s">
        <v>1573</v>
      </c>
      <c r="J301" s="357"/>
      <c r="K301" s="568"/>
      <c r="L301" s="357" t="s">
        <v>1574</v>
      </c>
      <c r="M301" s="569"/>
    </row>
    <row r="302" spans="1:13">
      <c r="A302" s="481"/>
      <c r="B302" s="504" t="s">
        <v>1575</v>
      </c>
      <c r="C302" s="504" t="s">
        <v>48</v>
      </c>
      <c r="D302" s="504" t="s">
        <v>1576</v>
      </c>
      <c r="E302" s="504" t="s">
        <v>1577</v>
      </c>
      <c r="F302" s="163" t="s">
        <v>1226</v>
      </c>
      <c r="G302" s="483"/>
      <c r="H302" s="504" t="s">
        <v>1578</v>
      </c>
      <c r="I302" s="504" t="s">
        <v>1579</v>
      </c>
      <c r="J302" s="163" t="s">
        <v>1580</v>
      </c>
      <c r="K302" s="483"/>
      <c r="L302" s="163" t="s">
        <v>1581</v>
      </c>
      <c r="M302" s="273"/>
    </row>
    <row r="303" spans="1:13">
      <c r="A303" s="481"/>
      <c r="B303" s="570" t="s">
        <v>470</v>
      </c>
      <c r="C303" s="570" t="s">
        <v>471</v>
      </c>
      <c r="D303" s="570" t="s">
        <v>472</v>
      </c>
      <c r="E303" s="570" t="s">
        <v>62</v>
      </c>
      <c r="F303" s="400" t="s">
        <v>63</v>
      </c>
      <c r="G303" s="571"/>
      <c r="H303" s="570" t="s">
        <v>64</v>
      </c>
      <c r="I303" s="570" t="s">
        <v>65</v>
      </c>
      <c r="J303" s="400" t="s">
        <v>66</v>
      </c>
      <c r="K303" s="571"/>
      <c r="L303" s="400" t="s">
        <v>67</v>
      </c>
      <c r="M303" s="422"/>
    </row>
    <row r="304" spans="1:13">
      <c r="A304" s="479" t="s">
        <v>36</v>
      </c>
      <c r="B304" s="319"/>
      <c r="C304" s="319"/>
      <c r="D304" s="319"/>
      <c r="E304" s="987"/>
      <c r="F304" s="497" t="s">
        <v>1569</v>
      </c>
      <c r="G304" s="319"/>
      <c r="H304" s="319"/>
      <c r="I304" s="987"/>
      <c r="J304" s="988" t="s">
        <v>1569</v>
      </c>
      <c r="K304" s="358"/>
      <c r="L304" s="989" t="s">
        <v>1569</v>
      </c>
      <c r="M304" s="275"/>
    </row>
    <row r="305" spans="1:13">
      <c r="A305" s="479" t="s">
        <v>48</v>
      </c>
      <c r="B305" s="319"/>
      <c r="C305" s="319"/>
      <c r="D305" s="319"/>
      <c r="E305" s="504" t="s">
        <v>1882</v>
      </c>
      <c r="F305" s="504" t="s">
        <v>48</v>
      </c>
      <c r="G305" s="504" t="s">
        <v>1882</v>
      </c>
      <c r="H305" s="504" t="s">
        <v>1882</v>
      </c>
      <c r="I305" s="319"/>
      <c r="J305" s="504" t="s">
        <v>48</v>
      </c>
      <c r="K305" s="504" t="s">
        <v>1882</v>
      </c>
      <c r="L305" s="504" t="s">
        <v>48</v>
      </c>
      <c r="M305" s="423" t="s">
        <v>1882</v>
      </c>
    </row>
    <row r="306" spans="1:13">
      <c r="A306" s="479" t="s">
        <v>475</v>
      </c>
      <c r="B306" s="319"/>
      <c r="C306" s="1423"/>
      <c r="D306" s="1423"/>
      <c r="E306" s="1423"/>
      <c r="F306" s="1423"/>
      <c r="G306" s="1423"/>
      <c r="H306" s="1423"/>
      <c r="I306" s="1423"/>
      <c r="J306" s="1423"/>
      <c r="K306" s="1423"/>
      <c r="L306" s="1423"/>
      <c r="M306" s="1424"/>
    </row>
    <row r="307" spans="1:13">
      <c r="A307" s="479" t="s">
        <v>968</v>
      </c>
      <c r="B307" s="319"/>
      <c r="C307" s="1423"/>
      <c r="D307" s="1423"/>
      <c r="E307" s="1423"/>
      <c r="F307" s="1423"/>
      <c r="G307" s="1423"/>
      <c r="H307" s="1423"/>
      <c r="I307" s="1423"/>
      <c r="J307" s="1423"/>
      <c r="K307" s="1423"/>
      <c r="L307" s="1423"/>
      <c r="M307" s="1424"/>
    </row>
    <row r="308" spans="1:13">
      <c r="A308" s="479" t="s">
        <v>1212</v>
      </c>
      <c r="B308" s="319"/>
      <c r="C308" s="1423"/>
      <c r="D308" s="1423"/>
      <c r="E308" s="1423"/>
      <c r="F308" s="1423"/>
      <c r="G308" s="1423"/>
      <c r="H308" s="1423"/>
      <c r="I308" s="1423"/>
      <c r="J308" s="1423"/>
      <c r="K308" s="1423"/>
      <c r="L308" s="1423"/>
      <c r="M308" s="1424"/>
    </row>
    <row r="309" spans="1:13">
      <c r="A309" s="479" t="s">
        <v>71</v>
      </c>
      <c r="B309" s="319"/>
      <c r="C309" s="1423"/>
      <c r="D309" s="1423"/>
      <c r="E309" s="1423"/>
      <c r="F309" s="1423"/>
      <c r="G309" s="1423"/>
      <c r="H309" s="1423"/>
      <c r="I309" s="1423"/>
      <c r="J309" s="1423"/>
      <c r="K309" s="1423"/>
      <c r="L309" s="1423"/>
      <c r="M309" s="1424"/>
    </row>
    <row r="310" spans="1:13">
      <c r="A310" s="479" t="s">
        <v>72</v>
      </c>
      <c r="B310" s="319"/>
      <c r="C310" s="1423"/>
      <c r="D310" s="1423"/>
      <c r="E310" s="1423"/>
      <c r="F310" s="1423"/>
      <c r="G310" s="1423"/>
      <c r="H310" s="1423"/>
      <c r="I310" s="1423"/>
      <c r="J310" s="1423"/>
      <c r="K310" s="1423"/>
      <c r="L310" s="1423"/>
      <c r="M310" s="1424"/>
    </row>
    <row r="311" spans="1:13">
      <c r="A311" s="479" t="s">
        <v>484</v>
      </c>
      <c r="B311" s="319"/>
      <c r="C311" s="1423"/>
      <c r="D311" s="1423"/>
      <c r="E311" s="1423"/>
      <c r="F311" s="1423"/>
      <c r="G311" s="1423"/>
      <c r="H311" s="1423"/>
      <c r="I311" s="1423"/>
      <c r="J311" s="1423"/>
      <c r="K311" s="1423"/>
      <c r="L311" s="1423"/>
      <c r="M311" s="1424"/>
    </row>
    <row r="312" spans="1:13">
      <c r="A312" s="479" t="s">
        <v>487</v>
      </c>
      <c r="B312" s="319"/>
      <c r="C312" s="1423"/>
      <c r="D312" s="1423"/>
      <c r="E312" s="1423"/>
      <c r="F312" s="1423"/>
      <c r="G312" s="1423"/>
      <c r="H312" s="1423"/>
      <c r="I312" s="1423"/>
      <c r="J312" s="1423"/>
      <c r="K312" s="1423"/>
      <c r="L312" s="1423"/>
      <c r="M312" s="1424"/>
    </row>
    <row r="313" spans="1:13">
      <c r="A313" s="479" t="s">
        <v>2227</v>
      </c>
      <c r="B313" s="319"/>
      <c r="C313" s="1423"/>
      <c r="D313" s="1423"/>
      <c r="E313" s="1423"/>
      <c r="F313" s="1423"/>
      <c r="G313" s="1423"/>
      <c r="H313" s="1423"/>
      <c r="I313" s="1423"/>
      <c r="J313" s="1423"/>
      <c r="K313" s="1423"/>
      <c r="L313" s="1423"/>
      <c r="M313" s="1424"/>
    </row>
    <row r="314" spans="1:13">
      <c r="A314" s="479" t="s">
        <v>341</v>
      </c>
      <c r="B314" s="319"/>
      <c r="C314" s="1423"/>
      <c r="D314" s="1423"/>
      <c r="E314" s="1423"/>
      <c r="F314" s="1423"/>
      <c r="G314" s="1423"/>
      <c r="H314" s="1423"/>
      <c r="I314" s="1423"/>
      <c r="J314" s="1423"/>
      <c r="K314" s="1423"/>
      <c r="L314" s="1423"/>
      <c r="M314" s="1424"/>
    </row>
    <row r="315" spans="1:13">
      <c r="A315" s="479" t="s">
        <v>73</v>
      </c>
      <c r="B315" s="319"/>
      <c r="C315" s="1423"/>
      <c r="D315" s="1423"/>
      <c r="E315" s="1423"/>
      <c r="F315" s="1423"/>
      <c r="G315" s="1423"/>
      <c r="H315" s="1423"/>
      <c r="I315" s="1423"/>
      <c r="J315" s="1423"/>
      <c r="K315" s="1423"/>
      <c r="L315" s="1423"/>
      <c r="M315" s="1424"/>
    </row>
    <row r="316" spans="1:13">
      <c r="A316" s="479" t="s">
        <v>74</v>
      </c>
      <c r="B316" s="319"/>
      <c r="C316" s="1423"/>
      <c r="D316" s="1423"/>
      <c r="E316" s="1423"/>
      <c r="F316" s="1423"/>
      <c r="G316" s="1423"/>
      <c r="H316" s="1423"/>
      <c r="I316" s="1423"/>
      <c r="J316" s="1423"/>
      <c r="K316" s="1423"/>
      <c r="L316" s="1423"/>
      <c r="M316" s="1424"/>
    </row>
    <row r="317" spans="1:13">
      <c r="A317" s="479" t="s">
        <v>75</v>
      </c>
      <c r="B317" s="319"/>
      <c r="C317" s="1423"/>
      <c r="D317" s="1423"/>
      <c r="E317" s="1423"/>
      <c r="F317" s="1423"/>
      <c r="G317" s="1423"/>
      <c r="H317" s="1423"/>
      <c r="I317" s="1423"/>
      <c r="J317" s="1423"/>
      <c r="K317" s="1423"/>
      <c r="L317" s="1423"/>
      <c r="M317" s="1424"/>
    </row>
    <row r="318" spans="1:13">
      <c r="A318" s="479" t="s">
        <v>76</v>
      </c>
      <c r="B318" s="319"/>
      <c r="C318" s="1423"/>
      <c r="D318" s="1423"/>
      <c r="E318" s="1423"/>
      <c r="F318" s="1423"/>
      <c r="G318" s="1423"/>
      <c r="H318" s="1423"/>
      <c r="I318" s="1423"/>
      <c r="J318" s="1423"/>
      <c r="K318" s="1423"/>
      <c r="L318" s="1423"/>
      <c r="M318" s="1424"/>
    </row>
    <row r="319" spans="1:13">
      <c r="A319" s="479" t="s">
        <v>77</v>
      </c>
      <c r="B319" s="319"/>
      <c r="C319" s="1423"/>
      <c r="D319" s="1423"/>
      <c r="E319" s="1423"/>
      <c r="F319" s="1423"/>
      <c r="G319" s="1423"/>
      <c r="H319" s="1423"/>
      <c r="I319" s="1423"/>
      <c r="J319" s="1423"/>
      <c r="K319" s="1423"/>
      <c r="L319" s="1423"/>
      <c r="M319" s="1424"/>
    </row>
    <row r="320" spans="1:13">
      <c r="A320" s="479" t="s">
        <v>78</v>
      </c>
      <c r="B320" s="319"/>
      <c r="C320" s="1423"/>
      <c r="D320" s="1423"/>
      <c r="E320" s="1423"/>
      <c r="F320" s="1423"/>
      <c r="G320" s="1423"/>
      <c r="H320" s="1423"/>
      <c r="I320" s="1423"/>
      <c r="J320" s="1423"/>
      <c r="K320" s="1423"/>
      <c r="L320" s="1423"/>
      <c r="M320" s="1424"/>
    </row>
    <row r="321" spans="1:13">
      <c r="A321" s="479" t="s">
        <v>79</v>
      </c>
      <c r="B321" s="319"/>
      <c r="C321" s="1423"/>
      <c r="D321" s="1423"/>
      <c r="E321" s="1423"/>
      <c r="F321" s="1423"/>
      <c r="G321" s="1423"/>
      <c r="H321" s="1423"/>
      <c r="I321" s="1423"/>
      <c r="J321" s="1423"/>
      <c r="K321" s="1423"/>
      <c r="L321" s="1423"/>
      <c r="M321" s="1424"/>
    </row>
    <row r="322" spans="1:13">
      <c r="A322" s="479" t="s">
        <v>80</v>
      </c>
      <c r="B322" s="319"/>
      <c r="C322" s="1423"/>
      <c r="D322" s="1423"/>
      <c r="E322" s="1423"/>
      <c r="F322" s="1423"/>
      <c r="G322" s="1423"/>
      <c r="H322" s="1423"/>
      <c r="I322" s="1423"/>
      <c r="J322" s="1423"/>
      <c r="K322" s="1423"/>
      <c r="L322" s="1423"/>
      <c r="M322" s="1424"/>
    </row>
    <row r="323" spans="1:13">
      <c r="A323" s="479" t="s">
        <v>81</v>
      </c>
      <c r="B323" s="319"/>
      <c r="C323" s="1423"/>
      <c r="D323" s="1423"/>
      <c r="E323" s="1423"/>
      <c r="F323" s="1423"/>
      <c r="G323" s="1423"/>
      <c r="H323" s="1423"/>
      <c r="I323" s="1423"/>
      <c r="J323" s="1423"/>
      <c r="K323" s="1423"/>
      <c r="L323" s="1423"/>
      <c r="M323" s="1424"/>
    </row>
    <row r="324" spans="1:13">
      <c r="A324" s="479" t="s">
        <v>82</v>
      </c>
      <c r="B324" s="319"/>
      <c r="C324" s="1423"/>
      <c r="D324" s="1423"/>
      <c r="E324" s="1423"/>
      <c r="F324" s="1423"/>
      <c r="G324" s="1423"/>
      <c r="H324" s="1423"/>
      <c r="I324" s="1423"/>
      <c r="J324" s="1423"/>
      <c r="K324" s="1423"/>
      <c r="L324" s="1423"/>
      <c r="M324" s="1424"/>
    </row>
    <row r="325" spans="1:13">
      <c r="A325" s="479" t="s">
        <v>83</v>
      </c>
      <c r="B325" s="319"/>
      <c r="C325" s="1423"/>
      <c r="D325" s="1423"/>
      <c r="E325" s="1423"/>
      <c r="F325" s="1423"/>
      <c r="G325" s="1423"/>
      <c r="H325" s="1423"/>
      <c r="I325" s="1423"/>
      <c r="J325" s="1423"/>
      <c r="K325" s="1423"/>
      <c r="L325" s="1423"/>
      <c r="M325" s="1424"/>
    </row>
    <row r="326" spans="1:13">
      <c r="A326" s="479" t="s">
        <v>84</v>
      </c>
      <c r="B326" s="319"/>
      <c r="C326" s="1423"/>
      <c r="D326" s="1423"/>
      <c r="E326" s="1423"/>
      <c r="F326" s="1423"/>
      <c r="G326" s="1423"/>
      <c r="H326" s="1423"/>
      <c r="I326" s="1423"/>
      <c r="J326" s="1423"/>
      <c r="K326" s="1423"/>
      <c r="L326" s="1423"/>
      <c r="M326" s="1425"/>
    </row>
    <row r="327" spans="1:13">
      <c r="A327" s="479" t="s">
        <v>85</v>
      </c>
      <c r="B327" s="319"/>
      <c r="C327" s="1423"/>
      <c r="D327" s="1423"/>
      <c r="E327" s="1423"/>
      <c r="F327" s="1423"/>
      <c r="G327" s="1423"/>
      <c r="H327" s="1423"/>
      <c r="I327" s="1423"/>
      <c r="J327" s="1423"/>
      <c r="K327" s="1423"/>
      <c r="L327" s="1423"/>
      <c r="M327" s="1425"/>
    </row>
    <row r="328" spans="1:13">
      <c r="A328" s="479" t="s">
        <v>86</v>
      </c>
      <c r="B328" s="319"/>
      <c r="C328" s="1423"/>
      <c r="D328" s="1423"/>
      <c r="E328" s="1423"/>
      <c r="F328" s="1423"/>
      <c r="G328" s="1423"/>
      <c r="H328" s="1423"/>
      <c r="I328" s="1423"/>
      <c r="J328" s="1423"/>
      <c r="K328" s="1423"/>
      <c r="L328" s="1423"/>
      <c r="M328" s="1425"/>
    </row>
    <row r="329" spans="1:13">
      <c r="A329" s="479" t="s">
        <v>87</v>
      </c>
      <c r="B329" s="319"/>
      <c r="C329" s="1423"/>
      <c r="D329" s="1423"/>
      <c r="E329" s="1423"/>
      <c r="F329" s="1423"/>
      <c r="G329" s="1423"/>
      <c r="H329" s="1423"/>
      <c r="I329" s="1423"/>
      <c r="J329" s="1423"/>
      <c r="K329" s="1423"/>
      <c r="L329" s="1423"/>
      <c r="M329" s="1425"/>
    </row>
    <row r="330" spans="1:13">
      <c r="A330" s="479" t="s">
        <v>88</v>
      </c>
      <c r="B330" s="319"/>
      <c r="C330" s="1423"/>
      <c r="D330" s="1423"/>
      <c r="E330" s="1423"/>
      <c r="F330" s="1423"/>
      <c r="G330" s="1423"/>
      <c r="H330" s="1423"/>
      <c r="I330" s="1423"/>
      <c r="J330" s="1423"/>
      <c r="K330" s="1423"/>
      <c r="L330" s="1423"/>
      <c r="M330" s="1425"/>
    </row>
    <row r="331" spans="1:13">
      <c r="A331" s="479" t="s">
        <v>2240</v>
      </c>
      <c r="B331" s="319"/>
      <c r="C331" s="1423"/>
      <c r="D331" s="1423"/>
      <c r="E331" s="1423"/>
      <c r="F331" s="1423"/>
      <c r="G331" s="1423"/>
      <c r="H331" s="1423"/>
      <c r="I331" s="1423"/>
      <c r="J331" s="1423"/>
      <c r="K331" s="1423"/>
      <c r="L331" s="1423"/>
      <c r="M331" s="1425"/>
    </row>
    <row r="332" spans="1:13">
      <c r="A332" s="479" t="s">
        <v>2242</v>
      </c>
      <c r="B332" s="319"/>
      <c r="C332" s="1423"/>
      <c r="D332" s="1423"/>
      <c r="E332" s="1423"/>
      <c r="F332" s="1423"/>
      <c r="G332" s="1423"/>
      <c r="H332" s="1423"/>
      <c r="I332" s="1423"/>
      <c r="J332" s="1423"/>
      <c r="K332" s="1423"/>
      <c r="L332" s="1423"/>
      <c r="M332" s="1425"/>
    </row>
    <row r="333" spans="1:13">
      <c r="A333" s="479" t="s">
        <v>2245</v>
      </c>
      <c r="B333" s="319"/>
      <c r="C333" s="1423"/>
      <c r="D333" s="1423"/>
      <c r="E333" s="1423"/>
      <c r="F333" s="1423"/>
      <c r="G333" s="1423"/>
      <c r="H333" s="1423"/>
      <c r="I333" s="1423"/>
      <c r="J333" s="1423"/>
      <c r="K333" s="1423"/>
      <c r="L333" s="1423"/>
      <c r="M333" s="1425"/>
    </row>
    <row r="334" spans="1:13">
      <c r="A334" s="479" t="s">
        <v>2248</v>
      </c>
      <c r="B334" s="319"/>
      <c r="C334" s="1423"/>
      <c r="D334" s="1423"/>
      <c r="E334" s="1423"/>
      <c r="F334" s="1423"/>
      <c r="G334" s="1423"/>
      <c r="H334" s="1423"/>
      <c r="I334" s="1423"/>
      <c r="J334" s="1423"/>
      <c r="K334" s="1423"/>
      <c r="L334" s="1423"/>
      <c r="M334" s="1425"/>
    </row>
    <row r="335" spans="1:13">
      <c r="A335" s="479" t="s">
        <v>2603</v>
      </c>
      <c r="B335" s="319"/>
      <c r="C335" s="1423"/>
      <c r="D335" s="1423"/>
      <c r="E335" s="1423"/>
      <c r="F335" s="1423"/>
      <c r="G335" s="1423"/>
      <c r="H335" s="1423"/>
      <c r="I335" s="1423"/>
      <c r="J335" s="1423"/>
      <c r="K335" s="1423"/>
      <c r="L335" s="1423"/>
      <c r="M335" s="1425"/>
    </row>
    <row r="336" spans="1:13">
      <c r="A336" s="479">
        <v>31</v>
      </c>
      <c r="B336" s="319"/>
      <c r="C336" s="1423"/>
      <c r="D336" s="1423"/>
      <c r="E336" s="1423"/>
      <c r="F336" s="1423"/>
      <c r="G336" s="1423"/>
      <c r="H336" s="1423"/>
      <c r="I336" s="1423"/>
      <c r="J336" s="1423"/>
      <c r="K336" s="1423"/>
      <c r="L336" s="1423"/>
      <c r="M336" s="1426"/>
    </row>
    <row r="337" spans="1:14">
      <c r="A337" s="479">
        <v>32</v>
      </c>
      <c r="B337" s="319"/>
      <c r="C337" s="1423"/>
      <c r="D337" s="1423"/>
      <c r="E337" s="1423"/>
      <c r="F337" s="1423"/>
      <c r="G337" s="1423"/>
      <c r="H337" s="1423"/>
      <c r="I337" s="1423"/>
      <c r="J337" s="1423"/>
      <c r="K337" s="1423"/>
      <c r="L337" s="1423"/>
      <c r="M337" s="1422"/>
    </row>
    <row r="338" spans="1:14">
      <c r="A338" s="479">
        <v>33</v>
      </c>
      <c r="B338" s="319"/>
      <c r="C338" s="1423"/>
      <c r="D338" s="1423"/>
      <c r="E338" s="1423"/>
      <c r="F338" s="1423"/>
      <c r="G338" s="1423"/>
      <c r="H338" s="1423"/>
      <c r="I338" s="1423"/>
      <c r="J338" s="1423"/>
      <c r="K338" s="1423"/>
      <c r="L338" s="1423"/>
      <c r="M338" s="1422"/>
    </row>
    <row r="339" spans="1:14">
      <c r="A339" s="479">
        <v>34</v>
      </c>
      <c r="B339" s="319"/>
      <c r="C339" s="1423"/>
      <c r="D339" s="1423"/>
      <c r="E339" s="1423"/>
      <c r="F339" s="1423"/>
      <c r="G339" s="1423"/>
      <c r="H339" s="1423"/>
      <c r="I339" s="1423"/>
      <c r="J339" s="1423"/>
      <c r="K339" s="1423"/>
      <c r="L339" s="1423"/>
      <c r="M339" s="1422"/>
    </row>
    <row r="340" spans="1:14">
      <c r="A340" s="479">
        <v>35</v>
      </c>
      <c r="B340" s="319"/>
      <c r="C340" s="1423"/>
      <c r="D340" s="1423"/>
      <c r="E340" s="1423"/>
      <c r="F340" s="1423"/>
      <c r="G340" s="1423"/>
      <c r="H340" s="1423"/>
      <c r="I340" s="1423"/>
      <c r="J340" s="1423"/>
      <c r="K340" s="1423"/>
      <c r="L340" s="1423"/>
      <c r="M340" s="1422"/>
    </row>
    <row r="341" spans="1:14">
      <c r="A341" s="479">
        <v>36</v>
      </c>
      <c r="B341" s="319"/>
      <c r="C341" s="1423"/>
      <c r="D341" s="1423"/>
      <c r="E341" s="1423"/>
      <c r="F341" s="1423"/>
      <c r="G341" s="1423"/>
      <c r="H341" s="1423"/>
      <c r="I341" s="1423"/>
      <c r="J341" s="1423"/>
      <c r="K341" s="1423"/>
      <c r="L341" s="1423"/>
      <c r="M341" s="1422"/>
    </row>
    <row r="342" spans="1:14">
      <c r="A342" s="479">
        <v>37</v>
      </c>
      <c r="B342" s="319"/>
      <c r="C342" s="1423"/>
      <c r="D342" s="1423"/>
      <c r="E342" s="1423"/>
      <c r="F342" s="1423"/>
      <c r="G342" s="1423"/>
      <c r="H342" s="1423"/>
      <c r="I342" s="1423"/>
      <c r="J342" s="1423"/>
      <c r="K342" s="1423"/>
      <c r="L342" s="1423"/>
      <c r="M342" s="1422"/>
    </row>
    <row r="343" spans="1:14">
      <c r="A343" s="479">
        <v>38</v>
      </c>
      <c r="B343" s="319"/>
      <c r="C343" s="1423"/>
      <c r="D343" s="1423"/>
      <c r="E343" s="1423"/>
      <c r="F343" s="1423"/>
      <c r="G343" s="1423"/>
      <c r="H343" s="1423"/>
      <c r="I343" s="1423"/>
      <c r="J343" s="1423"/>
      <c r="K343" s="1423"/>
      <c r="L343" s="1423"/>
      <c r="M343" s="1422"/>
    </row>
    <row r="344" spans="1:14">
      <c r="A344" s="479"/>
      <c r="B344" s="319"/>
      <c r="C344" s="1423"/>
      <c r="D344" s="1423"/>
      <c r="E344" s="1423"/>
      <c r="F344" s="1423"/>
      <c r="G344" s="1423"/>
      <c r="H344" s="1423"/>
      <c r="I344" s="1423"/>
      <c r="J344" s="1423"/>
      <c r="K344" s="1423"/>
      <c r="L344" s="1423"/>
      <c r="M344" s="1422"/>
    </row>
    <row r="345" spans="1:14">
      <c r="A345" s="479"/>
      <c r="B345" s="319"/>
      <c r="C345" s="1423"/>
      <c r="D345" s="1423"/>
      <c r="E345" s="1423"/>
      <c r="F345" s="1423"/>
      <c r="G345" s="1423"/>
      <c r="H345" s="1423"/>
      <c r="I345" s="1423"/>
      <c r="J345" s="1423"/>
      <c r="K345" s="1423"/>
      <c r="L345" s="1423"/>
      <c r="M345" s="1422"/>
    </row>
    <row r="346" spans="1:14">
      <c r="A346" s="479"/>
      <c r="B346" s="319"/>
      <c r="C346" s="1423"/>
      <c r="D346" s="1423"/>
      <c r="E346" s="1423"/>
      <c r="F346" s="1423"/>
      <c r="G346" s="1423"/>
      <c r="H346" s="1423"/>
      <c r="I346" s="1423"/>
      <c r="J346" s="1423"/>
      <c r="K346" s="1423"/>
      <c r="L346" s="1423"/>
      <c r="M346" s="1422"/>
    </row>
    <row r="347" spans="1:14">
      <c r="A347" s="479"/>
      <c r="B347" s="319"/>
      <c r="C347" s="1423"/>
      <c r="D347" s="1423"/>
      <c r="E347" s="1423"/>
      <c r="F347" s="1423"/>
      <c r="G347" s="1423"/>
      <c r="H347" s="1423"/>
      <c r="I347" s="1423"/>
      <c r="J347" s="1423"/>
      <c r="K347" s="1423"/>
      <c r="L347" s="1423"/>
      <c r="M347" s="1422"/>
    </row>
    <row r="348" spans="1:14" ht="15.75" thickBot="1">
      <c r="A348" s="309"/>
      <c r="B348" s="310"/>
      <c r="C348" s="310"/>
      <c r="D348" s="310"/>
      <c r="E348" s="310"/>
      <c r="F348" s="310"/>
      <c r="G348" s="310"/>
      <c r="H348" s="310"/>
      <c r="I348" s="310"/>
      <c r="J348" s="310"/>
      <c r="K348" s="310"/>
      <c r="L348" s="310"/>
      <c r="M348" s="311"/>
    </row>
    <row r="349" spans="1:14">
      <c r="A349" s="1005" t="s">
        <v>2583</v>
      </c>
      <c r="B349" s="163"/>
      <c r="C349" s="163"/>
      <c r="D349" s="1433"/>
      <c r="E349" s="1433"/>
      <c r="F349" s="2"/>
      <c r="G349" s="2"/>
      <c r="H349" s="1433"/>
      <c r="I349" s="2"/>
      <c r="J349" s="2"/>
      <c r="K349" s="2"/>
      <c r="L349" s="2"/>
      <c r="M349" s="2"/>
    </row>
    <row r="350" spans="1:14">
      <c r="A350" s="2"/>
      <c r="B350" s="2"/>
      <c r="C350" s="2"/>
      <c r="D350" s="2"/>
      <c r="E350" s="2"/>
      <c r="F350" s="2"/>
      <c r="G350" s="2"/>
      <c r="H350" s="2"/>
      <c r="I350" s="2"/>
      <c r="J350" s="2"/>
      <c r="K350" s="2"/>
      <c r="L350" s="2"/>
      <c r="M350" s="2"/>
    </row>
    <row r="351" spans="1:14">
      <c r="A351" s="163">
        <v>32</v>
      </c>
      <c r="B351" s="163"/>
      <c r="C351" s="163"/>
      <c r="D351" s="163"/>
      <c r="E351" s="163"/>
      <c r="F351" s="163"/>
      <c r="G351" s="163"/>
      <c r="H351" s="1062"/>
      <c r="I351" s="1062"/>
      <c r="J351" s="1062"/>
      <c r="K351" s="1062"/>
      <c r="L351" s="1062"/>
      <c r="M351" s="1062"/>
      <c r="N351" s="1194"/>
    </row>
    <row r="352" spans="1:14">
      <c r="H352" s="1194"/>
      <c r="I352" s="1194"/>
      <c r="J352" s="1194"/>
      <c r="K352" s="1194"/>
      <c r="L352" s="1194"/>
      <c r="M352" s="1194"/>
      <c r="N352" s="1194"/>
    </row>
    <row r="353" spans="8:17">
      <c r="H353" s="1194"/>
      <c r="I353" s="1072"/>
      <c r="J353" s="1194"/>
      <c r="K353" s="1194"/>
      <c r="L353" s="1194"/>
      <c r="M353" s="1194"/>
      <c r="N353" s="1194"/>
    </row>
    <row r="354" spans="8:17">
      <c r="H354" s="1194"/>
      <c r="I354" s="1072"/>
      <c r="J354" s="1194"/>
      <c r="K354" s="1194"/>
      <c r="L354" s="1194"/>
      <c r="M354" s="1194"/>
      <c r="N354" s="1194"/>
    </row>
    <row r="355" spans="8:17">
      <c r="H355" s="1194"/>
      <c r="I355" s="1072"/>
      <c r="J355" s="1194"/>
      <c r="K355" s="1194"/>
      <c r="L355" s="1194"/>
      <c r="M355" s="1194"/>
      <c r="N355" s="1194"/>
    </row>
    <row r="356" spans="8:17">
      <c r="H356" s="1194"/>
      <c r="I356" s="1194"/>
      <c r="J356" s="1194"/>
      <c r="K356" s="1194"/>
      <c r="L356" s="1194"/>
      <c r="M356" s="1194"/>
      <c r="N356" s="1194"/>
    </row>
    <row r="357" spans="8:17">
      <c r="O357" s="1438"/>
      <c r="P357" s="1438"/>
    </row>
    <row r="358" spans="8:17">
      <c r="O358" s="1439"/>
      <c r="P358" s="1438"/>
      <c r="Q358" s="1440"/>
    </row>
    <row r="359" spans="8:17">
      <c r="O359" s="1441"/>
      <c r="P359" s="1438"/>
      <c r="Q359" s="1440"/>
    </row>
    <row r="360" spans="8:17">
      <c r="O360" s="1439"/>
      <c r="P360" s="1438"/>
      <c r="Q360" s="1440"/>
    </row>
    <row r="361" spans="8:17">
      <c r="O361" s="1441"/>
      <c r="P361" s="1438"/>
      <c r="Q361" s="1440"/>
    </row>
    <row r="362" spans="8:17">
      <c r="O362" s="1442"/>
      <c r="P362" s="1438"/>
      <c r="Q362" s="1440"/>
    </row>
    <row r="363" spans="8:17">
      <c r="O363" s="1439"/>
      <c r="P363" s="1438"/>
      <c r="Q363" s="1440"/>
    </row>
    <row r="364" spans="8:17">
      <c r="O364" s="1441"/>
      <c r="P364" s="1438"/>
      <c r="Q364" s="1440"/>
    </row>
    <row r="365" spans="8:17">
      <c r="O365" s="1439"/>
      <c r="P365" s="1438"/>
      <c r="Q365" s="1440"/>
    </row>
    <row r="366" spans="8:17">
      <c r="O366" s="1441"/>
      <c r="P366" s="1438"/>
      <c r="Q366" s="1440"/>
    </row>
    <row r="367" spans="8:17">
      <c r="O367" s="1439"/>
      <c r="P367" s="1438"/>
      <c r="Q367" s="1440"/>
    </row>
    <row r="368" spans="8:17">
      <c r="O368" s="1441"/>
      <c r="P368" s="1438"/>
      <c r="Q368" s="1440"/>
    </row>
    <row r="369" spans="15:17">
      <c r="O369" s="1439"/>
      <c r="P369" s="1438"/>
      <c r="Q369" s="1440"/>
    </row>
    <row r="370" spans="15:17">
      <c r="O370" s="1441"/>
      <c r="P370" s="1438"/>
      <c r="Q370" s="1440"/>
    </row>
    <row r="371" spans="15:17">
      <c r="O371" s="1770"/>
      <c r="P371" s="1438"/>
      <c r="Q371" s="1771"/>
    </row>
    <row r="372" spans="15:17">
      <c r="O372" s="1770"/>
      <c r="P372" s="1438"/>
      <c r="Q372" s="1771"/>
    </row>
    <row r="373" spans="15:17">
      <c r="O373" s="1439"/>
      <c r="P373" s="1438"/>
      <c r="Q373" s="1440"/>
    </row>
  </sheetData>
  <mergeCells count="2">
    <mergeCell ref="O371:O372"/>
    <mergeCell ref="Q371:Q372"/>
  </mergeCells>
  <printOptions horizontalCentered="1" verticalCentered="1"/>
  <pageMargins left="0.5" right="0.5" top="0.5" bottom="0.5" header="0" footer="0"/>
  <pageSetup scale="59" fitToWidth="2" orientation="landscape" r:id="rId1"/>
  <headerFooter alignWithMargins="0"/>
  <rowBreaks count="3" manualBreakCount="3">
    <brk id="53" max="12" man="1"/>
    <brk id="113" max="12" man="1"/>
    <brk id="171" max="12"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161925</xdr:rowOff>
                  </from>
                  <to>
                    <xdr:col>0</xdr:col>
                    <xdr:colOff>0</xdr:colOff>
                    <xdr:row>59</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200"/>
  <sheetViews>
    <sheetView defaultGridColor="0" topLeftCell="A46" colorId="22" zoomScale="75" zoomScaleNormal="75" workbookViewId="0">
      <selection activeCell="F86" sqref="F86"/>
    </sheetView>
  </sheetViews>
  <sheetFormatPr defaultColWidth="9.77734375" defaultRowHeight="15"/>
  <cols>
    <col min="1" max="1" width="5.77734375" customWidth="1"/>
    <col min="2" max="2" width="1.77734375" customWidth="1"/>
    <col min="3" max="3" width="5.77734375" customWidth="1"/>
    <col min="4" max="4" width="34.77734375" customWidth="1"/>
    <col min="5" max="5" width="17.77734375" customWidth="1"/>
    <col min="6" max="8" width="16.77734375" customWidth="1"/>
    <col min="9" max="9" width="5.77734375" customWidth="1"/>
    <col min="10" max="13" width="18.77734375" customWidth="1"/>
    <col min="14" max="14" width="20.77734375" customWidth="1"/>
  </cols>
  <sheetData>
    <row r="1" spans="1:15" ht="15.75" thickBot="1">
      <c r="A1" s="66" t="str">
        <f>'Data Sheet'!A52</f>
        <v>Annual Report of VERIZON NEW YORK INC.                                                                                  For the period ending DECEMBER 31, 2014</v>
      </c>
      <c r="B1" s="67"/>
      <c r="C1" s="67"/>
      <c r="D1" s="67"/>
      <c r="E1" s="67"/>
      <c r="F1" s="107"/>
      <c r="G1" s="107"/>
      <c r="H1" s="107"/>
      <c r="I1" s="66" t="str">
        <f>'Data Sheet'!A52</f>
        <v>Annual Report of VERIZON NEW YORK INC.                                                                                  For the period ending DECEMBER 31, 2014</v>
      </c>
      <c r="J1" s="67"/>
      <c r="K1" s="67"/>
      <c r="L1" s="107"/>
      <c r="M1" s="107"/>
      <c r="N1" s="67"/>
      <c r="O1" s="67"/>
    </row>
    <row r="2" spans="1:15" ht="15.75">
      <c r="A2" s="573" t="s">
        <v>1583</v>
      </c>
      <c r="B2" s="574"/>
      <c r="C2" s="574"/>
      <c r="D2" s="574"/>
      <c r="E2" s="574"/>
      <c r="F2" s="574"/>
      <c r="G2" s="574"/>
      <c r="H2" s="575"/>
      <c r="I2" s="576" t="s">
        <v>1583</v>
      </c>
      <c r="J2" s="343"/>
      <c r="K2" s="574"/>
      <c r="L2" s="574"/>
      <c r="M2" s="574"/>
      <c r="N2" s="575"/>
      <c r="O2" s="67"/>
    </row>
    <row r="3" spans="1:15">
      <c r="A3" s="97" t="s">
        <v>1558</v>
      </c>
      <c r="B3" s="67" t="s">
        <v>1584</v>
      </c>
      <c r="C3" s="67"/>
      <c r="D3" s="67"/>
      <c r="E3" s="67"/>
      <c r="F3" s="67"/>
      <c r="G3" s="67"/>
      <c r="H3" s="75"/>
      <c r="I3" s="74"/>
      <c r="J3" s="67"/>
      <c r="K3" s="67"/>
      <c r="L3" s="67"/>
      <c r="M3" s="67"/>
      <c r="N3" s="75"/>
      <c r="O3" s="67"/>
    </row>
    <row r="4" spans="1:15">
      <c r="A4" s="74"/>
      <c r="B4" s="67" t="s">
        <v>1585</v>
      </c>
      <c r="C4" s="67"/>
      <c r="D4" s="67"/>
      <c r="E4" s="67"/>
      <c r="F4" s="67"/>
      <c r="G4" s="67"/>
      <c r="H4" s="75"/>
      <c r="I4" s="74"/>
      <c r="J4" s="67"/>
      <c r="K4" s="67"/>
      <c r="L4" s="67"/>
      <c r="M4" s="67"/>
      <c r="N4" s="75"/>
      <c r="O4" s="67"/>
    </row>
    <row r="5" spans="1:15">
      <c r="A5" s="97" t="s">
        <v>1564</v>
      </c>
      <c r="B5" s="67" t="s">
        <v>2356</v>
      </c>
      <c r="C5" s="67"/>
      <c r="D5" s="67"/>
      <c r="E5" s="67"/>
      <c r="F5" s="67"/>
      <c r="G5" s="67"/>
      <c r="H5" s="75"/>
      <c r="I5" s="74"/>
      <c r="J5" s="67"/>
      <c r="K5" s="67"/>
      <c r="L5" s="67"/>
      <c r="M5" s="67"/>
      <c r="N5" s="75"/>
      <c r="O5" s="67"/>
    </row>
    <row r="6" spans="1:15">
      <c r="A6" s="74"/>
      <c r="B6" s="67" t="s">
        <v>2357</v>
      </c>
      <c r="C6" s="67"/>
      <c r="D6" s="67"/>
      <c r="E6" s="67"/>
      <c r="F6" s="67"/>
      <c r="G6" s="67"/>
      <c r="H6" s="75"/>
      <c r="I6" s="74"/>
      <c r="J6" s="67"/>
      <c r="K6" s="67"/>
      <c r="L6" s="67"/>
      <c r="M6" s="67"/>
      <c r="N6" s="75"/>
      <c r="O6" s="67"/>
    </row>
    <row r="7" spans="1:15">
      <c r="A7" s="97" t="s">
        <v>2358</v>
      </c>
      <c r="B7" s="67" t="s">
        <v>2359</v>
      </c>
      <c r="C7" s="67"/>
      <c r="D7" s="67"/>
      <c r="E7" s="67"/>
      <c r="F7" s="67"/>
      <c r="G7" s="67"/>
      <c r="H7" s="75"/>
      <c r="I7" s="74"/>
      <c r="J7" s="67"/>
      <c r="K7" s="67"/>
      <c r="L7" s="67"/>
      <c r="M7" s="67"/>
      <c r="N7" s="75"/>
      <c r="O7" s="67"/>
    </row>
    <row r="8" spans="1:15">
      <c r="A8" s="74"/>
      <c r="B8" s="67" t="s">
        <v>2360</v>
      </c>
      <c r="C8" s="67"/>
      <c r="D8" s="67"/>
      <c r="E8" s="67"/>
      <c r="F8" s="67"/>
      <c r="G8" s="67"/>
      <c r="H8" s="75"/>
      <c r="I8" s="74"/>
      <c r="J8" s="67"/>
      <c r="K8" s="67"/>
      <c r="L8" s="67"/>
      <c r="M8" s="67"/>
      <c r="N8" s="75"/>
      <c r="O8" s="67"/>
    </row>
    <row r="9" spans="1:15">
      <c r="A9" s="218"/>
      <c r="B9" s="181"/>
      <c r="C9" s="180"/>
      <c r="D9" s="182"/>
      <c r="E9" s="183" t="s">
        <v>2361</v>
      </c>
      <c r="F9" s="237" t="s">
        <v>2362</v>
      </c>
      <c r="G9" s="577"/>
      <c r="H9" s="578"/>
      <c r="I9" s="218"/>
      <c r="J9" s="237" t="s">
        <v>2363</v>
      </c>
      <c r="K9" s="577"/>
      <c r="L9" s="577"/>
      <c r="M9" s="579"/>
      <c r="N9" s="295"/>
      <c r="O9" s="67"/>
    </row>
    <row r="10" spans="1:15">
      <c r="A10" s="98"/>
      <c r="B10" s="176"/>
      <c r="C10" s="67"/>
      <c r="D10" s="177"/>
      <c r="E10" s="185" t="s">
        <v>2364</v>
      </c>
      <c r="F10" s="185" t="s">
        <v>1577</v>
      </c>
      <c r="G10" s="185" t="s">
        <v>2365</v>
      </c>
      <c r="H10" s="140" t="s">
        <v>46</v>
      </c>
      <c r="I10" s="98"/>
      <c r="J10" s="185" t="s">
        <v>1551</v>
      </c>
      <c r="K10" s="185" t="s">
        <v>1551</v>
      </c>
      <c r="L10" s="185" t="s">
        <v>2366</v>
      </c>
      <c r="M10" s="185" t="s">
        <v>46</v>
      </c>
      <c r="N10" s="140" t="s">
        <v>1066</v>
      </c>
      <c r="O10" s="67"/>
    </row>
    <row r="11" spans="1:15">
      <c r="A11" s="92" t="s">
        <v>36</v>
      </c>
      <c r="B11" s="176"/>
      <c r="C11" s="134" t="s">
        <v>2367</v>
      </c>
      <c r="D11" s="580"/>
      <c r="E11" s="185" t="s">
        <v>2368</v>
      </c>
      <c r="F11" s="185" t="s">
        <v>2369</v>
      </c>
      <c r="G11" s="185" t="s">
        <v>2370</v>
      </c>
      <c r="H11" s="140" t="s">
        <v>1535</v>
      </c>
      <c r="I11" s="92" t="s">
        <v>36</v>
      </c>
      <c r="J11" s="185" t="s">
        <v>2371</v>
      </c>
      <c r="K11" s="185" t="s">
        <v>2372</v>
      </c>
      <c r="L11" s="185" t="s">
        <v>2373</v>
      </c>
      <c r="M11" s="185" t="s">
        <v>1534</v>
      </c>
      <c r="N11" s="140" t="s">
        <v>2374</v>
      </c>
      <c r="O11" s="67"/>
    </row>
    <row r="12" spans="1:15">
      <c r="A12" s="84" t="s">
        <v>48</v>
      </c>
      <c r="B12" s="179"/>
      <c r="C12" s="581" t="s">
        <v>470</v>
      </c>
      <c r="D12" s="582"/>
      <c r="E12" s="284" t="s">
        <v>471</v>
      </c>
      <c r="F12" s="284" t="s">
        <v>472</v>
      </c>
      <c r="G12" s="284" t="s">
        <v>62</v>
      </c>
      <c r="H12" s="285" t="s">
        <v>63</v>
      </c>
      <c r="I12" s="84" t="s">
        <v>48</v>
      </c>
      <c r="J12" s="284" t="s">
        <v>64</v>
      </c>
      <c r="K12" s="284" t="s">
        <v>65</v>
      </c>
      <c r="L12" s="284" t="s">
        <v>66</v>
      </c>
      <c r="M12" s="284" t="s">
        <v>67</v>
      </c>
      <c r="N12" s="285" t="s">
        <v>68</v>
      </c>
      <c r="O12" s="67"/>
    </row>
    <row r="13" spans="1:15">
      <c r="A13" s="98"/>
      <c r="B13" s="134" t="s">
        <v>2375</v>
      </c>
      <c r="C13" s="107"/>
      <c r="D13" s="580"/>
      <c r="E13" s="190"/>
      <c r="F13" s="190"/>
      <c r="G13" s="190"/>
      <c r="H13" s="147"/>
      <c r="I13" s="98"/>
      <c r="J13" s="190"/>
      <c r="K13" s="190"/>
      <c r="L13" s="190"/>
      <c r="M13" s="190"/>
      <c r="N13" s="75"/>
      <c r="O13" s="67"/>
    </row>
    <row r="14" spans="1:15">
      <c r="A14" s="98"/>
      <c r="B14" s="67" t="s">
        <v>2376</v>
      </c>
      <c r="C14" s="67"/>
      <c r="D14" s="177"/>
      <c r="E14" s="190"/>
      <c r="F14" s="190"/>
      <c r="G14" s="190"/>
      <c r="H14" s="147"/>
      <c r="I14" s="98"/>
      <c r="J14" s="190"/>
      <c r="K14" s="190"/>
      <c r="L14" s="190"/>
      <c r="M14" s="190"/>
      <c r="N14" s="75"/>
      <c r="O14" s="67"/>
    </row>
    <row r="15" spans="1:15">
      <c r="A15" s="92" t="s">
        <v>475</v>
      </c>
      <c r="B15" s="176"/>
      <c r="C15" s="67" t="s">
        <v>394</v>
      </c>
      <c r="D15" s="177" t="s">
        <v>395</v>
      </c>
      <c r="E15" s="1705">
        <v>179189097.46999997</v>
      </c>
      <c r="F15" s="1705">
        <v>16924671.91</v>
      </c>
      <c r="G15" s="1705"/>
      <c r="H15" s="1706">
        <v>1897486.8100000322</v>
      </c>
      <c r="I15" s="1537" t="s">
        <v>475</v>
      </c>
      <c r="J15" s="1357">
        <v>0</v>
      </c>
      <c r="K15" s="1705">
        <v>32335041.090000004</v>
      </c>
      <c r="L15" s="190"/>
      <c r="M15" s="1705"/>
      <c r="N15" s="1472">
        <v>165676215.09999999</v>
      </c>
      <c r="O15" s="67"/>
    </row>
    <row r="16" spans="1:15">
      <c r="A16" s="92" t="s">
        <v>968</v>
      </c>
      <c r="B16" s="176"/>
      <c r="C16" s="67" t="s">
        <v>396</v>
      </c>
      <c r="D16" s="177" t="s">
        <v>397</v>
      </c>
      <c r="E16" s="1705">
        <v>0</v>
      </c>
      <c r="F16" s="1705">
        <v>0</v>
      </c>
      <c r="G16" s="1705"/>
      <c r="H16" s="1706">
        <v>0</v>
      </c>
      <c r="I16" s="1537" t="s">
        <v>968</v>
      </c>
      <c r="J16" s="1357">
        <v>0</v>
      </c>
      <c r="K16" s="1705">
        <v>0</v>
      </c>
      <c r="L16" s="190"/>
      <c r="M16" s="1705">
        <v>0</v>
      </c>
      <c r="N16" s="1472">
        <v>0</v>
      </c>
      <c r="O16" s="67"/>
    </row>
    <row r="17" spans="1:15">
      <c r="A17" s="92" t="s">
        <v>1212</v>
      </c>
      <c r="B17" s="176"/>
      <c r="C17" s="67" t="s">
        <v>398</v>
      </c>
      <c r="D17" s="177" t="s">
        <v>399</v>
      </c>
      <c r="E17" s="1705">
        <v>84169749.199999988</v>
      </c>
      <c r="F17" s="1705">
        <v>8163487.8300000001</v>
      </c>
      <c r="G17" s="1705"/>
      <c r="H17" s="1706">
        <v>374550.44000001252</v>
      </c>
      <c r="I17" s="1537" t="s">
        <v>1212</v>
      </c>
      <c r="J17" s="1357">
        <v>0</v>
      </c>
      <c r="K17" s="1705">
        <v>1155368.53</v>
      </c>
      <c r="L17" s="190"/>
      <c r="M17" s="1705"/>
      <c r="N17" s="1472">
        <v>91552418.939999998</v>
      </c>
      <c r="O17" s="67"/>
    </row>
    <row r="18" spans="1:15">
      <c r="A18" s="92" t="s">
        <v>71</v>
      </c>
      <c r="B18" s="176"/>
      <c r="C18" s="67" t="s">
        <v>400</v>
      </c>
      <c r="D18" s="177" t="s">
        <v>401</v>
      </c>
      <c r="E18" s="1705">
        <v>0</v>
      </c>
      <c r="F18" s="1705">
        <v>0</v>
      </c>
      <c r="G18" s="1705"/>
      <c r="H18" s="1706">
        <v>0</v>
      </c>
      <c r="I18" s="1537" t="s">
        <v>71</v>
      </c>
      <c r="J18" s="1357">
        <v>0</v>
      </c>
      <c r="K18" s="1705">
        <v>0</v>
      </c>
      <c r="L18" s="190"/>
      <c r="M18" s="1705"/>
      <c r="N18" s="1472">
        <v>0</v>
      </c>
      <c r="O18" s="67"/>
    </row>
    <row r="19" spans="1:15">
      <c r="A19" s="92" t="s">
        <v>72</v>
      </c>
      <c r="B19" s="176"/>
      <c r="C19" s="67" t="s">
        <v>402</v>
      </c>
      <c r="D19" s="177" t="s">
        <v>403</v>
      </c>
      <c r="E19" s="1705">
        <v>-0.45999999999912689</v>
      </c>
      <c r="F19" s="1705">
        <v>0</v>
      </c>
      <c r="G19" s="1705"/>
      <c r="H19" s="1706"/>
      <c r="I19" s="1537" t="s">
        <v>72</v>
      </c>
      <c r="J19" s="1357">
        <v>0</v>
      </c>
      <c r="K19" s="1705">
        <v>0</v>
      </c>
      <c r="L19" s="190"/>
      <c r="M19" s="1705"/>
      <c r="N19" s="1472">
        <v>0</v>
      </c>
      <c r="O19" s="67"/>
    </row>
    <row r="20" spans="1:15">
      <c r="A20" s="92" t="s">
        <v>484</v>
      </c>
      <c r="B20" s="176"/>
      <c r="C20" s="67" t="s">
        <v>404</v>
      </c>
      <c r="D20" s="177" t="s">
        <v>405</v>
      </c>
      <c r="E20" s="1705">
        <v>1150598403.2799997</v>
      </c>
      <c r="F20" s="1705">
        <v>122875210.40999998</v>
      </c>
      <c r="G20" s="1705"/>
      <c r="H20" s="1706">
        <v>5165494.7700004578</v>
      </c>
      <c r="I20" s="1537" t="s">
        <v>484</v>
      </c>
      <c r="J20" s="1357">
        <v>0</v>
      </c>
      <c r="K20" s="1705">
        <v>8631331.1399999987</v>
      </c>
      <c r="L20" s="190"/>
      <c r="M20" s="1705"/>
      <c r="N20" s="1472">
        <v>1270007777.3200002</v>
      </c>
      <c r="O20" s="67"/>
    </row>
    <row r="21" spans="1:15">
      <c r="A21" s="92" t="s">
        <v>487</v>
      </c>
      <c r="B21" s="176"/>
      <c r="C21" s="67" t="s">
        <v>406</v>
      </c>
      <c r="D21" s="177" t="s">
        <v>407</v>
      </c>
      <c r="E21" s="1705">
        <v>1966252.58</v>
      </c>
      <c r="F21" s="1705">
        <v>331055.39</v>
      </c>
      <c r="G21" s="1705"/>
      <c r="H21" s="1706">
        <v>0.31000000005587935</v>
      </c>
      <c r="I21" s="1537" t="s">
        <v>487</v>
      </c>
      <c r="J21" s="1357">
        <v>0</v>
      </c>
      <c r="K21" s="1705">
        <v>2054.7399999999998</v>
      </c>
      <c r="L21" s="190"/>
      <c r="M21" s="1705"/>
      <c r="N21" s="1472">
        <v>2295253.54</v>
      </c>
      <c r="O21" s="67"/>
    </row>
    <row r="22" spans="1:15">
      <c r="A22" s="92" t="s">
        <v>2227</v>
      </c>
      <c r="B22" s="176"/>
      <c r="C22" s="67" t="s">
        <v>408</v>
      </c>
      <c r="D22" s="177" t="s">
        <v>409</v>
      </c>
      <c r="E22" s="1705">
        <v>0</v>
      </c>
      <c r="F22" s="1705">
        <v>0</v>
      </c>
      <c r="G22" s="1705"/>
      <c r="H22" s="1706">
        <v>0</v>
      </c>
      <c r="I22" s="1537" t="s">
        <v>2227</v>
      </c>
      <c r="J22" s="1357">
        <v>0</v>
      </c>
      <c r="K22" s="1705">
        <v>0</v>
      </c>
      <c r="L22" s="190"/>
      <c r="M22" s="1705"/>
      <c r="N22" s="1472">
        <v>0</v>
      </c>
      <c r="O22" s="67"/>
    </row>
    <row r="23" spans="1:15">
      <c r="A23" s="92" t="s">
        <v>341</v>
      </c>
      <c r="B23" s="176"/>
      <c r="C23" s="67" t="s">
        <v>2377</v>
      </c>
      <c r="D23" s="177" t="s">
        <v>2378</v>
      </c>
      <c r="E23" s="1705">
        <v>2555406.0499999998</v>
      </c>
      <c r="F23" s="1705">
        <v>295956.10000000003</v>
      </c>
      <c r="G23" s="1705"/>
      <c r="H23" s="1706">
        <v>0</v>
      </c>
      <c r="I23" s="1537" t="s">
        <v>341</v>
      </c>
      <c r="J23" s="1357">
        <v>0</v>
      </c>
      <c r="K23" s="1705">
        <v>0</v>
      </c>
      <c r="L23" s="190"/>
      <c r="M23" s="1705">
        <v>0.23999999975785613</v>
      </c>
      <c r="N23" s="1472">
        <v>2851361.91</v>
      </c>
      <c r="O23" s="67"/>
    </row>
    <row r="24" spans="1:15">
      <c r="A24" s="92" t="s">
        <v>73</v>
      </c>
      <c r="B24" s="176"/>
      <c r="C24" s="67" t="s">
        <v>2379</v>
      </c>
      <c r="D24" s="177" t="s">
        <v>2380</v>
      </c>
      <c r="E24" s="1705">
        <v>2304500.3899999997</v>
      </c>
      <c r="F24" s="1705">
        <v>527.47</v>
      </c>
      <c r="G24" s="1705"/>
      <c r="H24" s="1706">
        <v>0.10000000055879354</v>
      </c>
      <c r="I24" s="1537" t="s">
        <v>73</v>
      </c>
      <c r="J24" s="1357">
        <v>0</v>
      </c>
      <c r="K24" s="1705">
        <v>0</v>
      </c>
      <c r="L24" s="190"/>
      <c r="M24" s="1705"/>
      <c r="N24" s="1472">
        <v>2305027.9600000004</v>
      </c>
      <c r="O24" s="67"/>
    </row>
    <row r="25" spans="1:15">
      <c r="A25" s="92" t="s">
        <v>74</v>
      </c>
      <c r="B25" s="67"/>
      <c r="C25" s="67" t="s">
        <v>2416</v>
      </c>
      <c r="D25" s="177" t="s">
        <v>2417</v>
      </c>
      <c r="E25" s="1705">
        <v>69245640.510000005</v>
      </c>
      <c r="F25" s="1705">
        <v>2563260.52</v>
      </c>
      <c r="G25" s="1705"/>
      <c r="H25" s="1706">
        <v>0</v>
      </c>
      <c r="I25" s="1537" t="s">
        <v>74</v>
      </c>
      <c r="J25" s="1357">
        <v>0</v>
      </c>
      <c r="K25" s="1705">
        <v>12332731.99</v>
      </c>
      <c r="L25" s="190"/>
      <c r="M25" s="1705">
        <v>570578.19999999995</v>
      </c>
      <c r="N25" s="1472">
        <v>58905590.839999996</v>
      </c>
      <c r="O25" s="67"/>
    </row>
    <row r="26" spans="1:15">
      <c r="A26" s="92" t="s">
        <v>75</v>
      </c>
      <c r="B26" s="67"/>
      <c r="C26" s="67"/>
      <c r="D26" s="177" t="s">
        <v>2381</v>
      </c>
      <c r="E26" s="1452">
        <f>SUM(E15:E25)</f>
        <v>1490029049.0199997</v>
      </c>
      <c r="F26" s="1452">
        <f>SUM(F15:F25)</f>
        <v>151154169.62999997</v>
      </c>
      <c r="G26" s="1452">
        <f>SUM(G15:G25)</f>
        <v>0</v>
      </c>
      <c r="H26" s="1451">
        <f>SUM(H15:H25)</f>
        <v>7437532.4300005035</v>
      </c>
      <c r="I26" s="1537" t="s">
        <v>75</v>
      </c>
      <c r="J26" s="1452">
        <f t="shared" ref="J26:M26" si="0">SUM(J15:J25)</f>
        <v>0</v>
      </c>
      <c r="K26" s="1452">
        <f t="shared" si="0"/>
        <v>54456527.49000001</v>
      </c>
      <c r="L26" s="1452">
        <f t="shared" si="0"/>
        <v>0</v>
      </c>
      <c r="M26" s="1452">
        <f t="shared" si="0"/>
        <v>570578.43999999971</v>
      </c>
      <c r="N26" s="584">
        <f>SUM(N15:N25)</f>
        <v>1593593645.6100001</v>
      </c>
      <c r="O26" s="67"/>
    </row>
    <row r="27" spans="1:15">
      <c r="A27" s="98"/>
      <c r="B27" s="67" t="s">
        <v>2382</v>
      </c>
      <c r="C27" s="67"/>
      <c r="D27" s="177"/>
      <c r="E27" s="1131"/>
      <c r="F27" s="1131"/>
      <c r="G27" s="1131"/>
      <c r="H27" s="1132"/>
      <c r="I27" s="1538"/>
      <c r="J27" s="1131"/>
      <c r="K27" s="1131"/>
      <c r="L27" s="1131"/>
      <c r="M27" s="1131"/>
      <c r="N27" s="255"/>
      <c r="O27" s="67"/>
    </row>
    <row r="28" spans="1:15">
      <c r="A28" s="92" t="s">
        <v>76</v>
      </c>
      <c r="B28" s="176"/>
      <c r="C28" s="67" t="s">
        <v>2420</v>
      </c>
      <c r="D28" s="177" t="s">
        <v>2421</v>
      </c>
      <c r="E28" s="1131">
        <v>-1249</v>
      </c>
      <c r="F28" s="1131">
        <v>146.46</v>
      </c>
      <c r="G28" s="1131"/>
      <c r="H28" s="1472">
        <v>79642.48</v>
      </c>
      <c r="I28" s="1537" t="s">
        <v>76</v>
      </c>
      <c r="J28" s="1708">
        <v>0</v>
      </c>
      <c r="K28" s="1131">
        <v>71858.7</v>
      </c>
      <c r="L28" s="1131"/>
      <c r="M28" s="1131">
        <v>0</v>
      </c>
      <c r="N28" s="1132">
        <v>6681.24</v>
      </c>
      <c r="O28" s="67"/>
    </row>
    <row r="29" spans="1:15">
      <c r="A29" s="92" t="s">
        <v>77</v>
      </c>
      <c r="B29" s="176"/>
      <c r="C29" s="67" t="s">
        <v>2422</v>
      </c>
      <c r="D29" s="177" t="s">
        <v>1537</v>
      </c>
      <c r="E29" s="1131">
        <v>3107500161.0700002</v>
      </c>
      <c r="F29" s="1131">
        <v>56870068.410000004</v>
      </c>
      <c r="G29" s="1131"/>
      <c r="H29" s="1472">
        <v>11743632.169999599</v>
      </c>
      <c r="I29" s="1537" t="s">
        <v>77</v>
      </c>
      <c r="J29" s="1708">
        <v>0</v>
      </c>
      <c r="K29" s="1131">
        <v>117150744.77</v>
      </c>
      <c r="L29" s="1131"/>
      <c r="M29" s="1131">
        <v>0</v>
      </c>
      <c r="N29" s="1132">
        <v>3058963116.8799996</v>
      </c>
      <c r="O29" s="67"/>
    </row>
    <row r="30" spans="1:15">
      <c r="A30" s="92" t="s">
        <v>78</v>
      </c>
      <c r="B30" s="176"/>
      <c r="C30" s="67" t="s">
        <v>2424</v>
      </c>
      <c r="D30" s="177" t="s">
        <v>2425</v>
      </c>
      <c r="E30" s="1131">
        <v>0</v>
      </c>
      <c r="F30" s="1131">
        <v>0</v>
      </c>
      <c r="G30" s="1131"/>
      <c r="H30" s="1472">
        <v>0</v>
      </c>
      <c r="I30" s="1537" t="s">
        <v>78</v>
      </c>
      <c r="J30" s="1708">
        <v>0</v>
      </c>
      <c r="K30" s="1131">
        <v>0</v>
      </c>
      <c r="L30" s="1131"/>
      <c r="M30" s="1131">
        <v>0</v>
      </c>
      <c r="N30" s="1132">
        <v>0</v>
      </c>
      <c r="O30" s="67"/>
    </row>
    <row r="31" spans="1:15">
      <c r="A31" s="92" t="s">
        <v>79</v>
      </c>
      <c r="B31" s="176"/>
      <c r="C31" s="67" t="s">
        <v>2377</v>
      </c>
      <c r="D31" s="177" t="s">
        <v>2383</v>
      </c>
      <c r="E31" s="1131">
        <v>0</v>
      </c>
      <c r="F31" s="1131">
        <v>0</v>
      </c>
      <c r="G31" s="1131"/>
      <c r="H31" s="1472">
        <v>0</v>
      </c>
      <c r="I31" s="1537" t="s">
        <v>79</v>
      </c>
      <c r="J31" s="1708">
        <v>0</v>
      </c>
      <c r="K31" s="1131">
        <v>0</v>
      </c>
      <c r="L31" s="1131"/>
      <c r="M31" s="1131">
        <v>0</v>
      </c>
      <c r="N31" s="1132">
        <v>0</v>
      </c>
      <c r="O31" s="67"/>
    </row>
    <row r="32" spans="1:15">
      <c r="A32" s="92" t="s">
        <v>80</v>
      </c>
      <c r="B32" s="176"/>
      <c r="C32" s="67" t="s">
        <v>2379</v>
      </c>
      <c r="D32" s="177" t="s">
        <v>2384</v>
      </c>
      <c r="E32" s="1131">
        <v>0</v>
      </c>
      <c r="F32" s="1131">
        <v>0</v>
      </c>
      <c r="G32" s="1131"/>
      <c r="H32" s="1472">
        <v>0</v>
      </c>
      <c r="I32" s="1537" t="s">
        <v>80</v>
      </c>
      <c r="J32" s="1708">
        <v>0</v>
      </c>
      <c r="K32" s="1131">
        <v>0</v>
      </c>
      <c r="L32" s="1131"/>
      <c r="M32" s="1131">
        <v>0</v>
      </c>
      <c r="N32" s="1132">
        <v>0</v>
      </c>
      <c r="O32" s="67"/>
    </row>
    <row r="33" spans="1:15">
      <c r="A33" s="92" t="s">
        <v>81</v>
      </c>
      <c r="B33" s="176"/>
      <c r="C33" s="67" t="s">
        <v>2385</v>
      </c>
      <c r="D33" s="177" t="s">
        <v>2386</v>
      </c>
      <c r="E33" s="1131">
        <v>0</v>
      </c>
      <c r="F33" s="1131">
        <v>0</v>
      </c>
      <c r="G33" s="1131"/>
      <c r="H33" s="1472">
        <v>0</v>
      </c>
      <c r="I33" s="1537" t="s">
        <v>81</v>
      </c>
      <c r="J33" s="1708">
        <v>0</v>
      </c>
      <c r="K33" s="1131">
        <v>0</v>
      </c>
      <c r="L33" s="1131"/>
      <c r="M33" s="1131">
        <v>0</v>
      </c>
      <c r="N33" s="1132">
        <v>0</v>
      </c>
      <c r="O33" s="67"/>
    </row>
    <row r="34" spans="1:15">
      <c r="A34" s="92" t="s">
        <v>82</v>
      </c>
      <c r="B34" s="176"/>
      <c r="C34" s="67" t="s">
        <v>637</v>
      </c>
      <c r="D34" s="177" t="s">
        <v>638</v>
      </c>
      <c r="E34" s="1131">
        <v>24871614.82</v>
      </c>
      <c r="F34" s="1131">
        <v>304856.23</v>
      </c>
      <c r="G34" s="1131"/>
      <c r="H34" s="1472">
        <v>0</v>
      </c>
      <c r="I34" s="1537" t="s">
        <v>82</v>
      </c>
      <c r="J34" s="1708">
        <v>0</v>
      </c>
      <c r="K34" s="1131">
        <v>239619.66</v>
      </c>
      <c r="L34" s="1131"/>
      <c r="M34" s="1131">
        <v>556812.3200000003</v>
      </c>
      <c r="N34" s="1132">
        <v>24380039.07</v>
      </c>
      <c r="O34" s="67"/>
    </row>
    <row r="35" spans="1:15">
      <c r="A35" s="92" t="s">
        <v>83</v>
      </c>
      <c r="B35" s="176"/>
      <c r="C35" s="67" t="s">
        <v>639</v>
      </c>
      <c r="D35" s="177" t="s">
        <v>640</v>
      </c>
      <c r="E35" s="1131">
        <v>0</v>
      </c>
      <c r="F35" s="1131"/>
      <c r="G35" s="1131"/>
      <c r="H35" s="1472">
        <v>0</v>
      </c>
      <c r="I35" s="1537" t="s">
        <v>83</v>
      </c>
      <c r="J35" s="1708">
        <v>0</v>
      </c>
      <c r="K35" s="1131">
        <v>0</v>
      </c>
      <c r="L35" s="1131"/>
      <c r="M35" s="1131">
        <v>0</v>
      </c>
      <c r="N35" s="1132">
        <v>0</v>
      </c>
      <c r="O35" s="67"/>
    </row>
    <row r="36" spans="1:15">
      <c r="A36" s="92" t="s">
        <v>84</v>
      </c>
      <c r="B36" s="176"/>
      <c r="C36" s="67" t="s">
        <v>2377</v>
      </c>
      <c r="D36" s="177" t="s">
        <v>2387</v>
      </c>
      <c r="E36" s="1131">
        <v>2105438.5300000003</v>
      </c>
      <c r="F36" s="1131">
        <v>0</v>
      </c>
      <c r="G36" s="1131"/>
      <c r="H36" s="1472">
        <v>0</v>
      </c>
      <c r="I36" s="1537" t="s">
        <v>84</v>
      </c>
      <c r="J36" s="1708">
        <v>0</v>
      </c>
      <c r="K36" s="1131">
        <v>0</v>
      </c>
      <c r="L36" s="1131"/>
      <c r="M36" s="1131">
        <v>0</v>
      </c>
      <c r="N36" s="1132">
        <v>0</v>
      </c>
      <c r="O36" s="67"/>
    </row>
    <row r="37" spans="1:15">
      <c r="A37" s="92" t="s">
        <v>85</v>
      </c>
      <c r="B37" s="176"/>
      <c r="C37" s="67" t="s">
        <v>2379</v>
      </c>
      <c r="D37" s="177" t="s">
        <v>2388</v>
      </c>
      <c r="E37" s="1131">
        <v>-0.10000000000002274</v>
      </c>
      <c r="F37" s="1131">
        <v>653.74</v>
      </c>
      <c r="G37" s="1131"/>
      <c r="H37" s="1472">
        <v>0</v>
      </c>
      <c r="I37" s="1537" t="s">
        <v>84</v>
      </c>
      <c r="J37" s="1708">
        <v>0</v>
      </c>
      <c r="K37" s="1131">
        <v>559375.93999999994</v>
      </c>
      <c r="L37" s="1131"/>
      <c r="M37" s="1131">
        <v>2699.5600000005215</v>
      </c>
      <c r="N37" s="1132">
        <v>1544016.77</v>
      </c>
      <c r="O37" s="67"/>
    </row>
    <row r="38" spans="1:15">
      <c r="A38" s="92" t="s">
        <v>86</v>
      </c>
      <c r="B38" s="176"/>
      <c r="C38" s="67" t="s">
        <v>643</v>
      </c>
      <c r="D38" s="177" t="s">
        <v>644</v>
      </c>
      <c r="E38" s="1131">
        <v>4428655999.6399994</v>
      </c>
      <c r="F38" s="1131">
        <v>362970173.26999998</v>
      </c>
      <c r="G38" s="1131"/>
      <c r="H38" s="1648">
        <v>46173784.739999771</v>
      </c>
      <c r="I38" s="1537" t="s">
        <v>86</v>
      </c>
      <c r="J38" s="1708">
        <v>0</v>
      </c>
      <c r="K38" s="1131">
        <v>177003343.75999999</v>
      </c>
      <c r="L38" s="1131"/>
      <c r="M38" s="1131">
        <v>0</v>
      </c>
      <c r="N38" s="1132">
        <v>4660796613.8899994</v>
      </c>
      <c r="O38" s="67"/>
    </row>
    <row r="39" spans="1:15">
      <c r="A39" s="92" t="s">
        <v>87</v>
      </c>
      <c r="B39" s="176"/>
      <c r="C39" s="67"/>
      <c r="D39" s="177" t="s">
        <v>2389</v>
      </c>
      <c r="E39" s="1452">
        <f>SUM(E28:E38)-0.5</f>
        <v>7563131964.46</v>
      </c>
      <c r="F39" s="1452">
        <f>SUM(F28:F38)</f>
        <v>420145898.11000001</v>
      </c>
      <c r="G39" s="1452">
        <f>SUM(G28:G38)</f>
        <v>0</v>
      </c>
      <c r="H39" s="1451">
        <f>SUM(H28:H38)</f>
        <v>57997059.389999375</v>
      </c>
      <c r="I39" s="1537" t="s">
        <v>87</v>
      </c>
      <c r="J39" s="1452">
        <f t="shared" ref="J39:M39" si="1">SUM(J28:J38)</f>
        <v>0</v>
      </c>
      <c r="K39" s="1452">
        <f t="shared" si="1"/>
        <v>295024942.82999998</v>
      </c>
      <c r="L39" s="1452">
        <f t="shared" si="1"/>
        <v>0</v>
      </c>
      <c r="M39" s="1452">
        <f t="shared" si="1"/>
        <v>559511.88000000082</v>
      </c>
      <c r="N39" s="584">
        <f>SUM(N28:N38)</f>
        <v>7745690467.8499985</v>
      </c>
      <c r="O39" s="67"/>
    </row>
    <row r="40" spans="1:15">
      <c r="A40" s="98"/>
      <c r="B40" s="67" t="s">
        <v>2390</v>
      </c>
      <c r="C40" s="67"/>
      <c r="D40" s="177"/>
      <c r="E40" s="1131"/>
      <c r="F40" s="1131"/>
      <c r="G40" s="1131"/>
      <c r="H40" s="1132"/>
      <c r="I40" s="1538"/>
      <c r="J40" s="1131"/>
      <c r="K40" s="1131"/>
      <c r="L40" s="1131"/>
      <c r="M40" s="1131"/>
      <c r="N40" s="255"/>
      <c r="O40" s="67"/>
    </row>
    <row r="41" spans="1:15">
      <c r="A41" s="92" t="s">
        <v>88</v>
      </c>
      <c r="B41" s="176"/>
      <c r="C41" s="67" t="s">
        <v>648</v>
      </c>
      <c r="D41" s="177" t="s">
        <v>649</v>
      </c>
      <c r="E41" s="1131">
        <v>0</v>
      </c>
      <c r="F41" s="1131">
        <v>0</v>
      </c>
      <c r="G41" s="1131"/>
      <c r="H41" s="1707">
        <v>0</v>
      </c>
      <c r="I41" s="1537" t="s">
        <v>88</v>
      </c>
      <c r="J41" s="1708">
        <v>0</v>
      </c>
      <c r="K41" s="1603">
        <v>0</v>
      </c>
      <c r="L41" s="1131"/>
      <c r="M41" s="1131"/>
      <c r="N41" s="1132">
        <v>0</v>
      </c>
      <c r="O41" s="67"/>
    </row>
    <row r="42" spans="1:15">
      <c r="A42" s="92" t="s">
        <v>2240</v>
      </c>
      <c r="B42" s="176"/>
      <c r="C42" s="67" t="s">
        <v>650</v>
      </c>
      <c r="D42" s="177" t="s">
        <v>651</v>
      </c>
      <c r="E42" s="1131">
        <v>0</v>
      </c>
      <c r="F42" s="1131">
        <v>0</v>
      </c>
      <c r="G42" s="1131"/>
      <c r="H42" s="1707">
        <v>0</v>
      </c>
      <c r="I42" s="1537" t="s">
        <v>2240</v>
      </c>
      <c r="J42" s="1708">
        <v>0</v>
      </c>
      <c r="K42" s="1603">
        <v>0</v>
      </c>
      <c r="L42" s="1131"/>
      <c r="M42" s="1131"/>
      <c r="N42" s="1132">
        <v>0</v>
      </c>
      <c r="O42" s="67"/>
    </row>
    <row r="43" spans="1:15">
      <c r="A43" s="92" t="s">
        <v>2242</v>
      </c>
      <c r="B43" s="176"/>
      <c r="C43" s="67" t="s">
        <v>652</v>
      </c>
      <c r="D43" s="177" t="s">
        <v>653</v>
      </c>
      <c r="E43" s="1131">
        <v>0</v>
      </c>
      <c r="F43" s="1131">
        <v>0</v>
      </c>
      <c r="G43" s="1131"/>
      <c r="H43" s="1707">
        <v>0</v>
      </c>
      <c r="I43" s="1537" t="s">
        <v>2242</v>
      </c>
      <c r="J43" s="1708">
        <v>0</v>
      </c>
      <c r="K43" s="1603">
        <v>0</v>
      </c>
      <c r="L43" s="1131"/>
      <c r="M43" s="1131"/>
      <c r="N43" s="1132">
        <v>0</v>
      </c>
      <c r="O43" s="67"/>
    </row>
    <row r="44" spans="1:15">
      <c r="A44" s="92" t="s">
        <v>2245</v>
      </c>
      <c r="B44" s="176"/>
      <c r="C44" s="67" t="s">
        <v>654</v>
      </c>
      <c r="D44" s="177" t="s">
        <v>1538</v>
      </c>
      <c r="E44" s="1131">
        <v>10804975.02</v>
      </c>
      <c r="F44" s="1131">
        <v>494.92</v>
      </c>
      <c r="G44" s="1131"/>
      <c r="H44" s="1707">
        <v>0</v>
      </c>
      <c r="I44" s="1537" t="s">
        <v>2245</v>
      </c>
      <c r="J44" s="1708">
        <v>0</v>
      </c>
      <c r="K44" s="1603">
        <v>0</v>
      </c>
      <c r="L44" s="1131"/>
      <c r="M44" s="1131">
        <v>0.32999999821186066</v>
      </c>
      <c r="N44" s="1132">
        <v>10805469.610000001</v>
      </c>
      <c r="O44" s="67"/>
    </row>
    <row r="45" spans="1:15">
      <c r="A45" s="92" t="s">
        <v>2245</v>
      </c>
      <c r="B45" s="176"/>
      <c r="C45" s="67" t="s">
        <v>656</v>
      </c>
      <c r="D45" s="177" t="s">
        <v>657</v>
      </c>
      <c r="E45" s="1131">
        <v>147676817.44000003</v>
      </c>
      <c r="F45" s="1131">
        <v>13243107.759999998</v>
      </c>
      <c r="G45" s="1131"/>
      <c r="H45" s="1707"/>
      <c r="I45" s="1537" t="s">
        <v>2245</v>
      </c>
      <c r="J45" s="1708">
        <v>0</v>
      </c>
      <c r="K45" s="1603">
        <v>2155519.66</v>
      </c>
      <c r="L45" s="1131"/>
      <c r="M45" s="1131">
        <v>3020647.530000031</v>
      </c>
      <c r="N45" s="1132">
        <v>155743758.00999999</v>
      </c>
      <c r="O45" s="67"/>
    </row>
    <row r="46" spans="1:15">
      <c r="A46" s="92" t="s">
        <v>2248</v>
      </c>
      <c r="B46" s="176"/>
      <c r="C46" s="67"/>
      <c r="D46" s="177" t="s">
        <v>2391</v>
      </c>
      <c r="E46" s="1452">
        <f>SUM(E41:E45)</f>
        <v>158481792.46000004</v>
      </c>
      <c r="F46" s="1452">
        <f>SUM(F41:F45)</f>
        <v>13243602.679999998</v>
      </c>
      <c r="G46" s="1452">
        <f>SUM(G41:G45)</f>
        <v>0</v>
      </c>
      <c r="H46" s="1451">
        <f>SUM(H41:H45)</f>
        <v>0</v>
      </c>
      <c r="I46" s="1537" t="s">
        <v>2248</v>
      </c>
      <c r="J46" s="1452">
        <f t="shared" ref="J46:M46" si="2">SUM(J41:J45)</f>
        <v>0</v>
      </c>
      <c r="K46" s="1452">
        <f t="shared" si="2"/>
        <v>2155519.66</v>
      </c>
      <c r="L46" s="1452">
        <f t="shared" si="2"/>
        <v>0</v>
      </c>
      <c r="M46" s="1452">
        <f t="shared" si="2"/>
        <v>3020647.8600000292</v>
      </c>
      <c r="N46" s="584">
        <f>SUM(N41:N45)</f>
        <v>166549227.62</v>
      </c>
      <c r="O46" s="67"/>
    </row>
    <row r="47" spans="1:15">
      <c r="A47" s="98"/>
      <c r="B47" s="67" t="s">
        <v>2392</v>
      </c>
      <c r="C47" s="67"/>
      <c r="D47" s="177"/>
      <c r="E47" s="1131"/>
      <c r="F47" s="1131"/>
      <c r="G47" s="1131"/>
      <c r="H47" s="1132"/>
      <c r="I47" s="1538"/>
      <c r="J47" s="1131"/>
      <c r="K47" s="1131"/>
      <c r="L47" s="1131"/>
      <c r="M47" s="1131"/>
      <c r="N47" s="255"/>
      <c r="O47" s="67"/>
    </row>
    <row r="48" spans="1:15">
      <c r="A48" s="92" t="s">
        <v>2603</v>
      </c>
      <c r="B48" s="176"/>
      <c r="C48" s="67" t="s">
        <v>1540</v>
      </c>
      <c r="D48" s="177" t="s">
        <v>660</v>
      </c>
      <c r="E48" s="1131">
        <v>488407440.71999997</v>
      </c>
      <c r="F48" s="1131">
        <v>18611245.950000003</v>
      </c>
      <c r="G48" s="1131"/>
      <c r="H48" s="1421">
        <v>1832620.3000000119</v>
      </c>
      <c r="I48" s="1537" t="s">
        <v>2603</v>
      </c>
      <c r="J48" s="1708">
        <v>0</v>
      </c>
      <c r="K48" s="1603">
        <v>2666562.4500000002</v>
      </c>
      <c r="L48" s="1131"/>
      <c r="M48" s="1131"/>
      <c r="N48" s="1132">
        <v>506184744.51999998</v>
      </c>
      <c r="O48" s="67"/>
    </row>
    <row r="49" spans="1:15">
      <c r="A49" s="92" t="s">
        <v>2606</v>
      </c>
      <c r="B49" s="176"/>
      <c r="C49" s="67" t="s">
        <v>1541</v>
      </c>
      <c r="D49" s="177" t="s">
        <v>662</v>
      </c>
      <c r="E49" s="1131">
        <v>3282849657.2200007</v>
      </c>
      <c r="F49" s="1131">
        <v>207644080.42000002</v>
      </c>
      <c r="G49" s="1131"/>
      <c r="H49" s="1421">
        <v>4115369.1399993896</v>
      </c>
      <c r="I49" s="1537" t="s">
        <v>2606</v>
      </c>
      <c r="J49" s="1708">
        <v>0</v>
      </c>
      <c r="K49" s="1603">
        <v>337811530.42000002</v>
      </c>
      <c r="L49" s="1131"/>
      <c r="M49" s="1131"/>
      <c r="N49" s="1132">
        <v>3156797576.3600001</v>
      </c>
      <c r="O49" s="67"/>
    </row>
    <row r="50" spans="1:15">
      <c r="A50" s="92" t="s">
        <v>2609</v>
      </c>
      <c r="B50" s="176"/>
      <c r="C50" s="67" t="s">
        <v>1542</v>
      </c>
      <c r="D50" s="177" t="s">
        <v>664</v>
      </c>
      <c r="E50" s="1131">
        <v>1750624566.0400004</v>
      </c>
      <c r="F50" s="1131">
        <v>74655655.579999998</v>
      </c>
      <c r="G50" s="1131"/>
      <c r="H50" s="1421">
        <v>11509379.629999399</v>
      </c>
      <c r="I50" s="1537" t="s">
        <v>2609</v>
      </c>
      <c r="J50" s="1708">
        <v>0</v>
      </c>
      <c r="K50" s="1603">
        <v>59032794.57</v>
      </c>
      <c r="L50" s="1131"/>
      <c r="M50" s="1131"/>
      <c r="N50" s="1132">
        <v>1777756806.6799998</v>
      </c>
      <c r="O50" s="67"/>
    </row>
    <row r="51" spans="1:15">
      <c r="A51" s="92" t="s">
        <v>2613</v>
      </c>
      <c r="B51" s="176"/>
      <c r="C51" s="67" t="s">
        <v>1543</v>
      </c>
      <c r="D51" s="177" t="s">
        <v>666</v>
      </c>
      <c r="E51" s="1131">
        <v>589109030.87000012</v>
      </c>
      <c r="F51" s="1131">
        <v>46458539.539999992</v>
      </c>
      <c r="G51" s="1131"/>
      <c r="H51" s="1421">
        <v>309541.62999987602</v>
      </c>
      <c r="I51" s="1537" t="s">
        <v>2613</v>
      </c>
      <c r="J51" s="1708">
        <v>0</v>
      </c>
      <c r="K51" s="1603">
        <v>26547443.469999999</v>
      </c>
      <c r="L51" s="1131"/>
      <c r="M51" s="1131"/>
      <c r="N51" s="1132">
        <v>609329668.56999993</v>
      </c>
      <c r="O51" s="67"/>
    </row>
    <row r="52" spans="1:15">
      <c r="A52" s="92" t="s">
        <v>2616</v>
      </c>
      <c r="B52" s="176"/>
      <c r="C52" s="67" t="s">
        <v>1544</v>
      </c>
      <c r="D52" s="177" t="s">
        <v>668</v>
      </c>
      <c r="E52" s="1131">
        <v>5064178.9799999995</v>
      </c>
      <c r="F52" s="1131">
        <v>1448.15</v>
      </c>
      <c r="G52" s="1131"/>
      <c r="H52" s="1421">
        <v>1819.5100000007078</v>
      </c>
      <c r="I52" s="1537">
        <v>35</v>
      </c>
      <c r="J52" s="1708">
        <v>0</v>
      </c>
      <c r="K52" s="1603">
        <v>32664.54</v>
      </c>
      <c r="L52" s="1131"/>
      <c r="M52" s="1131"/>
      <c r="N52" s="1132">
        <v>5034782.1000000006</v>
      </c>
      <c r="O52" s="67"/>
    </row>
    <row r="53" spans="1:15">
      <c r="A53" s="92" t="s">
        <v>2619</v>
      </c>
      <c r="B53" s="176"/>
      <c r="C53" s="67" t="s">
        <v>1545</v>
      </c>
      <c r="D53" s="177" t="s">
        <v>670</v>
      </c>
      <c r="E53" s="1131">
        <v>0</v>
      </c>
      <c r="F53" s="1131">
        <v>0</v>
      </c>
      <c r="G53" s="1131"/>
      <c r="H53" s="1421">
        <v>0</v>
      </c>
      <c r="I53" s="1537" t="s">
        <v>2616</v>
      </c>
      <c r="J53" s="1708">
        <v>0</v>
      </c>
      <c r="K53" s="1603">
        <v>0</v>
      </c>
      <c r="L53" s="1131"/>
      <c r="M53" s="1131"/>
      <c r="N53" s="1132">
        <v>0</v>
      </c>
      <c r="O53" s="67"/>
    </row>
    <row r="54" spans="1:15">
      <c r="A54" s="92" t="s">
        <v>2000</v>
      </c>
      <c r="B54" s="176"/>
      <c r="C54" s="67" t="s">
        <v>1546</v>
      </c>
      <c r="D54" s="177" t="s">
        <v>672</v>
      </c>
      <c r="E54" s="1131">
        <v>297284351.83999997</v>
      </c>
      <c r="F54" s="1131">
        <v>39653886.189999998</v>
      </c>
      <c r="G54" s="1131"/>
      <c r="H54" s="1421">
        <v>853854.98000001907</v>
      </c>
      <c r="I54" s="1537">
        <v>35</v>
      </c>
      <c r="J54" s="1708">
        <v>0</v>
      </c>
      <c r="K54" s="1603">
        <v>5967642.4700000007</v>
      </c>
      <c r="L54" s="1131"/>
      <c r="M54" s="1131"/>
      <c r="N54" s="1132">
        <v>331824450.53999996</v>
      </c>
      <c r="O54" s="67"/>
    </row>
    <row r="55" spans="1:15">
      <c r="A55" s="92" t="s">
        <v>2000</v>
      </c>
      <c r="B55" s="176"/>
      <c r="C55" s="67" t="s">
        <v>1547</v>
      </c>
      <c r="D55" s="177" t="s">
        <v>674</v>
      </c>
      <c r="E55" s="1131">
        <v>0</v>
      </c>
      <c r="F55" s="1131">
        <v>0</v>
      </c>
      <c r="G55" s="1131"/>
      <c r="H55" s="1421">
        <v>0</v>
      </c>
      <c r="I55" s="1537" t="s">
        <v>2000</v>
      </c>
      <c r="J55" s="1708">
        <v>0</v>
      </c>
      <c r="K55" s="1603">
        <v>0</v>
      </c>
      <c r="L55" s="1131"/>
      <c r="M55" s="1131"/>
      <c r="N55" s="1132">
        <v>0</v>
      </c>
      <c r="O55" s="67"/>
    </row>
    <row r="56" spans="1:15">
      <c r="A56" s="92" t="s">
        <v>2002</v>
      </c>
      <c r="B56" s="176"/>
      <c r="C56" s="67" t="s">
        <v>1548</v>
      </c>
      <c r="D56" s="177" t="s">
        <v>1549</v>
      </c>
      <c r="E56" s="1131">
        <v>902121137.37</v>
      </c>
      <c r="F56" s="1131">
        <v>40089216.950000003</v>
      </c>
      <c r="G56" s="1131"/>
      <c r="H56" s="1421">
        <v>1458.1799999475479</v>
      </c>
      <c r="I56" s="1537" t="s">
        <v>2002</v>
      </c>
      <c r="J56" s="1708">
        <v>0</v>
      </c>
      <c r="K56" s="1603">
        <v>1641.98</v>
      </c>
      <c r="L56" s="1131"/>
      <c r="M56" s="1131"/>
      <c r="N56" s="1132">
        <v>942210170.51999998</v>
      </c>
      <c r="O56" s="67"/>
    </row>
    <row r="57" spans="1:15">
      <c r="A57" s="92" t="s">
        <v>2003</v>
      </c>
      <c r="B57" s="176"/>
      <c r="C57" s="67"/>
      <c r="D57" s="177" t="s">
        <v>2393</v>
      </c>
      <c r="E57" s="1452">
        <f>SUM(E48:E56)+0.3</f>
        <v>7315460363.3400011</v>
      </c>
      <c r="F57" s="1452">
        <f>SUM(F48:F56)</f>
        <v>427114072.77999997</v>
      </c>
      <c r="G57" s="1452">
        <f>SUM(G48:G56)</f>
        <v>0</v>
      </c>
      <c r="H57" s="1451">
        <f>SUM(H48:H56)</f>
        <v>18624043.369998645</v>
      </c>
      <c r="I57" s="1537" t="s">
        <v>2003</v>
      </c>
      <c r="J57" s="1452">
        <f t="shared" ref="J57:M57" si="3">SUM(J48:J56)</f>
        <v>0</v>
      </c>
      <c r="K57" s="1452">
        <f t="shared" si="3"/>
        <v>432060279.90000004</v>
      </c>
      <c r="L57" s="1452">
        <f t="shared" si="3"/>
        <v>0</v>
      </c>
      <c r="M57" s="1452">
        <f t="shared" si="3"/>
        <v>0</v>
      </c>
      <c r="N57" s="584">
        <f>SUM(N48:N56)</f>
        <v>7329138199.289999</v>
      </c>
      <c r="O57" s="67"/>
    </row>
    <row r="58" spans="1:15">
      <c r="A58" s="92" t="s">
        <v>2007</v>
      </c>
      <c r="B58" s="176"/>
      <c r="C58" s="67" t="s">
        <v>2394</v>
      </c>
      <c r="D58" s="177" t="s">
        <v>2395</v>
      </c>
      <c r="E58" s="1708">
        <v>0</v>
      </c>
      <c r="F58" s="1708">
        <v>0</v>
      </c>
      <c r="G58" s="1708">
        <v>0</v>
      </c>
      <c r="H58" s="1707">
        <v>0</v>
      </c>
      <c r="I58" s="1537" t="s">
        <v>2007</v>
      </c>
      <c r="J58" s="1708">
        <v>0</v>
      </c>
      <c r="K58" s="1603">
        <v>0</v>
      </c>
      <c r="L58" s="1708">
        <v>0</v>
      </c>
      <c r="M58" s="1708">
        <v>0</v>
      </c>
      <c r="N58" s="255">
        <f>SUM(E58:H58)-SUM(J58:M58)</f>
        <v>0</v>
      </c>
      <c r="O58" s="67"/>
    </row>
    <row r="59" spans="1:15">
      <c r="A59" s="92" t="s">
        <v>2009</v>
      </c>
      <c r="B59" s="176"/>
      <c r="C59" s="67" t="s">
        <v>2394</v>
      </c>
      <c r="D59" s="177" t="s">
        <v>2395</v>
      </c>
      <c r="E59" s="1708">
        <v>0</v>
      </c>
      <c r="F59" s="1708">
        <v>0</v>
      </c>
      <c r="G59" s="1708">
        <v>0</v>
      </c>
      <c r="H59" s="1707">
        <v>0</v>
      </c>
      <c r="I59" s="1537" t="s">
        <v>2009</v>
      </c>
      <c r="J59" s="1708">
        <v>0</v>
      </c>
      <c r="K59" s="1603">
        <v>0</v>
      </c>
      <c r="L59" s="1708">
        <v>0</v>
      </c>
      <c r="M59" s="1708">
        <v>0</v>
      </c>
      <c r="N59" s="255">
        <f>SUM(E59:H59)-SUM(J59:M59)</f>
        <v>0</v>
      </c>
      <c r="O59" s="67"/>
    </row>
    <row r="60" spans="1:15">
      <c r="A60" s="92" t="s">
        <v>2632</v>
      </c>
      <c r="B60" s="107"/>
      <c r="C60" s="67" t="s">
        <v>2394</v>
      </c>
      <c r="D60" s="585" t="s">
        <v>2396</v>
      </c>
      <c r="E60" s="1452">
        <f>E26+E39+E46+E57+E58+E59+0.5</f>
        <v>16527103169.779999</v>
      </c>
      <c r="F60" s="1452">
        <f>F26+F39+F46+F57+F58+F59</f>
        <v>1011657743.1999999</v>
      </c>
      <c r="G60" s="1452">
        <f>G26+G39+G46+G57+G58+G59</f>
        <v>0</v>
      </c>
      <c r="H60" s="1451">
        <f>H26+H39+H46+H57+H58+H59</f>
        <v>84058635.189998522</v>
      </c>
      <c r="I60" s="1537" t="s">
        <v>2632</v>
      </c>
      <c r="J60" s="1452">
        <f t="shared" ref="J60:M60" si="4">J26+J39+J46+J57+J58+J59</f>
        <v>0</v>
      </c>
      <c r="K60" s="1452">
        <f t="shared" si="4"/>
        <v>783697269.88000011</v>
      </c>
      <c r="L60" s="1452">
        <f t="shared" si="4"/>
        <v>0</v>
      </c>
      <c r="M60" s="1452">
        <f t="shared" si="4"/>
        <v>4150738.1800000295</v>
      </c>
      <c r="N60" s="584">
        <f>N26+N39+N46+N57+N58+N59</f>
        <v>16834971540.369999</v>
      </c>
      <c r="O60" s="67"/>
    </row>
    <row r="61" spans="1:15">
      <c r="A61" s="92" t="s">
        <v>2635</v>
      </c>
      <c r="B61" s="107"/>
      <c r="C61" s="67" t="s">
        <v>2397</v>
      </c>
      <c r="D61" s="177" t="s">
        <v>2398</v>
      </c>
      <c r="E61" s="1603">
        <v>0</v>
      </c>
      <c r="F61" s="1708">
        <v>0</v>
      </c>
      <c r="G61" s="1708"/>
      <c r="H61" s="1421">
        <v>0</v>
      </c>
      <c r="I61" s="1537" t="s">
        <v>2635</v>
      </c>
      <c r="J61" s="1708">
        <v>0</v>
      </c>
      <c r="K61" s="1603">
        <v>0</v>
      </c>
      <c r="L61" s="1708"/>
      <c r="M61" s="1708">
        <v>0</v>
      </c>
      <c r="N61" s="255">
        <f t="shared" ref="N61:N62" si="5">SUM(E61:H61)-SUM(J61:M61)</f>
        <v>0</v>
      </c>
      <c r="O61" s="67"/>
    </row>
    <row r="62" spans="1:15">
      <c r="A62" s="92" t="s">
        <v>2637</v>
      </c>
      <c r="B62" s="176"/>
      <c r="C62" s="67" t="s">
        <v>2399</v>
      </c>
      <c r="D62" s="177" t="s">
        <v>2400</v>
      </c>
      <c r="E62" s="1603">
        <v>7087.8600000000151</v>
      </c>
      <c r="F62" s="1708">
        <v>-7087.6</v>
      </c>
      <c r="G62" s="1708"/>
      <c r="H62" s="1421">
        <v>0</v>
      </c>
      <c r="I62" s="1537" t="s">
        <v>2637</v>
      </c>
      <c r="J62" s="1708">
        <v>0</v>
      </c>
      <c r="K62" s="1603">
        <v>0</v>
      </c>
      <c r="L62" s="1708"/>
      <c r="M62" s="1603">
        <v>0.26000000001477019</v>
      </c>
      <c r="N62" s="255">
        <f t="shared" si="5"/>
        <v>0</v>
      </c>
      <c r="O62" s="67"/>
    </row>
    <row r="63" spans="1:15">
      <c r="A63" s="92" t="s">
        <v>2640</v>
      </c>
      <c r="B63" s="176"/>
      <c r="C63" s="67"/>
      <c r="D63" s="585" t="s">
        <v>2401</v>
      </c>
      <c r="E63" s="1452">
        <f>SUM(E60:E62)+0.1</f>
        <v>16527110257.74</v>
      </c>
      <c r="F63" s="1452">
        <f>SUM(F60:F62)</f>
        <v>1011650655.5999999</v>
      </c>
      <c r="G63" s="1452">
        <f>SUM(G60:G62)</f>
        <v>0</v>
      </c>
      <c r="H63" s="1451">
        <f>SUM(H60:H62)</f>
        <v>84058635.189998522</v>
      </c>
      <c r="I63" s="1537" t="s">
        <v>2640</v>
      </c>
      <c r="J63" s="1452">
        <f t="shared" ref="J63:M63" si="6">SUM(J60:J62)</f>
        <v>0</v>
      </c>
      <c r="K63" s="1452">
        <f t="shared" si="6"/>
        <v>783697269.88000011</v>
      </c>
      <c r="L63" s="1452">
        <f t="shared" si="6"/>
        <v>0</v>
      </c>
      <c r="M63" s="1452">
        <f t="shared" si="6"/>
        <v>4150738.4400000297</v>
      </c>
      <c r="N63" s="584">
        <f>SUM(N60:N62)</f>
        <v>16834971540.369999</v>
      </c>
      <c r="O63" s="67"/>
    </row>
    <row r="64" spans="1:15">
      <c r="A64" s="92" t="s">
        <v>2643</v>
      </c>
      <c r="B64" s="176"/>
      <c r="C64" s="67" t="s">
        <v>2402</v>
      </c>
      <c r="D64" s="177" t="s">
        <v>680</v>
      </c>
      <c r="E64" s="1603">
        <v>15911196.039999997</v>
      </c>
      <c r="F64" s="1603">
        <v>1058741.76</v>
      </c>
      <c r="G64" s="1708"/>
      <c r="H64" s="1421">
        <v>0</v>
      </c>
      <c r="I64" s="1537" t="s">
        <v>2643</v>
      </c>
      <c r="J64" s="1708">
        <v>0</v>
      </c>
      <c r="K64" s="1603">
        <v>20399.740000000002</v>
      </c>
      <c r="L64" s="1708">
        <v>0</v>
      </c>
      <c r="M64" s="1708">
        <v>0</v>
      </c>
      <c r="N64" s="255">
        <f>SUM(E64:H64)-SUM(J64:M64)</f>
        <v>16949538.059999999</v>
      </c>
      <c r="O64" s="67"/>
    </row>
    <row r="65" spans="1:15">
      <c r="A65" s="92" t="s">
        <v>2645</v>
      </c>
      <c r="B65" s="176"/>
      <c r="C65" s="67" t="s">
        <v>2403</v>
      </c>
      <c r="D65" s="177" t="s">
        <v>682</v>
      </c>
      <c r="E65" s="1603">
        <v>83493161.179999992</v>
      </c>
      <c r="F65" s="1603">
        <v>12055656.68</v>
      </c>
      <c r="G65" s="1708"/>
      <c r="H65" s="1421">
        <v>0</v>
      </c>
      <c r="I65" s="1537" t="s">
        <v>2645</v>
      </c>
      <c r="J65" s="1708">
        <v>0</v>
      </c>
      <c r="K65" s="1603">
        <v>553014.75</v>
      </c>
      <c r="L65" s="1708"/>
      <c r="M65" s="1708">
        <v>0</v>
      </c>
      <c r="N65" s="255">
        <f>SUM(E65:H65)-SUM(J65:M65)</f>
        <v>94995803.109999985</v>
      </c>
      <c r="O65" s="67"/>
    </row>
    <row r="66" spans="1:15">
      <c r="A66" s="92" t="s">
        <v>1723</v>
      </c>
      <c r="B66" s="176"/>
      <c r="C66" s="67"/>
      <c r="D66" s="177" t="s">
        <v>2404</v>
      </c>
      <c r="E66" s="1452">
        <f>E64+E65</f>
        <v>99404357.219999984</v>
      </c>
      <c r="F66" s="1452">
        <f>F64+F65</f>
        <v>13114398.439999999</v>
      </c>
      <c r="G66" s="1452">
        <f>G64+G65</f>
        <v>0</v>
      </c>
      <c r="H66" s="1451">
        <f>H64+H65</f>
        <v>0</v>
      </c>
      <c r="I66" s="1537" t="s">
        <v>1723</v>
      </c>
      <c r="J66" s="1452">
        <f t="shared" ref="J66:M66" si="7">J64+J65</f>
        <v>0</v>
      </c>
      <c r="K66" s="1452">
        <f t="shared" si="7"/>
        <v>573414.49</v>
      </c>
      <c r="L66" s="1452">
        <v>0</v>
      </c>
      <c r="M66" s="1452">
        <f t="shared" si="7"/>
        <v>0</v>
      </c>
      <c r="N66" s="584">
        <f>N64+N65</f>
        <v>111945341.16999999</v>
      </c>
      <c r="O66" s="67"/>
    </row>
    <row r="67" spans="1:15">
      <c r="A67" s="92" t="s">
        <v>804</v>
      </c>
      <c r="B67" s="176"/>
      <c r="C67" s="67" t="s">
        <v>2405</v>
      </c>
      <c r="D67" s="177" t="s">
        <v>2406</v>
      </c>
      <c r="E67" s="1603">
        <v>735898202.45000017</v>
      </c>
      <c r="F67" s="1603">
        <v>36478242.390000001</v>
      </c>
      <c r="G67" s="1131"/>
      <c r="H67" s="1421">
        <v>58</v>
      </c>
      <c r="I67" s="1537" t="s">
        <v>804</v>
      </c>
      <c r="J67" s="1708">
        <v>0</v>
      </c>
      <c r="K67" s="1603">
        <v>13684618.949999999</v>
      </c>
      <c r="L67" s="1131"/>
      <c r="M67" s="1708">
        <v>0</v>
      </c>
      <c r="N67" s="255">
        <f>SUM(E67:H67)-SUM(J67:M67)</f>
        <v>758691883.8900001</v>
      </c>
      <c r="O67" s="67"/>
    </row>
    <row r="68" spans="1:15">
      <c r="A68" s="92" t="s">
        <v>2286</v>
      </c>
      <c r="B68" s="107"/>
      <c r="C68" s="107" t="s">
        <v>2407</v>
      </c>
      <c r="D68" s="177" t="s">
        <v>2408</v>
      </c>
      <c r="E68" s="1603">
        <v>-3.0000000027939677E-2</v>
      </c>
      <c r="F68" s="1603">
        <v>0</v>
      </c>
      <c r="G68" s="1131"/>
      <c r="H68" s="1421">
        <v>0</v>
      </c>
      <c r="I68" s="1537" t="s">
        <v>2286</v>
      </c>
      <c r="J68" s="1708">
        <v>0</v>
      </c>
      <c r="K68" s="1603">
        <v>0</v>
      </c>
      <c r="L68" s="1131"/>
      <c r="M68" s="1708">
        <v>0</v>
      </c>
      <c r="N68" s="255">
        <f>SUM(E68:H68)-SUM(J68:M68)</f>
        <v>-3.0000000027939677E-2</v>
      </c>
      <c r="O68" s="67"/>
    </row>
    <row r="69" spans="1:15">
      <c r="A69" s="92" t="s">
        <v>1728</v>
      </c>
      <c r="B69" s="176"/>
      <c r="C69" s="67"/>
      <c r="D69" s="585" t="s">
        <v>2409</v>
      </c>
      <c r="E69" s="583">
        <f>SUM(E66:E68)</f>
        <v>835302559.64000022</v>
      </c>
      <c r="F69" s="583">
        <f>SUM(F66:F68)</f>
        <v>49592640.829999998</v>
      </c>
      <c r="G69" s="583">
        <f>SUM(G66:G68)</f>
        <v>0</v>
      </c>
      <c r="H69" s="1451">
        <f>SUM(H66:H68)</f>
        <v>58</v>
      </c>
      <c r="I69" s="92" t="s">
        <v>1728</v>
      </c>
      <c r="J69" s="583">
        <f>SUM(J66:J68)</f>
        <v>0</v>
      </c>
      <c r="K69" s="1452">
        <f t="shared" ref="K69" si="8">SUM(K66:K68)</f>
        <v>14258033.439999999</v>
      </c>
      <c r="L69" s="583">
        <f>SUM(L66:L68)</f>
        <v>0</v>
      </c>
      <c r="M69" s="1452">
        <f t="shared" ref="M69" si="9">SUM(M66:M68)</f>
        <v>0</v>
      </c>
      <c r="N69" s="584">
        <f>SUM(N66:N68)</f>
        <v>870637225.03000009</v>
      </c>
      <c r="O69" s="67"/>
    </row>
    <row r="70" spans="1:15" ht="15.75" thickBot="1">
      <c r="A70" s="291" t="s">
        <v>1730</v>
      </c>
      <c r="B70" s="586"/>
      <c r="C70" s="103" t="s">
        <v>2410</v>
      </c>
      <c r="D70" s="292"/>
      <c r="E70" s="542">
        <f>E63+E69</f>
        <v>17362412817.380001</v>
      </c>
      <c r="F70" s="542">
        <f>F63+F69</f>
        <v>1061243296.4299999</v>
      </c>
      <c r="G70" s="542">
        <f>G63+G69</f>
        <v>0</v>
      </c>
      <c r="H70" s="543">
        <f>H63+H69</f>
        <v>84058693.189998522</v>
      </c>
      <c r="I70" s="291" t="s">
        <v>1730</v>
      </c>
      <c r="J70" s="542">
        <f>J63+J69</f>
        <v>0</v>
      </c>
      <c r="K70" s="542">
        <f>K63+K69</f>
        <v>797955303.32000017</v>
      </c>
      <c r="L70" s="542">
        <f>L63+L69</f>
        <v>0</v>
      </c>
      <c r="M70" s="542">
        <f>M63+M69</f>
        <v>4150738.4400000297</v>
      </c>
      <c r="N70" s="543">
        <f>N63+N69</f>
        <v>17705608765.399998</v>
      </c>
      <c r="O70" s="67"/>
    </row>
    <row r="71" spans="1:15">
      <c r="A71" s="164" t="s">
        <v>1430</v>
      </c>
      <c r="B71" s="67"/>
      <c r="C71" s="67"/>
      <c r="D71" s="67"/>
      <c r="E71" s="67"/>
      <c r="F71" s="67"/>
      <c r="G71" s="67"/>
      <c r="H71" s="67"/>
      <c r="I71" s="67"/>
      <c r="J71" s="67"/>
      <c r="K71" s="67"/>
      <c r="L71" s="67"/>
      <c r="M71" s="67"/>
      <c r="N71" s="587" t="s">
        <v>1430</v>
      </c>
      <c r="O71" s="67"/>
    </row>
    <row r="72" spans="1:15">
      <c r="A72" s="134">
        <v>33</v>
      </c>
      <c r="B72" s="134"/>
      <c r="C72" s="134"/>
      <c r="D72" s="134"/>
      <c r="E72" s="134"/>
      <c r="F72" s="134"/>
      <c r="G72" s="134"/>
      <c r="H72" s="134"/>
      <c r="I72" s="134">
        <v>34</v>
      </c>
      <c r="J72" s="134"/>
      <c r="K72" s="134"/>
      <c r="L72" s="134"/>
      <c r="M72" s="134"/>
      <c r="N72" s="134"/>
      <c r="O72" s="67"/>
    </row>
    <row r="73" spans="1:15">
      <c r="F73" s="1465"/>
    </row>
    <row r="74" spans="1:15">
      <c r="F74" s="1464"/>
      <c r="G74" s="1464"/>
      <c r="H74" s="1652"/>
    </row>
    <row r="75" spans="1:15">
      <c r="F75" s="1464"/>
      <c r="G75" s="1464"/>
      <c r="H75" s="1652"/>
      <c r="J75" s="1072"/>
    </row>
    <row r="76" spans="1:15">
      <c r="F76" s="1464"/>
      <c r="G76" s="1464"/>
      <c r="H76" s="1652"/>
      <c r="J76" s="1072"/>
    </row>
    <row r="77" spans="1:15">
      <c r="F77" s="1464"/>
      <c r="G77" s="1464"/>
      <c r="H77" s="1652"/>
      <c r="J77" s="1072"/>
    </row>
    <row r="78" spans="1:15">
      <c r="E78" s="1463"/>
      <c r="F78" s="1464"/>
      <c r="G78" s="1462"/>
      <c r="H78" s="1652"/>
      <c r="J78" s="1072"/>
    </row>
    <row r="79" spans="1:15">
      <c r="F79" s="1464"/>
      <c r="G79" s="1462"/>
      <c r="J79" s="1194"/>
    </row>
    <row r="82" spans="5:10">
      <c r="F82" s="1464"/>
      <c r="G82" s="1654"/>
      <c r="H82" s="1464"/>
    </row>
    <row r="83" spans="5:10">
      <c r="F83" s="1464"/>
      <c r="G83" s="1455"/>
      <c r="H83" s="1462"/>
    </row>
    <row r="84" spans="5:10">
      <c r="F84" s="1464"/>
      <c r="G84" s="1654"/>
      <c r="H84" s="1462"/>
    </row>
    <row r="85" spans="5:10">
      <c r="F85" s="1464"/>
      <c r="G85" s="1455"/>
      <c r="H85" s="1462"/>
    </row>
    <row r="86" spans="5:10">
      <c r="E86" s="1463"/>
      <c r="F86" s="1464"/>
      <c r="G86" s="1654"/>
    </row>
    <row r="87" spans="5:10">
      <c r="E87" s="1465"/>
    </row>
    <row r="88" spans="5:10">
      <c r="H88" s="1647"/>
      <c r="I88" s="1647"/>
      <c r="J88" s="1647"/>
    </row>
    <row r="89" spans="5:10">
      <c r="H89" s="1647"/>
      <c r="I89" s="1647"/>
      <c r="J89" s="1647"/>
    </row>
    <row r="90" spans="5:10">
      <c r="H90" s="1647"/>
      <c r="I90" s="1647"/>
      <c r="J90" s="1647"/>
    </row>
    <row r="91" spans="5:10">
      <c r="H91" s="1647"/>
      <c r="I91" s="1647"/>
      <c r="J91" s="1647"/>
    </row>
    <row r="92" spans="5:10">
      <c r="H92" s="1647"/>
      <c r="I92" s="1647"/>
      <c r="J92" s="1647"/>
    </row>
    <row r="93" spans="5:10">
      <c r="H93" s="1647"/>
      <c r="I93" s="1647"/>
      <c r="J93" s="1647"/>
    </row>
    <row r="94" spans="5:10">
      <c r="H94" s="1647"/>
      <c r="I94" s="1647"/>
      <c r="J94" s="1647"/>
    </row>
    <row r="95" spans="5:10">
      <c r="H95" s="1647"/>
      <c r="I95" s="1647"/>
      <c r="J95" s="1647"/>
    </row>
    <row r="96" spans="5:10">
      <c r="H96" s="1647"/>
      <c r="I96" s="1647"/>
      <c r="J96" s="1647"/>
    </row>
    <row r="97" spans="8:10">
      <c r="H97" s="1647"/>
      <c r="I97" s="1647"/>
      <c r="J97" s="1647"/>
    </row>
    <row r="98" spans="8:10">
      <c r="H98" s="1647"/>
      <c r="I98" s="1647"/>
      <c r="J98" s="1647"/>
    </row>
    <row r="99" spans="8:10">
      <c r="H99" s="1647"/>
      <c r="I99" s="1647"/>
      <c r="J99" s="1647"/>
    </row>
    <row r="100" spans="8:10">
      <c r="H100" s="1647"/>
      <c r="I100" s="1647"/>
      <c r="J100" s="1647"/>
    </row>
    <row r="101" spans="8:10">
      <c r="H101" s="1647"/>
      <c r="I101" s="1647"/>
      <c r="J101" s="1647"/>
    </row>
    <row r="102" spans="8:10">
      <c r="H102" s="1647"/>
      <c r="I102" s="1647"/>
      <c r="J102" s="1647"/>
    </row>
    <row r="103" spans="8:10">
      <c r="H103" s="1647"/>
      <c r="I103" s="1647"/>
      <c r="J103" s="1647"/>
    </row>
    <row r="104" spans="8:10">
      <c r="H104" s="1647"/>
      <c r="I104" s="1647"/>
      <c r="J104" s="1647"/>
    </row>
    <row r="105" spans="8:10">
      <c r="H105" s="1647"/>
      <c r="I105" s="1647"/>
      <c r="J105" s="1647"/>
    </row>
    <row r="106" spans="8:10">
      <c r="H106" s="1647"/>
      <c r="I106" s="1647"/>
      <c r="J106" s="1647"/>
    </row>
    <row r="107" spans="8:10">
      <c r="H107" s="1647"/>
      <c r="I107" s="1647"/>
      <c r="J107" s="1647"/>
    </row>
    <row r="108" spans="8:10">
      <c r="H108" s="1647"/>
      <c r="I108" s="1647"/>
      <c r="J108" s="1647"/>
    </row>
    <row r="109" spans="8:10">
      <c r="H109" s="1647"/>
      <c r="I109" s="1647"/>
      <c r="J109" s="1647"/>
    </row>
    <row r="110" spans="8:10">
      <c r="H110" s="1647"/>
      <c r="I110" s="1647"/>
      <c r="J110" s="1647"/>
    </row>
    <row r="111" spans="8:10">
      <c r="H111" s="1647"/>
      <c r="I111" s="1647"/>
      <c r="J111" s="1647"/>
    </row>
    <row r="112" spans="8:10">
      <c r="H112" s="1647"/>
      <c r="I112" s="1647"/>
      <c r="J112" s="1647"/>
    </row>
    <row r="113" spans="8:10">
      <c r="H113" s="1647"/>
      <c r="I113" s="1647"/>
      <c r="J113" s="1647"/>
    </row>
    <row r="114" spans="8:10">
      <c r="H114" s="1647"/>
      <c r="I114" s="1647"/>
      <c r="J114" s="1647"/>
    </row>
    <row r="115" spans="8:10">
      <c r="H115" s="1647"/>
      <c r="I115" s="1647"/>
      <c r="J115" s="1647"/>
    </row>
    <row r="116" spans="8:10">
      <c r="H116" s="1647"/>
      <c r="I116" s="1647"/>
      <c r="J116" s="1647"/>
    </row>
    <row r="117" spans="8:10">
      <c r="H117" s="1647"/>
      <c r="I117" s="1647"/>
      <c r="J117" s="1647"/>
    </row>
    <row r="118" spans="8:10">
      <c r="H118" s="1647"/>
      <c r="I118" s="1647"/>
      <c r="J118" s="1647"/>
    </row>
    <row r="119" spans="8:10">
      <c r="H119" s="1647"/>
      <c r="I119" s="1647"/>
      <c r="J119" s="1647"/>
    </row>
    <row r="120" spans="8:10">
      <c r="H120" s="1647"/>
      <c r="I120" s="1647"/>
      <c r="J120" s="1647"/>
    </row>
    <row r="121" spans="8:10">
      <c r="H121" s="1647"/>
      <c r="I121" s="1647"/>
      <c r="J121" s="1647"/>
    </row>
    <row r="122" spans="8:10">
      <c r="H122" s="1647"/>
      <c r="I122" s="1647"/>
      <c r="J122" s="1647"/>
    </row>
    <row r="123" spans="8:10">
      <c r="H123" s="1647"/>
      <c r="I123" s="1647"/>
      <c r="J123" s="1647"/>
    </row>
    <row r="124" spans="8:10">
      <c r="H124" s="1647"/>
      <c r="I124" s="1647"/>
      <c r="J124" s="1647"/>
    </row>
    <row r="125" spans="8:10">
      <c r="H125" s="1647"/>
      <c r="I125" s="1647"/>
      <c r="J125" s="1647"/>
    </row>
    <row r="126" spans="8:10">
      <c r="H126" s="1647"/>
      <c r="I126" s="1647"/>
      <c r="J126" s="1647"/>
    </row>
    <row r="127" spans="8:10">
      <c r="H127" s="1647"/>
      <c r="I127" s="1647"/>
      <c r="J127" s="1647"/>
    </row>
    <row r="128" spans="8:10">
      <c r="H128" s="1647"/>
      <c r="I128" s="1647"/>
      <c r="J128" s="1647"/>
    </row>
    <row r="129" spans="8:10">
      <c r="H129" s="1647"/>
      <c r="I129" s="1647"/>
      <c r="J129" s="1647"/>
    </row>
    <row r="130" spans="8:10">
      <c r="H130" s="1647"/>
      <c r="I130" s="1647"/>
      <c r="J130" s="1647"/>
    </row>
    <row r="131" spans="8:10">
      <c r="H131" s="1647"/>
      <c r="I131" s="1647"/>
      <c r="J131" s="1647"/>
    </row>
    <row r="132" spans="8:10">
      <c r="H132" s="1647"/>
      <c r="I132" s="1647"/>
      <c r="J132" s="1647"/>
    </row>
    <row r="133" spans="8:10">
      <c r="H133" s="1647"/>
      <c r="I133" s="1647"/>
      <c r="J133" s="1647"/>
    </row>
    <row r="134" spans="8:10">
      <c r="H134" s="1647"/>
      <c r="I134" s="1647"/>
      <c r="J134" s="1647"/>
    </row>
    <row r="135" spans="8:10">
      <c r="H135" s="1647"/>
      <c r="I135" s="1647"/>
      <c r="J135" s="1647"/>
    </row>
    <row r="136" spans="8:10">
      <c r="H136" s="1647"/>
      <c r="I136" s="1647"/>
      <c r="J136" s="1647"/>
    </row>
    <row r="137" spans="8:10">
      <c r="H137" s="1647"/>
      <c r="I137" s="1647"/>
      <c r="J137" s="1647"/>
    </row>
    <row r="138" spans="8:10">
      <c r="H138" s="1647"/>
      <c r="I138" s="1647"/>
      <c r="J138" s="1647"/>
    </row>
    <row r="139" spans="8:10">
      <c r="H139" s="1647"/>
      <c r="I139" s="1647"/>
      <c r="J139" s="1647"/>
    </row>
    <row r="140" spans="8:10">
      <c r="H140" s="1647"/>
      <c r="I140" s="1647"/>
      <c r="J140" s="1647"/>
    </row>
    <row r="141" spans="8:10">
      <c r="H141" s="1647"/>
      <c r="I141" s="1647"/>
      <c r="J141" s="1647"/>
    </row>
    <row r="142" spans="8:10">
      <c r="H142" s="1647"/>
      <c r="I142" s="1647"/>
      <c r="J142" s="1647"/>
    </row>
    <row r="143" spans="8:10">
      <c r="H143" s="1647"/>
      <c r="I143" s="1647"/>
      <c r="J143" s="1647"/>
    </row>
    <row r="145" spans="5:7">
      <c r="E145" s="1465"/>
    </row>
    <row r="146" spans="5:7">
      <c r="G146" s="1647"/>
    </row>
    <row r="147" spans="5:7">
      <c r="G147" s="1647"/>
    </row>
    <row r="148" spans="5:7">
      <c r="G148" s="1647"/>
    </row>
    <row r="149" spans="5:7">
      <c r="G149" s="1647"/>
    </row>
    <row r="150" spans="5:7">
      <c r="G150" s="1647"/>
    </row>
    <row r="151" spans="5:7">
      <c r="G151" s="1647"/>
    </row>
    <row r="152" spans="5:7">
      <c r="G152" s="1647"/>
    </row>
    <row r="153" spans="5:7">
      <c r="G153" s="1647"/>
    </row>
    <row r="154" spans="5:7">
      <c r="G154" s="1647"/>
    </row>
    <row r="155" spans="5:7">
      <c r="G155" s="1647"/>
    </row>
    <row r="156" spans="5:7">
      <c r="G156" s="1647"/>
    </row>
    <row r="157" spans="5:7">
      <c r="G157" s="1647"/>
    </row>
    <row r="158" spans="5:7">
      <c r="G158" s="1647"/>
    </row>
    <row r="159" spans="5:7">
      <c r="G159" s="1647"/>
    </row>
    <row r="160" spans="5:7">
      <c r="G160" s="1647"/>
    </row>
    <row r="161" spans="7:7">
      <c r="G161" s="1647"/>
    </row>
    <row r="162" spans="7:7">
      <c r="G162" s="1647"/>
    </row>
    <row r="163" spans="7:7">
      <c r="G163" s="1647"/>
    </row>
    <row r="164" spans="7:7">
      <c r="G164" s="1647"/>
    </row>
    <row r="165" spans="7:7">
      <c r="G165" s="1647"/>
    </row>
    <row r="166" spans="7:7">
      <c r="G166" s="1647"/>
    </row>
    <row r="167" spans="7:7">
      <c r="G167" s="1647"/>
    </row>
    <row r="168" spans="7:7">
      <c r="G168" s="1647"/>
    </row>
    <row r="169" spans="7:7">
      <c r="G169" s="1647"/>
    </row>
    <row r="170" spans="7:7">
      <c r="G170" s="1647"/>
    </row>
    <row r="171" spans="7:7">
      <c r="G171" s="1647"/>
    </row>
    <row r="172" spans="7:7">
      <c r="G172" s="1647"/>
    </row>
    <row r="173" spans="7:7">
      <c r="G173" s="1647"/>
    </row>
    <row r="174" spans="7:7">
      <c r="G174" s="1647"/>
    </row>
    <row r="175" spans="7:7">
      <c r="G175" s="1647"/>
    </row>
    <row r="176" spans="7:7">
      <c r="G176" s="1647"/>
    </row>
    <row r="177" spans="7:8">
      <c r="G177" s="1647"/>
    </row>
    <row r="178" spans="7:8">
      <c r="G178" s="1647"/>
    </row>
    <row r="179" spans="7:8">
      <c r="G179" s="1647"/>
    </row>
    <row r="180" spans="7:8">
      <c r="G180" s="1647"/>
    </row>
    <row r="181" spans="7:8">
      <c r="G181" s="1647"/>
    </row>
    <row r="182" spans="7:8">
      <c r="G182" s="1647"/>
    </row>
    <row r="183" spans="7:8">
      <c r="G183" s="1647"/>
    </row>
    <row r="184" spans="7:8">
      <c r="G184" s="1647"/>
    </row>
    <row r="185" spans="7:8">
      <c r="G185" s="1647"/>
    </row>
    <row r="186" spans="7:8">
      <c r="G186" s="1647"/>
      <c r="H186" s="1652"/>
    </row>
    <row r="187" spans="7:8">
      <c r="G187" s="1647"/>
    </row>
    <row r="188" spans="7:8">
      <c r="G188" s="1647"/>
    </row>
    <row r="189" spans="7:8">
      <c r="G189" s="1647"/>
    </row>
    <row r="190" spans="7:8">
      <c r="G190" s="1647"/>
      <c r="H190" s="1652"/>
    </row>
    <row r="191" spans="7:8">
      <c r="G191" s="1647"/>
    </row>
    <row r="192" spans="7:8">
      <c r="G192" s="1647"/>
    </row>
    <row r="193" spans="7:8">
      <c r="G193" s="1647"/>
    </row>
    <row r="194" spans="7:8">
      <c r="G194" s="1647"/>
    </row>
    <row r="195" spans="7:8">
      <c r="G195" s="1647"/>
    </row>
    <row r="196" spans="7:8">
      <c r="G196" s="1647"/>
    </row>
    <row r="197" spans="7:8">
      <c r="G197" s="1647"/>
    </row>
    <row r="198" spans="7:8">
      <c r="G198" s="1647"/>
      <c r="H198" s="1652"/>
    </row>
    <row r="199" spans="7:8">
      <c r="G199" s="1647"/>
      <c r="H199" s="1652"/>
    </row>
    <row r="200" spans="7:8">
      <c r="G200" s="1652"/>
      <c r="H200" s="1652"/>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73</xdr:row>
                    <xdr:rowOff>47625</xdr:rowOff>
                  </from>
                  <to>
                    <xdr:col>0</xdr:col>
                    <xdr:colOff>0</xdr:colOff>
                    <xdr:row>75</xdr:row>
                    <xdr:rowOff>161925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90"/>
  <sheetViews>
    <sheetView defaultGridColor="0" colorId="22" zoomScale="75" zoomScaleNormal="75" workbookViewId="0">
      <selection activeCell="D10" sqref="D10"/>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7"/>
      <c r="B1" s="108" t="str">
        <f>'Data Sheet'!A54</f>
        <v>Annual Report of VERIZON NEW YORK INC.                                                                                           For the period ending DECEMBER 31, 2014</v>
      </c>
      <c r="C1" s="592"/>
      <c r="D1" s="592"/>
      <c r="E1" s="592"/>
      <c r="F1" s="7"/>
      <c r="G1" s="7"/>
      <c r="H1" s="592"/>
      <c r="I1" s="592"/>
      <c r="J1" s="108" t="str">
        <f>'Data Sheet'!A54</f>
        <v>Annual Report of VERIZON NEW YORK INC.                                                                                           For the period ending DECEMBER 31, 2014</v>
      </c>
      <c r="K1" s="7"/>
      <c r="L1" s="7"/>
      <c r="M1" s="7"/>
      <c r="N1" s="7"/>
      <c r="O1" s="7"/>
      <c r="P1" s="521"/>
      <c r="Q1" s="7"/>
      <c r="R1" s="7"/>
    </row>
    <row r="2" spans="1:18">
      <c r="A2" s="7"/>
      <c r="B2" s="519"/>
      <c r="C2" s="520"/>
      <c r="D2" s="520"/>
      <c r="E2" s="520"/>
      <c r="F2" s="520"/>
      <c r="G2" s="520"/>
      <c r="H2" s="112"/>
      <c r="I2" s="7"/>
      <c r="J2" s="519"/>
      <c r="K2" s="520"/>
      <c r="L2" s="520"/>
      <c r="M2" s="520"/>
      <c r="N2" s="520"/>
      <c r="O2" s="520"/>
      <c r="P2" s="520"/>
      <c r="Q2" s="112"/>
      <c r="R2" s="7"/>
    </row>
    <row r="3" spans="1:18" ht="15.75">
      <c r="A3" s="7"/>
      <c r="B3" s="593"/>
      <c r="C3" s="594" t="s">
        <v>2411</v>
      </c>
      <c r="D3" s="114"/>
      <c r="E3" s="594"/>
      <c r="F3" s="594"/>
      <c r="G3" s="594"/>
      <c r="H3" s="595"/>
      <c r="I3" s="7"/>
      <c r="J3" s="544" t="s">
        <v>2412</v>
      </c>
      <c r="K3" s="521"/>
      <c r="L3" s="521"/>
      <c r="M3" s="521"/>
      <c r="N3" s="521"/>
      <c r="O3" s="521"/>
      <c r="P3" s="521"/>
      <c r="Q3" s="522"/>
      <c r="R3" s="7"/>
    </row>
    <row r="4" spans="1:18">
      <c r="A4" s="7"/>
      <c r="B4" s="117"/>
      <c r="C4" s="7"/>
      <c r="D4" s="521"/>
      <c r="E4" s="521"/>
      <c r="F4" s="521"/>
      <c r="G4" s="521"/>
      <c r="H4" s="522"/>
      <c r="I4" s="7"/>
      <c r="J4" s="117"/>
      <c r="K4" s="7"/>
      <c r="L4" s="7"/>
      <c r="M4" s="7"/>
      <c r="N4" s="7"/>
      <c r="O4" s="7"/>
      <c r="P4" s="7"/>
      <c r="Q4" s="523"/>
      <c r="R4" s="7"/>
    </row>
    <row r="5" spans="1:18">
      <c r="A5" s="7"/>
      <c r="B5" s="596" t="s">
        <v>2021</v>
      </c>
      <c r="C5" s="521" t="s">
        <v>2413</v>
      </c>
      <c r="D5" s="521"/>
      <c r="E5" s="521"/>
      <c r="F5" s="521"/>
      <c r="G5" s="521"/>
      <c r="H5" s="522"/>
      <c r="I5" s="7"/>
      <c r="J5" s="596" t="s">
        <v>1398</v>
      </c>
      <c r="K5" s="7" t="s">
        <v>2229</v>
      </c>
      <c r="L5" s="7"/>
      <c r="M5" s="7"/>
      <c r="N5" s="7"/>
      <c r="O5" s="7"/>
      <c r="P5" s="7"/>
      <c r="Q5" s="523"/>
      <c r="R5" s="7"/>
    </row>
    <row r="6" spans="1:18">
      <c r="A6" s="7"/>
      <c r="B6" s="117"/>
      <c r="C6" s="1007" t="s">
        <v>2230</v>
      </c>
      <c r="D6" s="521"/>
      <c r="E6" s="521"/>
      <c r="F6" s="521"/>
      <c r="G6" s="521"/>
      <c r="H6" s="522"/>
      <c r="I6" s="7"/>
      <c r="J6" s="117"/>
      <c r="K6" s="7" t="s">
        <v>2231</v>
      </c>
      <c r="L6" s="7"/>
      <c r="M6" s="7"/>
      <c r="N6" s="7"/>
      <c r="O6" s="7"/>
      <c r="P6" s="7"/>
      <c r="Q6" s="523"/>
      <c r="R6" s="7"/>
    </row>
    <row r="7" spans="1:18">
      <c r="A7" s="7"/>
      <c r="B7" s="117"/>
      <c r="C7" s="521"/>
      <c r="D7" s="521"/>
      <c r="E7" s="521"/>
      <c r="F7" s="521"/>
      <c r="G7" s="521"/>
      <c r="H7" s="522"/>
      <c r="I7" s="7"/>
      <c r="J7" s="117"/>
      <c r="K7" s="7" t="s">
        <v>2232</v>
      </c>
      <c r="L7" s="7"/>
      <c r="M7" s="7"/>
      <c r="N7" s="7"/>
      <c r="O7" s="7"/>
      <c r="P7" s="7"/>
      <c r="Q7" s="523"/>
      <c r="R7" s="7"/>
    </row>
    <row r="8" spans="1:18">
      <c r="A8" s="7"/>
      <c r="B8" s="596" t="s">
        <v>2035</v>
      </c>
      <c r="C8" s="521" t="s">
        <v>1952</v>
      </c>
      <c r="D8" s="521"/>
      <c r="E8" s="521"/>
      <c r="F8" s="521"/>
      <c r="G8" s="521"/>
      <c r="H8" s="522"/>
      <c r="I8" s="7"/>
      <c r="J8" s="117"/>
      <c r="K8" s="7"/>
      <c r="L8" s="7"/>
      <c r="M8" s="7"/>
      <c r="N8" s="7"/>
      <c r="O8" s="7"/>
      <c r="P8" s="7"/>
      <c r="Q8" s="523"/>
      <c r="R8" s="7"/>
    </row>
    <row r="9" spans="1:18">
      <c r="A9" s="7"/>
      <c r="B9" s="117"/>
      <c r="C9" s="1007" t="s">
        <v>1953</v>
      </c>
      <c r="D9" s="521"/>
      <c r="E9" s="521"/>
      <c r="F9" s="521"/>
      <c r="G9" s="521"/>
      <c r="H9" s="522"/>
      <c r="I9" s="7"/>
      <c r="J9" s="596" t="s">
        <v>1423</v>
      </c>
      <c r="K9" s="7" t="s">
        <v>489</v>
      </c>
      <c r="L9" s="7"/>
      <c r="M9" s="7"/>
      <c r="N9" s="7"/>
      <c r="O9" s="7"/>
      <c r="P9" s="7"/>
      <c r="Q9" s="523"/>
      <c r="R9" s="7"/>
    </row>
    <row r="10" spans="1:18">
      <c r="A10" s="7"/>
      <c r="B10" s="117"/>
      <c r="C10" s="521"/>
      <c r="D10" s="521"/>
      <c r="E10" s="521"/>
      <c r="F10" s="521"/>
      <c r="G10" s="521"/>
      <c r="H10" s="522"/>
      <c r="I10" s="7"/>
      <c r="J10" s="117"/>
      <c r="K10" s="7"/>
      <c r="L10" s="7"/>
      <c r="M10" s="7"/>
      <c r="N10" s="7"/>
      <c r="O10" s="7"/>
      <c r="P10" s="7"/>
      <c r="Q10" s="523"/>
      <c r="R10" s="7"/>
    </row>
    <row r="11" spans="1:18">
      <c r="A11" s="7"/>
      <c r="B11" s="596" t="s">
        <v>1378</v>
      </c>
      <c r="C11" s="521" t="s">
        <v>490</v>
      </c>
      <c r="D11" s="521"/>
      <c r="E11" s="521"/>
      <c r="F11" s="521"/>
      <c r="G11" s="521"/>
      <c r="H11" s="522"/>
      <c r="I11" s="7"/>
      <c r="J11" s="596" t="s">
        <v>1426</v>
      </c>
      <c r="K11" s="7" t="s">
        <v>491</v>
      </c>
      <c r="L11" s="7"/>
      <c r="M11" s="7"/>
      <c r="N11" s="7"/>
      <c r="O11" s="7"/>
      <c r="P11" s="7"/>
      <c r="Q11" s="523"/>
      <c r="R11" s="7"/>
    </row>
    <row r="12" spans="1:18">
      <c r="A12" s="7"/>
      <c r="B12" s="117"/>
      <c r="C12" s="1007" t="s">
        <v>492</v>
      </c>
      <c r="D12" s="521"/>
      <c r="E12" s="521"/>
      <c r="F12" s="521"/>
      <c r="G12" s="521"/>
      <c r="H12" s="522"/>
      <c r="I12" s="7"/>
      <c r="J12" s="117"/>
      <c r="K12" s="7" t="s">
        <v>493</v>
      </c>
      <c r="L12" s="7"/>
      <c r="M12" s="7"/>
      <c r="N12" s="7"/>
      <c r="O12" s="7"/>
      <c r="P12" s="7"/>
      <c r="Q12" s="523"/>
      <c r="R12" s="7"/>
    </row>
    <row r="13" spans="1:18">
      <c r="A13" s="7"/>
      <c r="B13" s="117"/>
      <c r="C13" s="1007" t="s">
        <v>494</v>
      </c>
      <c r="D13" s="521"/>
      <c r="E13" s="521"/>
      <c r="F13" s="521"/>
      <c r="G13" s="521"/>
      <c r="H13" s="522"/>
      <c r="I13" s="7"/>
      <c r="J13" s="117"/>
      <c r="K13" s="7" t="s">
        <v>495</v>
      </c>
      <c r="L13" s="7"/>
      <c r="M13" s="7"/>
      <c r="N13" s="7"/>
      <c r="O13" s="7"/>
      <c r="P13" s="7"/>
      <c r="Q13" s="523"/>
      <c r="R13" s="7"/>
    </row>
    <row r="14" spans="1:18">
      <c r="A14" s="7"/>
      <c r="B14" s="117"/>
      <c r="C14" s="521"/>
      <c r="D14" s="521"/>
      <c r="E14" s="521"/>
      <c r="F14" s="521"/>
      <c r="G14" s="521"/>
      <c r="H14" s="522"/>
      <c r="I14" s="7"/>
      <c r="J14" s="545"/>
      <c r="K14" s="546"/>
      <c r="L14" s="546"/>
      <c r="M14" s="546"/>
      <c r="N14" s="546"/>
      <c r="O14" s="546"/>
      <c r="P14" s="546"/>
      <c r="Q14" s="547"/>
      <c r="R14" s="7"/>
    </row>
    <row r="15" spans="1:18">
      <c r="A15" s="7"/>
      <c r="B15" s="597"/>
      <c r="C15" s="527" t="s">
        <v>496</v>
      </c>
      <c r="D15" s="527"/>
      <c r="E15" s="527"/>
      <c r="F15" s="527"/>
      <c r="G15" s="527"/>
      <c r="H15" s="598"/>
      <c r="I15" s="7"/>
      <c r="J15" s="599" t="s">
        <v>497</v>
      </c>
      <c r="K15" s="521"/>
      <c r="L15" s="521"/>
      <c r="M15" s="521"/>
      <c r="N15" s="521"/>
      <c r="O15" s="521"/>
      <c r="P15" s="521"/>
      <c r="Q15" s="522"/>
      <c r="R15" s="7"/>
    </row>
    <row r="16" spans="1:18">
      <c r="A16" s="7"/>
      <c r="B16" s="597"/>
      <c r="C16" s="548"/>
      <c r="D16" s="525"/>
      <c r="E16" s="548"/>
      <c r="F16" s="548"/>
      <c r="G16" s="548"/>
      <c r="H16" s="600" t="s">
        <v>498</v>
      </c>
      <c r="I16" s="7"/>
      <c r="J16" s="524"/>
      <c r="K16" s="526"/>
      <c r="L16" s="526"/>
      <c r="M16" s="526"/>
      <c r="N16" s="526"/>
      <c r="O16" s="526"/>
      <c r="P16" s="526"/>
      <c r="Q16" s="530" t="s">
        <v>499</v>
      </c>
      <c r="R16" s="7"/>
    </row>
    <row r="17" spans="1:18">
      <c r="A17" s="7"/>
      <c r="B17" s="117"/>
      <c r="C17" s="549"/>
      <c r="D17" s="7"/>
      <c r="E17" s="601" t="s">
        <v>500</v>
      </c>
      <c r="F17" s="601" t="s">
        <v>500</v>
      </c>
      <c r="G17" s="601" t="s">
        <v>501</v>
      </c>
      <c r="H17" s="602" t="s">
        <v>1577</v>
      </c>
      <c r="I17" s="7"/>
      <c r="J17" s="528"/>
      <c r="K17" s="529"/>
      <c r="L17" s="529"/>
      <c r="M17" s="529"/>
      <c r="N17" s="529"/>
      <c r="O17" s="529"/>
      <c r="P17" s="533" t="s">
        <v>502</v>
      </c>
      <c r="Q17" s="531" t="s">
        <v>1577</v>
      </c>
      <c r="R17" s="7"/>
    </row>
    <row r="18" spans="1:18">
      <c r="A18" s="7"/>
      <c r="B18" s="117"/>
      <c r="C18" s="549"/>
      <c r="D18" s="7"/>
      <c r="E18" s="601" t="s">
        <v>503</v>
      </c>
      <c r="F18" s="601" t="s">
        <v>504</v>
      </c>
      <c r="G18" s="601" t="s">
        <v>505</v>
      </c>
      <c r="H18" s="602" t="s">
        <v>506</v>
      </c>
      <c r="I18" s="7"/>
      <c r="J18" s="528"/>
      <c r="K18" s="529"/>
      <c r="L18" s="533" t="s">
        <v>507</v>
      </c>
      <c r="M18" s="533" t="s">
        <v>500</v>
      </c>
      <c r="N18" s="533" t="s">
        <v>500</v>
      </c>
      <c r="O18" s="533" t="s">
        <v>508</v>
      </c>
      <c r="P18" s="533" t="s">
        <v>509</v>
      </c>
      <c r="Q18" s="531" t="s">
        <v>510</v>
      </c>
      <c r="R18" s="7"/>
    </row>
    <row r="19" spans="1:18">
      <c r="A19" s="7"/>
      <c r="B19" s="551" t="s">
        <v>36</v>
      </c>
      <c r="C19" s="549"/>
      <c r="D19" s="7"/>
      <c r="E19" s="601" t="s">
        <v>511</v>
      </c>
      <c r="F19" s="601" t="s">
        <v>2365</v>
      </c>
      <c r="G19" s="601" t="s">
        <v>512</v>
      </c>
      <c r="H19" s="602" t="s">
        <v>513</v>
      </c>
      <c r="I19" s="7"/>
      <c r="J19" s="532" t="s">
        <v>36</v>
      </c>
      <c r="K19" s="533" t="s">
        <v>514</v>
      </c>
      <c r="L19" s="533" t="s">
        <v>515</v>
      </c>
      <c r="M19" s="533" t="s">
        <v>516</v>
      </c>
      <c r="N19" s="533" t="s">
        <v>517</v>
      </c>
      <c r="O19" s="533" t="s">
        <v>518</v>
      </c>
      <c r="P19" s="533" t="s">
        <v>519</v>
      </c>
      <c r="Q19" s="531" t="s">
        <v>520</v>
      </c>
      <c r="R19" s="7"/>
    </row>
    <row r="20" spans="1:18">
      <c r="A20" s="7"/>
      <c r="B20" s="551" t="s">
        <v>48</v>
      </c>
      <c r="C20" s="603" t="s">
        <v>2367</v>
      </c>
      <c r="D20" s="114"/>
      <c r="E20" s="601" t="s">
        <v>521</v>
      </c>
      <c r="F20" s="601" t="s">
        <v>522</v>
      </c>
      <c r="G20" s="601" t="s">
        <v>384</v>
      </c>
      <c r="H20" s="602" t="s">
        <v>523</v>
      </c>
      <c r="I20" s="7"/>
      <c r="J20" s="532" t="s">
        <v>48</v>
      </c>
      <c r="K20" s="533" t="s">
        <v>524</v>
      </c>
      <c r="L20" s="533" t="s">
        <v>525</v>
      </c>
      <c r="M20" s="533" t="s">
        <v>521</v>
      </c>
      <c r="N20" s="533" t="s">
        <v>522</v>
      </c>
      <c r="O20" s="533" t="s">
        <v>53</v>
      </c>
      <c r="P20" s="533" t="s">
        <v>526</v>
      </c>
      <c r="Q20" s="531" t="s">
        <v>527</v>
      </c>
      <c r="R20" s="7"/>
    </row>
    <row r="21" spans="1:18">
      <c r="A21" s="7"/>
      <c r="B21" s="117"/>
      <c r="C21" s="603" t="s">
        <v>470</v>
      </c>
      <c r="D21" s="114"/>
      <c r="E21" s="601" t="s">
        <v>471</v>
      </c>
      <c r="F21" s="601" t="s">
        <v>472</v>
      </c>
      <c r="G21" s="601" t="s">
        <v>62</v>
      </c>
      <c r="H21" s="602" t="s">
        <v>63</v>
      </c>
      <c r="I21" s="7"/>
      <c r="J21" s="604"/>
      <c r="K21" s="534" t="s">
        <v>64</v>
      </c>
      <c r="L21" s="534" t="s">
        <v>65</v>
      </c>
      <c r="M21" s="534" t="s">
        <v>66</v>
      </c>
      <c r="N21" s="534" t="s">
        <v>67</v>
      </c>
      <c r="O21" s="534" t="s">
        <v>68</v>
      </c>
      <c r="P21" s="534" t="s">
        <v>69</v>
      </c>
      <c r="Q21" s="535" t="s">
        <v>70</v>
      </c>
      <c r="R21" s="7"/>
    </row>
    <row r="22" spans="1:18" ht="15.75">
      <c r="A22" s="7"/>
      <c r="B22" s="597"/>
      <c r="C22" s="605" t="s">
        <v>2376</v>
      </c>
      <c r="D22" s="525"/>
      <c r="E22" s="548"/>
      <c r="F22" s="606" t="s">
        <v>728</v>
      </c>
      <c r="G22" s="606" t="s">
        <v>728</v>
      </c>
      <c r="H22" s="607" t="s">
        <v>728</v>
      </c>
      <c r="I22" s="7"/>
      <c r="J22" s="528"/>
      <c r="K22" s="529"/>
      <c r="L22" s="529"/>
      <c r="M22" s="529"/>
      <c r="N22" s="608"/>
      <c r="O22" s="608"/>
      <c r="P22" s="287"/>
      <c r="Q22" s="298"/>
      <c r="R22" s="7"/>
    </row>
    <row r="23" spans="1:18">
      <c r="A23" s="7"/>
      <c r="B23" s="551" t="s">
        <v>475</v>
      </c>
      <c r="C23" s="609" t="s">
        <v>394</v>
      </c>
      <c r="D23" s="7" t="s">
        <v>528</v>
      </c>
      <c r="E23" s="1444" t="s">
        <v>3260</v>
      </c>
      <c r="F23" s="610">
        <v>0</v>
      </c>
      <c r="G23" s="610">
        <v>0.42970000000000003</v>
      </c>
      <c r="H23" s="611">
        <v>0.42970000000000003</v>
      </c>
      <c r="I23" s="30"/>
      <c r="J23" s="551" t="s">
        <v>475</v>
      </c>
      <c r="K23" s="556">
        <v>2421</v>
      </c>
      <c r="L23" s="190" t="s">
        <v>662</v>
      </c>
      <c r="M23" s="190"/>
      <c r="N23" s="612"/>
      <c r="O23" s="612"/>
      <c r="P23" s="192"/>
      <c r="Q23" s="193"/>
      <c r="R23" s="7"/>
    </row>
    <row r="24" spans="1:18">
      <c r="A24" s="7"/>
      <c r="B24" s="551" t="s">
        <v>968</v>
      </c>
      <c r="C24" s="609" t="s">
        <v>396</v>
      </c>
      <c r="D24" s="7" t="s">
        <v>529</v>
      </c>
      <c r="E24" s="1111"/>
      <c r="F24" s="610"/>
      <c r="G24" s="610"/>
      <c r="H24" s="611"/>
      <c r="I24" s="30"/>
      <c r="J24" s="551" t="s">
        <v>968</v>
      </c>
      <c r="K24" s="556"/>
      <c r="L24" s="190" t="s">
        <v>3265</v>
      </c>
      <c r="M24" s="1445" t="s">
        <v>3266</v>
      </c>
      <c r="N24" s="612">
        <v>0</v>
      </c>
      <c r="O24" s="612">
        <v>0.2014</v>
      </c>
      <c r="P24" s="192">
        <v>627641058</v>
      </c>
      <c r="Q24" s="193">
        <v>126399318</v>
      </c>
      <c r="R24" s="7"/>
    </row>
    <row r="25" spans="1:18">
      <c r="A25" s="7"/>
      <c r="B25" s="551" t="s">
        <v>1212</v>
      </c>
      <c r="C25" s="609" t="s">
        <v>398</v>
      </c>
      <c r="D25" s="7" t="s">
        <v>530</v>
      </c>
      <c r="E25" s="1111"/>
      <c r="F25" s="610"/>
      <c r="G25" s="610"/>
      <c r="H25" s="611"/>
      <c r="I25" s="30"/>
      <c r="J25" s="551" t="s">
        <v>1212</v>
      </c>
      <c r="K25" s="556"/>
      <c r="L25" s="190" t="s">
        <v>3267</v>
      </c>
      <c r="M25" s="1112">
        <v>25</v>
      </c>
      <c r="N25" s="612">
        <v>0</v>
      </c>
      <c r="O25" s="612">
        <v>4.5900000000000003E-2</v>
      </c>
      <c r="P25" s="192">
        <v>2168068514</v>
      </c>
      <c r="Q25" s="193">
        <v>99596708</v>
      </c>
      <c r="R25" s="7"/>
    </row>
    <row r="26" spans="1:18">
      <c r="A26" s="7"/>
      <c r="B26" s="551" t="s">
        <v>71</v>
      </c>
      <c r="C26" s="609" t="s">
        <v>400</v>
      </c>
      <c r="D26" s="7" t="s">
        <v>531</v>
      </c>
      <c r="E26" s="1111"/>
      <c r="F26" s="610"/>
      <c r="G26" s="610"/>
      <c r="H26" s="611"/>
      <c r="I26" s="30"/>
      <c r="J26" s="551" t="s">
        <v>71</v>
      </c>
      <c r="K26" s="556"/>
      <c r="L26" s="190" t="s">
        <v>47</v>
      </c>
      <c r="M26" s="1446" t="s">
        <v>3264</v>
      </c>
      <c r="N26" s="1447" t="s">
        <v>3264</v>
      </c>
      <c r="O26" s="1448">
        <f>Q26/P26</f>
        <v>8.0836732206888903E-2</v>
      </c>
      <c r="P26" s="1449">
        <f>SUM(P24:P25)</f>
        <v>2795709572</v>
      </c>
      <c r="Q26" s="1450">
        <f>SUM(Q24:Q25)</f>
        <v>225996026</v>
      </c>
      <c r="R26" s="7"/>
    </row>
    <row r="27" spans="1:18">
      <c r="A27" s="7"/>
      <c r="B27" s="551" t="s">
        <v>72</v>
      </c>
      <c r="C27" s="609" t="s">
        <v>402</v>
      </c>
      <c r="D27" s="7" t="s">
        <v>532</v>
      </c>
      <c r="E27" s="1444" t="s">
        <v>3261</v>
      </c>
      <c r="F27" s="610">
        <v>0</v>
      </c>
      <c r="G27" s="610">
        <v>0.15310000000000001</v>
      </c>
      <c r="H27" s="611">
        <v>0.15310000000000001</v>
      </c>
      <c r="I27" s="30"/>
      <c r="J27" s="551" t="s">
        <v>72</v>
      </c>
      <c r="K27" s="556">
        <v>2422</v>
      </c>
      <c r="L27" s="190" t="s">
        <v>664</v>
      </c>
      <c r="M27" s="1112"/>
      <c r="N27" s="612"/>
      <c r="O27" s="612"/>
      <c r="P27" s="192"/>
      <c r="Q27" s="193"/>
      <c r="R27" s="7"/>
    </row>
    <row r="28" spans="1:18">
      <c r="A28" s="7"/>
      <c r="B28" s="551" t="s">
        <v>484</v>
      </c>
      <c r="C28" s="609" t="s">
        <v>404</v>
      </c>
      <c r="D28" s="7" t="s">
        <v>533</v>
      </c>
      <c r="E28" s="1444" t="s">
        <v>3262</v>
      </c>
      <c r="F28" s="610">
        <v>0</v>
      </c>
      <c r="G28" s="610">
        <v>8.6099999999999996E-2</v>
      </c>
      <c r="H28" s="611">
        <v>8.6099999999999996E-2</v>
      </c>
      <c r="I28" s="30"/>
      <c r="J28" s="551" t="s">
        <v>484</v>
      </c>
      <c r="K28" s="556"/>
      <c r="L28" s="190" t="s">
        <v>3268</v>
      </c>
      <c r="M28" s="1445" t="s">
        <v>3266</v>
      </c>
      <c r="N28" s="612">
        <v>0</v>
      </c>
      <c r="O28" s="612">
        <v>0.1719</v>
      </c>
      <c r="P28" s="192">
        <v>196870536</v>
      </c>
      <c r="Q28" s="193">
        <v>33848973</v>
      </c>
      <c r="R28" s="7"/>
    </row>
    <row r="29" spans="1:18">
      <c r="A29" s="7"/>
      <c r="B29" s="551" t="s">
        <v>487</v>
      </c>
      <c r="C29" s="609" t="s">
        <v>406</v>
      </c>
      <c r="D29" s="7" t="s">
        <v>534</v>
      </c>
      <c r="E29" s="1111">
        <v>10</v>
      </c>
      <c r="F29" s="610">
        <v>0</v>
      </c>
      <c r="G29" s="610">
        <v>0.1</v>
      </c>
      <c r="H29" s="611">
        <v>0.1109</v>
      </c>
      <c r="I29" s="30"/>
      <c r="J29" s="551" t="s">
        <v>487</v>
      </c>
      <c r="K29" s="556"/>
      <c r="L29" s="190" t="s">
        <v>3269</v>
      </c>
      <c r="M29" s="1112">
        <v>25</v>
      </c>
      <c r="N29" s="612">
        <v>0</v>
      </c>
      <c r="O29" s="612">
        <v>7.0800000000000002E-2</v>
      </c>
      <c r="P29" s="192">
        <v>576749456</v>
      </c>
      <c r="Q29" s="193">
        <v>40806682</v>
      </c>
      <c r="R29" s="7"/>
    </row>
    <row r="30" spans="1:18">
      <c r="A30" s="7"/>
      <c r="B30" s="551" t="s">
        <v>2227</v>
      </c>
      <c r="C30" s="609" t="s">
        <v>408</v>
      </c>
      <c r="D30" s="7" t="s">
        <v>535</v>
      </c>
      <c r="E30" s="1111"/>
      <c r="F30" s="610" t="s">
        <v>728</v>
      </c>
      <c r="G30" s="610"/>
      <c r="H30" s="611" t="s">
        <v>728</v>
      </c>
      <c r="I30" s="30"/>
      <c r="J30" s="551" t="s">
        <v>2227</v>
      </c>
      <c r="K30" s="556"/>
      <c r="L30" s="190" t="s">
        <v>47</v>
      </c>
      <c r="M30" s="1446" t="s">
        <v>3264</v>
      </c>
      <c r="N30" s="1447" t="s">
        <v>3264</v>
      </c>
      <c r="O30" s="1448">
        <f>Q30/P30</f>
        <v>9.6501713725102384E-2</v>
      </c>
      <c r="P30" s="1449">
        <f>SUM(P28:P29)</f>
        <v>773619992</v>
      </c>
      <c r="Q30" s="1450">
        <f>SUM(Q28:Q29)</f>
        <v>74655655</v>
      </c>
      <c r="R30" s="7"/>
    </row>
    <row r="31" spans="1:18">
      <c r="A31" s="7"/>
      <c r="B31" s="551" t="s">
        <v>341</v>
      </c>
      <c r="C31" s="549"/>
      <c r="D31" s="7" t="s">
        <v>2414</v>
      </c>
      <c r="E31" s="1111">
        <v>5</v>
      </c>
      <c r="F31" s="610">
        <v>0</v>
      </c>
      <c r="G31" s="610">
        <v>0.2</v>
      </c>
      <c r="H31" s="611">
        <v>0.3483</v>
      </c>
      <c r="I31" s="30"/>
      <c r="J31" s="551" t="s">
        <v>341</v>
      </c>
      <c r="K31" s="556">
        <v>2423</v>
      </c>
      <c r="L31" s="190" t="s">
        <v>666</v>
      </c>
      <c r="M31" s="1112"/>
      <c r="N31" s="612"/>
      <c r="O31" s="612"/>
      <c r="P31" s="192"/>
      <c r="Q31" s="193"/>
      <c r="R31" s="7"/>
    </row>
    <row r="32" spans="1:18">
      <c r="A32" s="7"/>
      <c r="B32" s="551" t="s">
        <v>73</v>
      </c>
      <c r="C32" s="549"/>
      <c r="D32" s="7" t="s">
        <v>2415</v>
      </c>
      <c r="E32" s="1111">
        <v>5</v>
      </c>
      <c r="F32" s="610">
        <v>0</v>
      </c>
      <c r="G32" s="610">
        <v>0.2</v>
      </c>
      <c r="H32" s="611">
        <v>4.0000000000000001E-3</v>
      </c>
      <c r="I32" s="30"/>
      <c r="J32" s="551" t="s">
        <v>73</v>
      </c>
      <c r="K32" s="556"/>
      <c r="L32" s="190" t="s">
        <v>3270</v>
      </c>
      <c r="M32" s="1445" t="s">
        <v>3266</v>
      </c>
      <c r="N32" s="612">
        <v>0</v>
      </c>
      <c r="O32" s="612">
        <v>0.18579999999999999</v>
      </c>
      <c r="P32" s="192">
        <v>115086625</v>
      </c>
      <c r="Q32" s="193">
        <v>21383096</v>
      </c>
      <c r="R32" s="7"/>
    </row>
    <row r="33" spans="1:18">
      <c r="A33" s="7"/>
      <c r="B33" s="551" t="s">
        <v>74</v>
      </c>
      <c r="C33" s="609" t="s">
        <v>2416</v>
      </c>
      <c r="D33" s="7" t="s">
        <v>536</v>
      </c>
      <c r="E33" s="1444" t="s">
        <v>3263</v>
      </c>
      <c r="F33" s="610">
        <v>0</v>
      </c>
      <c r="G33" s="610">
        <v>0.31509999999999999</v>
      </c>
      <c r="H33" s="611">
        <v>0</v>
      </c>
      <c r="I33" s="30"/>
      <c r="J33" s="551" t="s">
        <v>74</v>
      </c>
      <c r="K33" s="556"/>
      <c r="L33" s="190" t="s">
        <v>3271</v>
      </c>
      <c r="M33" s="1112">
        <v>25</v>
      </c>
      <c r="N33" s="612">
        <v>0</v>
      </c>
      <c r="O33" s="612">
        <v>5.2600000000000001E-2</v>
      </c>
      <c r="P33" s="192">
        <v>476281691</v>
      </c>
      <c r="Q33" s="193">
        <v>25075443</v>
      </c>
      <c r="R33" s="7"/>
    </row>
    <row r="34" spans="1:18" ht="15.75">
      <c r="A34" s="7"/>
      <c r="B34" s="117"/>
      <c r="C34" s="613" t="s">
        <v>1536</v>
      </c>
      <c r="D34" s="7"/>
      <c r="E34" s="1111"/>
      <c r="F34" s="610"/>
      <c r="G34" s="610"/>
      <c r="H34" s="611"/>
      <c r="I34" s="30"/>
      <c r="J34" s="117"/>
      <c r="K34" s="556"/>
      <c r="L34" s="190" t="s">
        <v>47</v>
      </c>
      <c r="M34" s="1446" t="s">
        <v>3264</v>
      </c>
      <c r="N34" s="1447" t="s">
        <v>3264</v>
      </c>
      <c r="O34" s="1448">
        <f>Q34/P34</f>
        <v>7.8561089160549477E-2</v>
      </c>
      <c r="P34" s="1449">
        <f>SUM(P32:P33)</f>
        <v>591368316</v>
      </c>
      <c r="Q34" s="1450">
        <f>SUM(Q32:Q33)</f>
        <v>46458539</v>
      </c>
      <c r="R34" s="7"/>
    </row>
    <row r="35" spans="1:18">
      <c r="A35" s="7"/>
      <c r="B35" s="551" t="s">
        <v>75</v>
      </c>
      <c r="C35" s="609" t="s">
        <v>2420</v>
      </c>
      <c r="D35" s="7" t="s">
        <v>537</v>
      </c>
      <c r="E35" s="1111">
        <v>2</v>
      </c>
      <c r="F35" s="610">
        <v>0</v>
      </c>
      <c r="G35" s="610">
        <v>0.5</v>
      </c>
      <c r="H35" s="611">
        <v>3.7600000000000001E-2</v>
      </c>
      <c r="I35" s="30"/>
      <c r="J35" s="551" t="s">
        <v>75</v>
      </c>
      <c r="K35" s="556">
        <v>2426</v>
      </c>
      <c r="L35" s="190" t="s">
        <v>672</v>
      </c>
      <c r="M35" s="1112"/>
      <c r="N35" s="612"/>
      <c r="O35" s="612"/>
      <c r="P35" s="192"/>
      <c r="Q35" s="193"/>
      <c r="R35" s="7"/>
    </row>
    <row r="36" spans="1:18">
      <c r="A36" s="7"/>
      <c r="B36" s="551" t="s">
        <v>76</v>
      </c>
      <c r="C36" s="609" t="s">
        <v>2422</v>
      </c>
      <c r="D36" s="7" t="s">
        <v>538</v>
      </c>
      <c r="E36" s="1111">
        <v>11</v>
      </c>
      <c r="F36" s="610">
        <v>0</v>
      </c>
      <c r="G36" s="610">
        <v>9.0909090909090912E-2</v>
      </c>
      <c r="H36" s="611">
        <v>0.33989999999999998</v>
      </c>
      <c r="I36" s="30"/>
      <c r="J36" s="551" t="s">
        <v>76</v>
      </c>
      <c r="K36" s="556"/>
      <c r="L36" s="190" t="s">
        <v>3272</v>
      </c>
      <c r="M36" s="1445" t="s">
        <v>3266</v>
      </c>
      <c r="N36" s="612">
        <v>0</v>
      </c>
      <c r="O36" s="612">
        <v>0.1867</v>
      </c>
      <c r="P36" s="192">
        <v>48808025</v>
      </c>
      <c r="Q36" s="193">
        <v>9110831</v>
      </c>
      <c r="R36" s="7"/>
    </row>
    <row r="37" spans="1:18">
      <c r="A37" s="7"/>
      <c r="B37" s="551" t="s">
        <v>77</v>
      </c>
      <c r="C37" s="609" t="s">
        <v>2424</v>
      </c>
      <c r="D37" s="7" t="s">
        <v>539</v>
      </c>
      <c r="E37" s="1111" t="s">
        <v>728</v>
      </c>
      <c r="F37" s="610" t="s">
        <v>728</v>
      </c>
      <c r="G37" s="610" t="s">
        <v>728</v>
      </c>
      <c r="H37" s="611" t="s">
        <v>728</v>
      </c>
      <c r="I37" s="30"/>
      <c r="J37" s="551" t="s">
        <v>77</v>
      </c>
      <c r="K37" s="556"/>
      <c r="L37" s="190" t="s">
        <v>3273</v>
      </c>
      <c r="M37" s="1112">
        <v>25</v>
      </c>
      <c r="N37" s="612">
        <v>0</v>
      </c>
      <c r="O37" s="612">
        <v>4.8599999999999997E-2</v>
      </c>
      <c r="P37" s="192">
        <v>628201635</v>
      </c>
      <c r="Q37" s="193">
        <v>30543056</v>
      </c>
      <c r="R37" s="7"/>
    </row>
    <row r="38" spans="1:18">
      <c r="A38" s="7"/>
      <c r="B38" s="551" t="s">
        <v>78</v>
      </c>
      <c r="C38" s="549"/>
      <c r="D38" s="7" t="s">
        <v>540</v>
      </c>
      <c r="E38" s="1111"/>
      <c r="F38" s="610"/>
      <c r="G38" s="610"/>
      <c r="H38" s="611"/>
      <c r="I38" s="30"/>
      <c r="J38" s="551" t="s">
        <v>78</v>
      </c>
      <c r="K38" s="556"/>
      <c r="L38" s="190" t="s">
        <v>47</v>
      </c>
      <c r="M38" s="1446" t="s">
        <v>3264</v>
      </c>
      <c r="N38" s="1447" t="s">
        <v>3264</v>
      </c>
      <c r="O38" s="1448">
        <f>Q38/P38</f>
        <v>5.857211402271572E-2</v>
      </c>
      <c r="P38" s="1449">
        <f>SUM(P36:P37)</f>
        <v>677009660</v>
      </c>
      <c r="Q38" s="1450">
        <f>SUM(Q36:Q37)</f>
        <v>39653887</v>
      </c>
      <c r="R38" s="7"/>
    </row>
    <row r="39" spans="1:18">
      <c r="A39" s="7"/>
      <c r="B39" s="551" t="s">
        <v>79</v>
      </c>
      <c r="C39" s="549"/>
      <c r="D39" s="7" t="s">
        <v>541</v>
      </c>
      <c r="E39" s="1111"/>
      <c r="F39" s="610"/>
      <c r="G39" s="610"/>
      <c r="H39" s="611"/>
      <c r="I39" s="30"/>
      <c r="J39" s="551" t="s">
        <v>79</v>
      </c>
      <c r="K39" s="556"/>
      <c r="L39" s="190"/>
      <c r="M39" s="190"/>
      <c r="N39" s="612"/>
      <c r="O39" s="612"/>
      <c r="P39" s="192"/>
      <c r="Q39" s="193"/>
      <c r="R39" s="7"/>
    </row>
    <row r="40" spans="1:18">
      <c r="A40" s="7"/>
      <c r="B40" s="551" t="s">
        <v>80</v>
      </c>
      <c r="C40" s="549"/>
      <c r="D40" s="7" t="s">
        <v>542</v>
      </c>
      <c r="E40" s="1111"/>
      <c r="F40" s="610"/>
      <c r="G40" s="610"/>
      <c r="H40" s="611"/>
      <c r="I40" s="30"/>
      <c r="J40" s="551" t="s">
        <v>80</v>
      </c>
      <c r="K40" s="556"/>
      <c r="L40" s="190"/>
      <c r="M40" s="190"/>
      <c r="N40" s="612"/>
      <c r="O40" s="612"/>
      <c r="P40" s="192"/>
      <c r="Q40" s="193"/>
      <c r="R40" s="7"/>
    </row>
    <row r="41" spans="1:18">
      <c r="A41" s="7"/>
      <c r="B41" s="551" t="s">
        <v>81</v>
      </c>
      <c r="C41" s="609" t="s">
        <v>543</v>
      </c>
      <c r="D41" s="7" t="s">
        <v>544</v>
      </c>
      <c r="E41" s="1111">
        <v>11</v>
      </c>
      <c r="F41" s="610">
        <v>0</v>
      </c>
      <c r="G41" s="610">
        <v>9.0909090909090912E-2</v>
      </c>
      <c r="H41" s="611">
        <v>2.3400000000000001E-2</v>
      </c>
      <c r="I41" s="30"/>
      <c r="J41" s="551" t="s">
        <v>81</v>
      </c>
      <c r="K41" s="556"/>
      <c r="L41" s="190"/>
      <c r="M41" s="190"/>
      <c r="N41" s="612"/>
      <c r="O41" s="612"/>
      <c r="P41" s="192"/>
      <c r="Q41" s="193"/>
      <c r="R41" s="7"/>
    </row>
    <row r="42" spans="1:18">
      <c r="A42" s="7"/>
      <c r="B42" s="551" t="s">
        <v>82</v>
      </c>
      <c r="C42" s="609" t="s">
        <v>639</v>
      </c>
      <c r="D42" s="7" t="s">
        <v>545</v>
      </c>
      <c r="E42" s="1111">
        <v>5</v>
      </c>
      <c r="F42" s="610">
        <v>0</v>
      </c>
      <c r="G42" s="610">
        <v>0.2</v>
      </c>
      <c r="H42" s="611">
        <v>0</v>
      </c>
      <c r="I42" s="30"/>
      <c r="J42" s="551" t="s">
        <v>82</v>
      </c>
      <c r="K42" s="556"/>
      <c r="L42" s="190"/>
      <c r="M42" s="190"/>
      <c r="N42" s="612"/>
      <c r="O42" s="612"/>
      <c r="P42" s="192"/>
      <c r="Q42" s="193"/>
      <c r="R42" s="7"/>
    </row>
    <row r="43" spans="1:18">
      <c r="A43" s="7"/>
      <c r="B43" s="551" t="s">
        <v>83</v>
      </c>
      <c r="C43" s="549"/>
      <c r="D43" s="7" t="s">
        <v>1006</v>
      </c>
      <c r="E43" s="1111" t="s">
        <v>728</v>
      </c>
      <c r="F43" s="610" t="s">
        <v>728</v>
      </c>
      <c r="G43" s="610" t="s">
        <v>728</v>
      </c>
      <c r="H43" s="611" t="s">
        <v>728</v>
      </c>
      <c r="I43" s="30"/>
      <c r="J43" s="551" t="s">
        <v>83</v>
      </c>
      <c r="K43" s="556"/>
      <c r="L43" s="190"/>
      <c r="M43" s="190"/>
      <c r="N43" s="612"/>
      <c r="O43" s="612"/>
      <c r="P43" s="192"/>
      <c r="Q43" s="193"/>
      <c r="R43" s="7"/>
    </row>
    <row r="44" spans="1:18">
      <c r="A44" s="7"/>
      <c r="B44" s="551" t="s">
        <v>84</v>
      </c>
      <c r="C44" s="549"/>
      <c r="D44" s="7" t="s">
        <v>1007</v>
      </c>
      <c r="E44" s="1111"/>
      <c r="F44" s="610"/>
      <c r="G44" s="610"/>
      <c r="H44" s="611"/>
      <c r="I44" s="30"/>
      <c r="J44" s="551" t="s">
        <v>84</v>
      </c>
      <c r="K44" s="556"/>
      <c r="L44" s="190"/>
      <c r="M44" s="190"/>
      <c r="N44" s="612"/>
      <c r="O44" s="612"/>
      <c r="P44" s="192"/>
      <c r="Q44" s="193"/>
      <c r="R44" s="7"/>
    </row>
    <row r="45" spans="1:18">
      <c r="A45" s="7"/>
      <c r="B45" s="551" t="s">
        <v>85</v>
      </c>
      <c r="C45" s="609" t="s">
        <v>643</v>
      </c>
      <c r="D45" s="7" t="s">
        <v>1008</v>
      </c>
      <c r="E45" s="1111">
        <v>10</v>
      </c>
      <c r="F45" s="610">
        <v>0</v>
      </c>
      <c r="G45" s="610">
        <v>0.1</v>
      </c>
      <c r="H45" s="611">
        <v>0.17829999999999999</v>
      </c>
      <c r="I45" s="30"/>
      <c r="J45" s="551" t="s">
        <v>85</v>
      </c>
      <c r="K45" s="556"/>
      <c r="L45" s="190"/>
      <c r="M45" s="190"/>
      <c r="N45" s="612"/>
      <c r="O45" s="612"/>
      <c r="P45" s="192"/>
      <c r="Q45" s="193"/>
      <c r="R45" s="7"/>
    </row>
    <row r="46" spans="1:18" ht="15.75">
      <c r="A46" s="7"/>
      <c r="B46" s="117"/>
      <c r="C46" s="613" t="s">
        <v>1009</v>
      </c>
      <c r="D46" s="7"/>
      <c r="E46" s="1111" t="s">
        <v>728</v>
      </c>
      <c r="F46" s="610" t="s">
        <v>728</v>
      </c>
      <c r="G46" s="610" t="s">
        <v>728</v>
      </c>
      <c r="H46" s="611" t="s">
        <v>728</v>
      </c>
      <c r="I46" s="30"/>
      <c r="J46" s="117"/>
      <c r="K46" s="556"/>
      <c r="L46" s="190"/>
      <c r="M46" s="190"/>
      <c r="N46" s="612"/>
      <c r="O46" s="612"/>
      <c r="P46" s="192"/>
      <c r="Q46" s="193"/>
      <c r="R46" s="7"/>
    </row>
    <row r="47" spans="1:18">
      <c r="A47" s="7"/>
      <c r="B47" s="551" t="s">
        <v>86</v>
      </c>
      <c r="C47" s="609" t="s">
        <v>648</v>
      </c>
      <c r="D47" s="7" t="s">
        <v>1010</v>
      </c>
      <c r="E47" s="1111"/>
      <c r="F47" s="610"/>
      <c r="G47" s="610"/>
      <c r="H47" s="611"/>
      <c r="I47" s="30"/>
      <c r="J47" s="551" t="s">
        <v>86</v>
      </c>
      <c r="K47" s="556"/>
      <c r="L47" s="190"/>
      <c r="M47" s="190"/>
      <c r="N47" s="612"/>
      <c r="O47" s="612"/>
      <c r="P47" s="192"/>
      <c r="Q47" s="193"/>
      <c r="R47" s="7"/>
    </row>
    <row r="48" spans="1:18">
      <c r="A48" s="7"/>
      <c r="B48" s="551" t="s">
        <v>87</v>
      </c>
      <c r="C48" s="609" t="s">
        <v>650</v>
      </c>
      <c r="D48" s="7" t="s">
        <v>1011</v>
      </c>
      <c r="E48" s="1111"/>
      <c r="F48" s="610"/>
      <c r="G48" s="610"/>
      <c r="H48" s="611"/>
      <c r="I48" s="30"/>
      <c r="J48" s="551" t="s">
        <v>87</v>
      </c>
      <c r="K48" s="556"/>
      <c r="L48" s="190"/>
      <c r="M48" s="190"/>
      <c r="N48" s="612"/>
      <c r="O48" s="612"/>
      <c r="P48" s="192"/>
      <c r="Q48" s="193"/>
      <c r="R48" s="7"/>
    </row>
    <row r="49" spans="1:18">
      <c r="A49" s="7"/>
      <c r="B49" s="551" t="s">
        <v>88</v>
      </c>
      <c r="C49" s="609" t="s">
        <v>652</v>
      </c>
      <c r="D49" s="7" t="s">
        <v>1012</v>
      </c>
      <c r="E49" s="1111"/>
      <c r="F49" s="610"/>
      <c r="G49" s="610"/>
      <c r="H49" s="611"/>
      <c r="I49" s="30"/>
      <c r="J49" s="551" t="s">
        <v>88</v>
      </c>
      <c r="K49" s="556"/>
      <c r="L49" s="190"/>
      <c r="M49" s="190"/>
      <c r="N49" s="612"/>
      <c r="O49" s="612"/>
      <c r="P49" s="192"/>
      <c r="Q49" s="193"/>
      <c r="R49" s="7"/>
    </row>
    <row r="50" spans="1:18">
      <c r="A50" s="7"/>
      <c r="B50" s="551" t="s">
        <v>2240</v>
      </c>
      <c r="C50" s="609" t="s">
        <v>654</v>
      </c>
      <c r="D50" s="7" t="s">
        <v>1013</v>
      </c>
      <c r="E50" s="1111">
        <v>5</v>
      </c>
      <c r="F50" s="610">
        <v>0</v>
      </c>
      <c r="G50" s="610">
        <v>0.2</v>
      </c>
      <c r="H50" s="611">
        <v>0</v>
      </c>
      <c r="I50" s="30"/>
      <c r="J50" s="551" t="s">
        <v>2240</v>
      </c>
      <c r="K50" s="556"/>
      <c r="L50" s="190"/>
      <c r="M50" s="190"/>
      <c r="N50" s="612"/>
      <c r="O50" s="612"/>
      <c r="P50" s="192"/>
      <c r="Q50" s="193"/>
      <c r="R50" s="7"/>
    </row>
    <row r="51" spans="1:18">
      <c r="A51" s="7"/>
      <c r="B51" s="551" t="s">
        <v>2242</v>
      </c>
      <c r="C51" s="609" t="s">
        <v>656</v>
      </c>
      <c r="D51" s="7" t="s">
        <v>1014</v>
      </c>
      <c r="E51" s="1111">
        <v>8</v>
      </c>
      <c r="F51" s="610">
        <v>0</v>
      </c>
      <c r="G51" s="611">
        <v>0.125</v>
      </c>
      <c r="H51" s="611">
        <v>0.46689999999999998</v>
      </c>
      <c r="I51" s="30"/>
      <c r="J51" s="551" t="s">
        <v>2242</v>
      </c>
      <c r="K51" s="556"/>
      <c r="L51" s="190"/>
      <c r="M51" s="190"/>
      <c r="N51" s="612"/>
      <c r="O51" s="612"/>
      <c r="P51" s="192"/>
      <c r="Q51" s="193"/>
      <c r="R51" s="7"/>
    </row>
    <row r="52" spans="1:18">
      <c r="A52" s="7"/>
      <c r="B52" s="117"/>
      <c r="C52" s="549" t="s">
        <v>1539</v>
      </c>
      <c r="D52" s="7"/>
      <c r="E52" s="1111"/>
      <c r="F52" s="610"/>
      <c r="G52" s="610"/>
      <c r="H52" s="611"/>
      <c r="I52" s="30"/>
      <c r="J52" s="117"/>
      <c r="K52" s="556"/>
      <c r="L52" s="190"/>
      <c r="M52" s="190"/>
      <c r="N52" s="612"/>
      <c r="O52" s="612"/>
      <c r="P52" s="192"/>
      <c r="Q52" s="193"/>
      <c r="R52" s="7"/>
    </row>
    <row r="53" spans="1:18">
      <c r="A53" s="7"/>
      <c r="B53" s="551" t="s">
        <v>2245</v>
      </c>
      <c r="C53" s="609" t="s">
        <v>1540</v>
      </c>
      <c r="D53" s="7" t="s">
        <v>1015</v>
      </c>
      <c r="E53" s="1111">
        <v>30</v>
      </c>
      <c r="F53" s="610">
        <v>0</v>
      </c>
      <c r="G53" s="610">
        <v>3.3333333333333333E-2</v>
      </c>
      <c r="H53" s="611">
        <v>6.1400000000000003E-2</v>
      </c>
      <c r="I53" s="30"/>
      <c r="J53" s="551" t="s">
        <v>2245</v>
      </c>
      <c r="K53" s="556"/>
      <c r="L53" s="190"/>
      <c r="M53" s="190"/>
      <c r="N53" s="612"/>
      <c r="O53" s="612"/>
      <c r="P53" s="192"/>
      <c r="Q53" s="193"/>
      <c r="R53" s="7"/>
    </row>
    <row r="54" spans="1:18">
      <c r="A54" s="7"/>
      <c r="B54" s="551" t="s">
        <v>2248</v>
      </c>
      <c r="C54" s="609" t="s">
        <v>1541</v>
      </c>
      <c r="D54" s="7" t="s">
        <v>1016</v>
      </c>
      <c r="E54" s="1111" t="s">
        <v>3264</v>
      </c>
      <c r="F54" s="610">
        <v>0</v>
      </c>
      <c r="G54" s="610">
        <v>8.7956827844424448E-2</v>
      </c>
      <c r="H54" s="611">
        <v>7.7600000000000002E-2</v>
      </c>
      <c r="I54" s="30"/>
      <c r="J54" s="551" t="s">
        <v>2248</v>
      </c>
      <c r="K54" s="556"/>
      <c r="L54" s="190"/>
      <c r="M54" s="190"/>
      <c r="N54" s="612"/>
      <c r="O54" s="612"/>
      <c r="P54" s="192"/>
      <c r="Q54" s="193"/>
      <c r="R54" s="7"/>
    </row>
    <row r="55" spans="1:18">
      <c r="A55" s="7"/>
      <c r="B55" s="551" t="s">
        <v>2603</v>
      </c>
      <c r="C55" s="609" t="s">
        <v>1542</v>
      </c>
      <c r="D55" s="7" t="s">
        <v>1017</v>
      </c>
      <c r="E55" s="1111" t="s">
        <v>3264</v>
      </c>
      <c r="F55" s="610">
        <v>0</v>
      </c>
      <c r="G55" s="610">
        <v>9.969769571222227E-2</v>
      </c>
      <c r="H55" s="611">
        <v>9.69E-2</v>
      </c>
      <c r="I55" s="30"/>
      <c r="J55" s="551" t="s">
        <v>2603</v>
      </c>
      <c r="K55" s="556"/>
      <c r="L55" s="190"/>
      <c r="M55" s="190"/>
      <c r="N55" s="612"/>
      <c r="O55" s="612"/>
      <c r="P55" s="192"/>
      <c r="Q55" s="193"/>
      <c r="R55" s="7"/>
    </row>
    <row r="56" spans="1:18">
      <c r="A56" s="7"/>
      <c r="B56" s="551" t="s">
        <v>2606</v>
      </c>
      <c r="C56" s="609" t="s">
        <v>1543</v>
      </c>
      <c r="D56" s="7" t="s">
        <v>1018</v>
      </c>
      <c r="E56" s="1111" t="s">
        <v>3264</v>
      </c>
      <c r="F56" s="610">
        <v>0</v>
      </c>
      <c r="G56" s="610">
        <v>7.9113202954499945E-2</v>
      </c>
      <c r="H56" s="611">
        <v>7.9100000000000004E-2</v>
      </c>
      <c r="I56" s="30"/>
      <c r="J56" s="551" t="s">
        <v>2606</v>
      </c>
      <c r="K56" s="556"/>
      <c r="L56" s="190"/>
      <c r="M56" s="190"/>
      <c r="N56" s="612"/>
      <c r="O56" s="612"/>
      <c r="P56" s="192"/>
      <c r="Q56" s="193"/>
      <c r="R56" s="7"/>
    </row>
    <row r="57" spans="1:18">
      <c r="A57" s="7"/>
      <c r="B57" s="551" t="s">
        <v>2609</v>
      </c>
      <c r="C57" s="609" t="s">
        <v>1544</v>
      </c>
      <c r="D57" s="7" t="s">
        <v>1019</v>
      </c>
      <c r="E57" s="1111">
        <v>11</v>
      </c>
      <c r="F57" s="610">
        <v>0</v>
      </c>
      <c r="G57" s="610">
        <v>9.0909090909090912E-2</v>
      </c>
      <c r="H57" s="611">
        <v>0</v>
      </c>
      <c r="I57" s="30"/>
      <c r="J57" s="551" t="s">
        <v>2609</v>
      </c>
      <c r="K57" s="556"/>
      <c r="L57" s="190"/>
      <c r="M57" s="190"/>
      <c r="N57" s="612"/>
      <c r="O57" s="612"/>
      <c r="P57" s="192"/>
      <c r="Q57" s="193"/>
      <c r="R57" s="7"/>
    </row>
    <row r="58" spans="1:18">
      <c r="A58" s="7"/>
      <c r="B58" s="551" t="s">
        <v>2613</v>
      </c>
      <c r="C58" s="609" t="s">
        <v>1545</v>
      </c>
      <c r="D58" s="7" t="s">
        <v>1020</v>
      </c>
      <c r="E58" s="1111" t="s">
        <v>728</v>
      </c>
      <c r="F58" s="610" t="s">
        <v>728</v>
      </c>
      <c r="G58" s="610" t="s">
        <v>728</v>
      </c>
      <c r="H58" s="611" t="s">
        <v>728</v>
      </c>
      <c r="I58" s="30"/>
      <c r="J58" s="551" t="s">
        <v>2613</v>
      </c>
      <c r="K58" s="556"/>
      <c r="L58" s="190"/>
      <c r="M58" s="190"/>
      <c r="N58" s="612"/>
      <c r="O58" s="612"/>
      <c r="P58" s="192"/>
      <c r="Q58" s="193"/>
      <c r="R58" s="7"/>
    </row>
    <row r="59" spans="1:18">
      <c r="A59" s="7"/>
      <c r="B59" s="551" t="s">
        <v>2616</v>
      </c>
      <c r="C59" s="609" t="s">
        <v>1546</v>
      </c>
      <c r="D59" s="7" t="s">
        <v>1021</v>
      </c>
      <c r="E59" s="1111" t="s">
        <v>3264</v>
      </c>
      <c r="F59" s="610">
        <v>0</v>
      </c>
      <c r="G59" s="610">
        <v>5.0501548704935763E-2</v>
      </c>
      <c r="H59" s="611">
        <v>5.8599999999999999E-2</v>
      </c>
      <c r="I59" s="30"/>
      <c r="J59" s="551" t="s">
        <v>2616</v>
      </c>
      <c r="K59" s="556"/>
      <c r="L59" s="190"/>
      <c r="M59" s="190"/>
      <c r="N59" s="612"/>
      <c r="O59" s="612"/>
      <c r="P59" s="192"/>
      <c r="Q59" s="193"/>
      <c r="R59" s="7"/>
    </row>
    <row r="60" spans="1:18">
      <c r="A60" s="7"/>
      <c r="B60" s="551" t="s">
        <v>2619</v>
      </c>
      <c r="C60" s="609" t="s">
        <v>1547</v>
      </c>
      <c r="D60" s="7" t="s">
        <v>1022</v>
      </c>
      <c r="E60" s="1111" t="s">
        <v>728</v>
      </c>
      <c r="F60" s="610" t="s">
        <v>728</v>
      </c>
      <c r="G60" s="610" t="s">
        <v>728</v>
      </c>
      <c r="H60" s="611" t="s">
        <v>728</v>
      </c>
      <c r="I60" s="30"/>
      <c r="J60" s="551" t="s">
        <v>2619</v>
      </c>
      <c r="K60" s="556"/>
      <c r="L60" s="190"/>
      <c r="M60" s="190"/>
      <c r="N60" s="612"/>
      <c r="O60" s="612"/>
      <c r="P60" s="192"/>
      <c r="Q60" s="193"/>
      <c r="R60" s="7"/>
    </row>
    <row r="61" spans="1:18">
      <c r="A61" s="7"/>
      <c r="B61" s="551" t="s">
        <v>2000</v>
      </c>
      <c r="C61" s="609" t="s">
        <v>1548</v>
      </c>
      <c r="D61" s="7" t="s">
        <v>1023</v>
      </c>
      <c r="E61" s="1111">
        <v>50</v>
      </c>
      <c r="F61" s="610">
        <v>0</v>
      </c>
      <c r="G61" s="610">
        <v>0.02</v>
      </c>
      <c r="H61" s="611">
        <v>3.6499999999999998E-2</v>
      </c>
      <c r="I61" s="30"/>
      <c r="J61" s="551" t="s">
        <v>2000</v>
      </c>
      <c r="K61" s="556"/>
      <c r="L61" s="190"/>
      <c r="M61" s="190"/>
      <c r="N61" s="612"/>
      <c r="O61" s="612"/>
      <c r="P61" s="192"/>
      <c r="Q61" s="193"/>
      <c r="R61" s="7"/>
    </row>
    <row r="62" spans="1:18">
      <c r="A62" s="7"/>
      <c r="B62" s="551" t="s">
        <v>2002</v>
      </c>
      <c r="C62" s="549"/>
      <c r="D62" s="7"/>
      <c r="E62" s="200" t="s">
        <v>728</v>
      </c>
      <c r="F62" s="614" t="s">
        <v>728</v>
      </c>
      <c r="G62" s="610" t="s">
        <v>728</v>
      </c>
      <c r="H62" s="611" t="s">
        <v>728</v>
      </c>
      <c r="I62" s="30"/>
      <c r="J62" s="551" t="s">
        <v>2002</v>
      </c>
      <c r="K62" s="556"/>
      <c r="L62" s="190"/>
      <c r="M62" s="190"/>
      <c r="N62" s="612"/>
      <c r="O62" s="612"/>
      <c r="P62" s="192"/>
      <c r="Q62" s="193"/>
      <c r="R62" s="7"/>
    </row>
    <row r="63" spans="1:18">
      <c r="A63" s="7"/>
      <c r="B63" s="551" t="s">
        <v>2003</v>
      </c>
      <c r="C63" s="549" t="s">
        <v>1024</v>
      </c>
      <c r="D63" s="7"/>
      <c r="E63" s="549" t="s">
        <v>1025</v>
      </c>
      <c r="F63" s="984" t="s">
        <v>2612</v>
      </c>
      <c r="G63" s="610">
        <v>0.1024</v>
      </c>
      <c r="H63" s="611"/>
      <c r="I63" s="30"/>
      <c r="J63" s="551" t="s">
        <v>2003</v>
      </c>
      <c r="K63" s="556"/>
      <c r="L63" s="190"/>
      <c r="M63" s="190"/>
      <c r="N63" s="612"/>
      <c r="O63" s="612"/>
      <c r="P63" s="192"/>
      <c r="Q63" s="193"/>
      <c r="R63" s="7"/>
    </row>
    <row r="64" spans="1:18">
      <c r="A64" s="7"/>
      <c r="B64" s="551" t="s">
        <v>2007</v>
      </c>
      <c r="C64" s="549" t="s">
        <v>1026</v>
      </c>
      <c r="D64" s="7"/>
      <c r="E64" s="549"/>
      <c r="F64" s="615"/>
      <c r="G64" s="610"/>
      <c r="H64" s="611"/>
      <c r="I64" s="30"/>
      <c r="J64" s="551" t="s">
        <v>2007</v>
      </c>
      <c r="K64" s="556"/>
      <c r="L64" s="190"/>
      <c r="M64" s="190"/>
      <c r="N64" s="612"/>
      <c r="O64" s="612"/>
      <c r="P64" s="192"/>
      <c r="Q64" s="193"/>
      <c r="R64" s="7"/>
    </row>
    <row r="65" spans="1:18">
      <c r="A65" s="7"/>
      <c r="B65" s="117"/>
      <c r="C65" s="549" t="s">
        <v>1027</v>
      </c>
      <c r="D65" s="7"/>
      <c r="E65" s="549" t="s">
        <v>1025</v>
      </c>
      <c r="F65" s="984" t="s">
        <v>2612</v>
      </c>
      <c r="G65" s="614">
        <v>0.10589999999999999</v>
      </c>
      <c r="H65" s="611"/>
      <c r="I65" s="30"/>
      <c r="J65" s="117"/>
      <c r="K65" s="556"/>
      <c r="L65" s="190"/>
      <c r="M65" s="190"/>
      <c r="N65" s="612"/>
      <c r="O65" s="612"/>
      <c r="P65" s="192"/>
      <c r="Q65" s="193"/>
      <c r="R65" s="7"/>
    </row>
    <row r="66" spans="1:18">
      <c r="A66" s="7"/>
      <c r="B66" s="551" t="s">
        <v>2009</v>
      </c>
      <c r="C66" s="549" t="s">
        <v>1028</v>
      </c>
      <c r="D66" s="7"/>
      <c r="E66" s="549" t="s">
        <v>1025</v>
      </c>
      <c r="F66" s="984" t="s">
        <v>2612</v>
      </c>
      <c r="G66" s="615" t="s">
        <v>1025</v>
      </c>
      <c r="H66" s="611"/>
      <c r="I66" s="30"/>
      <c r="J66" s="551" t="s">
        <v>2009</v>
      </c>
      <c r="K66" s="556"/>
      <c r="L66" s="190"/>
      <c r="M66" s="190"/>
      <c r="N66" s="612"/>
      <c r="O66" s="612"/>
      <c r="P66" s="192"/>
      <c r="Q66" s="193"/>
      <c r="R66" s="7"/>
    </row>
    <row r="67" spans="1:18" ht="15.75" thickBot="1">
      <c r="A67" s="7"/>
      <c r="B67" s="558" t="s">
        <v>2632</v>
      </c>
      <c r="C67" s="559" t="s">
        <v>1029</v>
      </c>
      <c r="D67" s="540"/>
      <c r="E67" s="559" t="s">
        <v>1025</v>
      </c>
      <c r="F67" s="985" t="s">
        <v>2612</v>
      </c>
      <c r="G67" s="616" t="s">
        <v>1025</v>
      </c>
      <c r="H67" s="617"/>
      <c r="I67" s="30"/>
      <c r="J67" s="558" t="s">
        <v>2632</v>
      </c>
      <c r="K67" s="618"/>
      <c r="L67" s="619"/>
      <c r="M67" s="619"/>
      <c r="N67" s="620"/>
      <c r="O67" s="620"/>
      <c r="P67" s="621"/>
      <c r="Q67" s="622"/>
      <c r="R67" s="7"/>
    </row>
    <row r="68" spans="1:18">
      <c r="A68" s="7"/>
      <c r="B68" s="537" t="s">
        <v>465</v>
      </c>
      <c r="C68" s="7"/>
      <c r="D68" s="7" t="s">
        <v>728</v>
      </c>
      <c r="E68" s="7"/>
      <c r="F68" s="7"/>
      <c r="G68" s="7"/>
      <c r="H68" s="7"/>
      <c r="I68" s="7"/>
      <c r="J68" s="7"/>
      <c r="K68" s="7"/>
      <c r="L68" s="7"/>
      <c r="M68" s="7"/>
      <c r="N68" s="623"/>
      <c r="O68" s="623"/>
      <c r="P68" s="7"/>
      <c r="Q68" s="7" t="s">
        <v>2583</v>
      </c>
      <c r="R68" s="7"/>
    </row>
    <row r="69" spans="1:18">
      <c r="A69" s="7"/>
      <c r="B69" s="7"/>
      <c r="C69" s="7"/>
      <c r="D69" s="7"/>
      <c r="E69" s="7"/>
      <c r="F69" s="7"/>
      <c r="G69" s="7"/>
      <c r="H69" s="7"/>
      <c r="I69" s="7"/>
      <c r="J69" s="7"/>
      <c r="K69" s="7"/>
      <c r="L69" s="7"/>
      <c r="M69" s="7"/>
      <c r="N69" s="623"/>
      <c r="O69" s="623"/>
      <c r="P69" s="7"/>
      <c r="Q69" s="7"/>
      <c r="R69" s="7"/>
    </row>
    <row r="70" spans="1:18">
      <c r="A70" s="7"/>
      <c r="B70" s="114">
        <v>35</v>
      </c>
      <c r="C70" s="114"/>
      <c r="D70" s="114"/>
      <c r="E70" s="114"/>
      <c r="F70" s="114"/>
      <c r="G70" s="114"/>
      <c r="H70" s="114"/>
      <c r="I70" s="7"/>
      <c r="J70" s="114">
        <v>36</v>
      </c>
      <c r="K70" s="114"/>
      <c r="L70" s="114"/>
      <c r="M70" s="114"/>
      <c r="N70" s="114"/>
      <c r="O70" s="114"/>
      <c r="P70" s="114"/>
      <c r="Q70" s="114"/>
      <c r="R70" s="7"/>
    </row>
    <row r="71" spans="1:18">
      <c r="A71" s="7"/>
      <c r="B71" s="7"/>
      <c r="C71" s="7"/>
      <c r="D71" s="7"/>
      <c r="E71" s="7"/>
      <c r="F71" s="7"/>
      <c r="G71" s="7"/>
      <c r="H71" s="7"/>
      <c r="I71" s="7"/>
      <c r="J71" s="7"/>
      <c r="K71" s="7"/>
      <c r="L71" s="7"/>
      <c r="M71" s="7"/>
      <c r="N71" s="623"/>
      <c r="O71" s="623"/>
      <c r="P71" s="7"/>
      <c r="Q71" s="7"/>
      <c r="R71" s="7"/>
    </row>
    <row r="72" spans="1:18">
      <c r="A72" s="7"/>
      <c r="B72" s="7"/>
    </row>
    <row r="73" spans="1:18">
      <c r="A73" s="7"/>
      <c r="B73" s="7"/>
      <c r="L73" s="1194"/>
    </row>
    <row r="74" spans="1:18">
      <c r="A74" s="7"/>
      <c r="B74" s="7"/>
    </row>
    <row r="75" spans="1:18">
      <c r="A75" s="7"/>
      <c r="B75" s="7"/>
    </row>
    <row r="76" spans="1:18">
      <c r="A76" s="7"/>
      <c r="B76" s="7"/>
    </row>
    <row r="77" spans="1:18">
      <c r="A77" s="7"/>
      <c r="B77" s="7"/>
    </row>
    <row r="78" spans="1:18">
      <c r="A78" s="7"/>
      <c r="B78" s="7"/>
    </row>
    <row r="79" spans="1:18">
      <c r="A79" s="7"/>
      <c r="B79" s="7"/>
    </row>
    <row r="80" spans="1:18">
      <c r="A80" s="7"/>
      <c r="B80" s="7"/>
    </row>
    <row r="81" spans="1:2">
      <c r="A81" s="7"/>
      <c r="B81" s="7"/>
    </row>
    <row r="82" spans="1:2">
      <c r="A82" s="7"/>
      <c r="B82" s="7"/>
    </row>
    <row r="83" spans="1:2">
      <c r="A83" s="7"/>
      <c r="B83" s="7"/>
    </row>
    <row r="84" spans="1:2">
      <c r="A84" s="7"/>
      <c r="B84" s="7"/>
    </row>
    <row r="85" spans="1:2">
      <c r="A85" s="7"/>
      <c r="B85" s="7"/>
    </row>
    <row r="86" spans="1:2">
      <c r="A86" s="7"/>
      <c r="B86" s="7"/>
    </row>
    <row r="87" spans="1:2">
      <c r="A87" s="7"/>
      <c r="B87" s="7"/>
    </row>
    <row r="88" spans="1:2">
      <c r="A88" s="7"/>
      <c r="B88" s="7"/>
    </row>
    <row r="89" spans="1:2">
      <c r="A89" s="7"/>
      <c r="B89" s="7"/>
    </row>
    <row r="90" spans="1:2">
      <c r="A90" s="7"/>
      <c r="B90" s="7"/>
    </row>
  </sheetData>
  <printOptions horizontalCentered="1"/>
  <pageMargins left="0.5" right="0.5" top="0.5" bottom="0.5" header="0.5" footer="0.5"/>
  <pageSetup scale="64" fitToWidth="2" orientation="portrait" r:id="rId1"/>
  <headerFooter alignWithMargins="0"/>
  <colBreaks count="1" manualBreakCount="1">
    <brk id="8"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25626" r:id="rId4" name="Button 26">
              <controlPr locked="0" defaultSize="0" autoFill="0" autoLine="0" autoPict="0">
                <anchor moveWithCells="1" sizeWithCells="1">
                  <from>
                    <xdr:col>1</xdr:col>
                    <xdr:colOff>0</xdr:colOff>
                    <xdr:row>72</xdr:row>
                    <xdr:rowOff>28575</xdr:rowOff>
                  </from>
                  <to>
                    <xdr:col>1</xdr:col>
                    <xdr:colOff>0</xdr:colOff>
                    <xdr:row>74</xdr:row>
                    <xdr:rowOff>142875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topLeftCell="A25" zoomScale="70" zoomScaleNormal="70" workbookViewId="0">
      <selection activeCell="B13" sqref="B13"/>
    </sheetView>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66" t="str">
        <f>+CONAMEDATE6</f>
        <v>Annual Report of VERIZON NEW YORK INC.                                                                                                       For the period ending DECEMBER 31, 2014</v>
      </c>
      <c r="B1" s="67"/>
      <c r="C1" s="67"/>
      <c r="D1" s="67"/>
      <c r="E1" s="67"/>
      <c r="F1" s="67"/>
      <c r="G1" s="67"/>
      <c r="H1" s="67"/>
    </row>
    <row r="2" spans="1:8" ht="20.25">
      <c r="A2" s="68"/>
      <c r="B2" s="69"/>
      <c r="C2" s="69"/>
      <c r="D2" s="69"/>
      <c r="E2" s="69"/>
      <c r="F2" s="69"/>
      <c r="G2" s="1064"/>
      <c r="H2" s="67"/>
    </row>
    <row r="3" spans="1:8" ht="18">
      <c r="A3" s="637" t="s">
        <v>2263</v>
      </c>
      <c r="B3" s="107"/>
      <c r="C3" s="107"/>
      <c r="D3" s="107"/>
      <c r="E3" s="107"/>
      <c r="F3" s="107"/>
      <c r="G3" s="154"/>
      <c r="H3" s="67"/>
    </row>
    <row r="4" spans="1:8">
      <c r="A4" s="74"/>
      <c r="B4" s="67"/>
      <c r="C4" s="67"/>
      <c r="D4" s="67"/>
      <c r="E4" s="67"/>
      <c r="F4" s="67"/>
      <c r="G4" s="75"/>
      <c r="H4" s="67"/>
    </row>
    <row r="5" spans="1:8">
      <c r="A5" s="74"/>
      <c r="B5" s="67" t="s">
        <v>2264</v>
      </c>
      <c r="C5" s="67"/>
      <c r="D5" s="67"/>
      <c r="E5" s="67"/>
      <c r="F5" s="67"/>
      <c r="G5" s="75"/>
      <c r="H5" s="67"/>
    </row>
    <row r="6" spans="1:8">
      <c r="A6" s="1056"/>
      <c r="B6" s="1057" t="s">
        <v>2790</v>
      </c>
      <c r="C6" s="1057"/>
      <c r="D6" s="1057"/>
      <c r="E6" s="1057"/>
      <c r="F6" s="1057"/>
      <c r="G6" s="1058"/>
      <c r="H6" s="67"/>
    </row>
    <row r="7" spans="1:8">
      <c r="A7" s="74"/>
      <c r="B7" s="67"/>
      <c r="C7" s="67"/>
      <c r="D7" s="67"/>
      <c r="E7" s="67"/>
      <c r="F7" s="67"/>
      <c r="G7" s="75"/>
      <c r="H7" s="67"/>
    </row>
    <row r="8" spans="1:8">
      <c r="A8" s="218"/>
      <c r="B8" s="182"/>
      <c r="C8" s="182"/>
      <c r="D8" s="182"/>
      <c r="E8" s="182"/>
      <c r="F8" s="182"/>
      <c r="G8" s="184" t="s">
        <v>2265</v>
      </c>
      <c r="H8" s="67"/>
    </row>
    <row r="9" spans="1:8">
      <c r="A9" s="92" t="s">
        <v>36</v>
      </c>
      <c r="B9" s="177"/>
      <c r="C9" s="185" t="s">
        <v>515</v>
      </c>
      <c r="D9" s="185" t="s">
        <v>2266</v>
      </c>
      <c r="E9" s="185" t="s">
        <v>2266</v>
      </c>
      <c r="F9" s="185" t="s">
        <v>1030</v>
      </c>
      <c r="G9" s="140" t="s">
        <v>2267</v>
      </c>
      <c r="H9" s="67"/>
    </row>
    <row r="10" spans="1:8">
      <c r="A10" s="92" t="s">
        <v>48</v>
      </c>
      <c r="B10" s="185" t="s">
        <v>2260</v>
      </c>
      <c r="C10" s="185" t="s">
        <v>2268</v>
      </c>
      <c r="D10" s="185" t="s">
        <v>2269</v>
      </c>
      <c r="E10" s="185" t="s">
        <v>2270</v>
      </c>
      <c r="F10" s="185" t="s">
        <v>384</v>
      </c>
      <c r="G10" s="140" t="s">
        <v>2271</v>
      </c>
      <c r="H10" s="67"/>
    </row>
    <row r="11" spans="1:8">
      <c r="A11" s="98"/>
      <c r="B11" s="185" t="s">
        <v>470</v>
      </c>
      <c r="C11" s="185" t="s">
        <v>471</v>
      </c>
      <c r="D11" s="185" t="s">
        <v>472</v>
      </c>
      <c r="E11" s="185" t="s">
        <v>62</v>
      </c>
      <c r="F11" s="185" t="s">
        <v>63</v>
      </c>
      <c r="G11" s="140" t="s">
        <v>64</v>
      </c>
      <c r="H11" s="67"/>
    </row>
    <row r="12" spans="1:8">
      <c r="A12" s="218"/>
      <c r="B12" s="182"/>
      <c r="C12" s="182"/>
      <c r="D12" s="182"/>
      <c r="E12" s="182"/>
      <c r="F12" s="182"/>
      <c r="G12" s="295"/>
      <c r="H12" s="67"/>
    </row>
    <row r="13" spans="1:8" ht="18">
      <c r="A13" s="98"/>
      <c r="B13" s="638" t="s">
        <v>2272</v>
      </c>
      <c r="C13" s="177"/>
      <c r="D13" s="177"/>
      <c r="E13" s="177"/>
      <c r="F13" s="177"/>
      <c r="G13" s="75"/>
      <c r="H13" s="67"/>
    </row>
    <row r="14" spans="1:8" ht="18">
      <c r="A14" s="98"/>
      <c r="B14" s="638" t="s">
        <v>2273</v>
      </c>
      <c r="C14" s="177"/>
      <c r="D14" s="177"/>
      <c r="E14" s="177"/>
      <c r="F14" s="177"/>
      <c r="G14" s="140" t="s">
        <v>2274</v>
      </c>
      <c r="H14" s="67"/>
    </row>
    <row r="15" spans="1:8">
      <c r="A15" s="92" t="s">
        <v>475</v>
      </c>
      <c r="B15" s="190"/>
      <c r="C15" s="190"/>
      <c r="D15" s="190"/>
      <c r="E15" s="190"/>
      <c r="F15" s="288"/>
      <c r="G15" s="147"/>
      <c r="H15" s="67"/>
    </row>
    <row r="16" spans="1:8">
      <c r="A16" s="92" t="s">
        <v>968</v>
      </c>
      <c r="B16" s="190"/>
      <c r="C16" s="190"/>
      <c r="D16" s="190"/>
      <c r="E16" s="190"/>
      <c r="F16" s="190"/>
      <c r="G16" s="147"/>
      <c r="H16" s="67"/>
    </row>
    <row r="17" spans="1:8">
      <c r="A17" s="92" t="s">
        <v>1212</v>
      </c>
      <c r="B17" s="327" t="s">
        <v>3419</v>
      </c>
      <c r="C17" s="190"/>
      <c r="D17" s="190"/>
      <c r="E17" s="190"/>
      <c r="F17" s="190"/>
      <c r="G17" s="147"/>
      <c r="H17" s="67"/>
    </row>
    <row r="18" spans="1:8">
      <c r="A18" s="92" t="s">
        <v>71</v>
      </c>
      <c r="B18" s="190"/>
      <c r="C18" s="190"/>
      <c r="D18" s="190"/>
      <c r="E18" s="190"/>
      <c r="F18" s="190"/>
      <c r="G18" s="147"/>
      <c r="H18" s="67"/>
    </row>
    <row r="19" spans="1:8">
      <c r="A19" s="92" t="s">
        <v>72</v>
      </c>
      <c r="B19" s="190"/>
      <c r="C19" s="190"/>
      <c r="D19" s="190"/>
      <c r="E19" s="190"/>
      <c r="F19" s="190"/>
      <c r="G19" s="147"/>
      <c r="H19" s="67"/>
    </row>
    <row r="20" spans="1:8">
      <c r="A20" s="92" t="s">
        <v>484</v>
      </c>
      <c r="B20" s="190"/>
      <c r="C20" s="190"/>
      <c r="D20" s="190"/>
      <c r="E20" s="190"/>
      <c r="F20" s="190"/>
      <c r="G20" s="147"/>
      <c r="H20" s="67"/>
    </row>
    <row r="21" spans="1:8">
      <c r="A21" s="92" t="s">
        <v>487</v>
      </c>
      <c r="B21" s="190"/>
      <c r="C21" s="190"/>
      <c r="D21" s="190"/>
      <c r="E21" s="190"/>
      <c r="F21" s="190"/>
      <c r="G21" s="147"/>
      <c r="H21" s="67"/>
    </row>
    <row r="22" spans="1:8">
      <c r="A22" s="92" t="s">
        <v>2227</v>
      </c>
      <c r="B22" s="190"/>
      <c r="C22" s="190"/>
      <c r="D22" s="190"/>
      <c r="E22" s="190"/>
      <c r="F22" s="190"/>
      <c r="G22" s="147"/>
      <c r="H22" s="67"/>
    </row>
    <row r="23" spans="1:8">
      <c r="A23" s="92" t="s">
        <v>341</v>
      </c>
      <c r="B23" s="190"/>
      <c r="C23" s="190"/>
      <c r="D23" s="190"/>
      <c r="E23" s="190"/>
      <c r="F23" s="190"/>
      <c r="G23" s="147"/>
      <c r="H23" s="67"/>
    </row>
    <row r="24" spans="1:8">
      <c r="A24" s="92" t="s">
        <v>73</v>
      </c>
      <c r="B24" s="190"/>
      <c r="C24" s="190"/>
      <c r="D24" s="190"/>
      <c r="E24" s="190"/>
      <c r="F24" s="190"/>
      <c r="G24" s="147"/>
      <c r="H24" s="67"/>
    </row>
    <row r="25" spans="1:8">
      <c r="A25" s="92" t="s">
        <v>74</v>
      </c>
      <c r="B25" s="190"/>
      <c r="C25" s="190"/>
      <c r="D25" s="190"/>
      <c r="E25" s="190"/>
      <c r="F25" s="190"/>
      <c r="G25" s="147"/>
      <c r="H25" s="67"/>
    </row>
    <row r="26" spans="1:8">
      <c r="A26" s="98"/>
      <c r="B26" s="190"/>
      <c r="C26" s="190"/>
      <c r="D26" s="190"/>
      <c r="E26" s="190"/>
      <c r="F26" s="190"/>
      <c r="G26" s="147"/>
      <c r="H26" s="67"/>
    </row>
    <row r="27" spans="1:8" ht="18">
      <c r="A27" s="92" t="s">
        <v>75</v>
      </c>
      <c r="B27" s="638" t="s">
        <v>2275</v>
      </c>
      <c r="C27" s="177"/>
      <c r="D27" s="177"/>
      <c r="E27" s="177"/>
      <c r="F27" s="627">
        <v>0</v>
      </c>
      <c r="G27" s="140" t="s">
        <v>2276</v>
      </c>
      <c r="H27" s="67"/>
    </row>
    <row r="28" spans="1:8">
      <c r="A28" s="98"/>
      <c r="B28" s="177"/>
      <c r="C28" s="177"/>
      <c r="D28" s="177"/>
      <c r="E28" s="177"/>
      <c r="F28" s="627"/>
      <c r="G28" s="75"/>
      <c r="H28" s="67"/>
    </row>
    <row r="29" spans="1:8" ht="18">
      <c r="A29" s="98"/>
      <c r="B29" s="638" t="s">
        <v>2277</v>
      </c>
      <c r="C29" s="177"/>
      <c r="D29" s="177"/>
      <c r="E29" s="177"/>
      <c r="F29" s="177"/>
      <c r="G29" s="75"/>
      <c r="H29" s="67"/>
    </row>
    <row r="30" spans="1:8">
      <c r="A30" s="92" t="s">
        <v>76</v>
      </c>
      <c r="B30" s="190"/>
      <c r="C30" s="190"/>
      <c r="D30" s="190"/>
      <c r="E30" s="190"/>
      <c r="F30" s="190"/>
      <c r="G30" s="147"/>
      <c r="H30" s="67"/>
    </row>
    <row r="31" spans="1:8">
      <c r="A31" s="92" t="s">
        <v>77</v>
      </c>
      <c r="B31" s="190"/>
      <c r="C31" s="190"/>
      <c r="D31" s="190"/>
      <c r="E31" s="190"/>
      <c r="F31" s="288"/>
      <c r="G31" s="147"/>
      <c r="H31" s="67"/>
    </row>
    <row r="32" spans="1:8">
      <c r="A32" s="92" t="s">
        <v>78</v>
      </c>
      <c r="B32" s="190"/>
      <c r="C32" s="190"/>
      <c r="D32" s="190"/>
      <c r="E32" s="190"/>
      <c r="F32" s="192"/>
      <c r="G32" s="147"/>
      <c r="H32" s="67"/>
    </row>
    <row r="33" spans="1:8">
      <c r="A33" s="92" t="s">
        <v>79</v>
      </c>
      <c r="B33" s="190"/>
      <c r="C33" s="190"/>
      <c r="D33" s="190"/>
      <c r="E33" s="190"/>
      <c r="F33" s="192"/>
      <c r="G33" s="147"/>
      <c r="H33" s="67"/>
    </row>
    <row r="34" spans="1:8">
      <c r="A34" s="92" t="s">
        <v>80</v>
      </c>
      <c r="B34" s="190"/>
      <c r="C34" s="190"/>
      <c r="D34" s="190"/>
      <c r="E34" s="190"/>
      <c r="F34" s="192"/>
      <c r="G34" s="147"/>
      <c r="H34" s="67"/>
    </row>
    <row r="35" spans="1:8">
      <c r="A35" s="92" t="s">
        <v>81</v>
      </c>
      <c r="B35" s="190"/>
      <c r="C35" s="190"/>
      <c r="D35" s="190"/>
      <c r="E35" s="190"/>
      <c r="F35" s="192"/>
      <c r="G35" s="147"/>
      <c r="H35" s="67"/>
    </row>
    <row r="36" spans="1:8">
      <c r="A36" s="92" t="s">
        <v>82</v>
      </c>
      <c r="B36" s="190"/>
      <c r="C36" s="190"/>
      <c r="D36" s="190"/>
      <c r="E36" s="190"/>
      <c r="F36" s="192"/>
      <c r="G36" s="147"/>
      <c r="H36" s="67"/>
    </row>
    <row r="37" spans="1:8">
      <c r="A37" s="92" t="s">
        <v>83</v>
      </c>
      <c r="B37" s="190"/>
      <c r="C37" s="190"/>
      <c r="D37" s="190"/>
      <c r="E37" s="190"/>
      <c r="F37" s="192"/>
      <c r="G37" s="147"/>
      <c r="H37" s="67"/>
    </row>
    <row r="38" spans="1:8">
      <c r="A38" s="92" t="s">
        <v>84</v>
      </c>
      <c r="B38" s="190"/>
      <c r="C38" s="190"/>
      <c r="D38" s="190"/>
      <c r="E38" s="190"/>
      <c r="F38" s="192"/>
      <c r="G38" s="147"/>
      <c r="H38" s="67"/>
    </row>
    <row r="39" spans="1:8">
      <c r="A39" s="92" t="s">
        <v>85</v>
      </c>
      <c r="B39" s="190"/>
      <c r="C39" s="190"/>
      <c r="D39" s="190"/>
      <c r="E39" s="190"/>
      <c r="F39" s="192"/>
      <c r="G39" s="147"/>
      <c r="H39" s="67"/>
    </row>
    <row r="40" spans="1:8">
      <c r="A40" s="92" t="s">
        <v>86</v>
      </c>
      <c r="B40" s="177" t="s">
        <v>2278</v>
      </c>
      <c r="C40" s="190"/>
      <c r="D40" s="190"/>
      <c r="E40" s="190"/>
      <c r="F40" s="192"/>
      <c r="G40" s="639" t="s">
        <v>2276</v>
      </c>
      <c r="H40" s="67"/>
    </row>
    <row r="41" spans="1:8" ht="18">
      <c r="A41" s="92" t="s">
        <v>87</v>
      </c>
      <c r="B41" s="638" t="s">
        <v>2275</v>
      </c>
      <c r="C41" s="177"/>
      <c r="D41" s="177"/>
      <c r="E41" s="177"/>
      <c r="F41" s="627">
        <v>0</v>
      </c>
      <c r="G41" s="140" t="s">
        <v>2276</v>
      </c>
      <c r="H41" s="67"/>
    </row>
    <row r="42" spans="1:8">
      <c r="A42" s="625"/>
      <c r="B42" s="180"/>
      <c r="C42" s="180"/>
      <c r="D42" s="180"/>
      <c r="E42" s="180"/>
      <c r="F42" s="180"/>
      <c r="G42" s="295"/>
      <c r="H42" s="67"/>
    </row>
    <row r="43" spans="1:8">
      <c r="A43" s="74"/>
      <c r="B43" s="67"/>
      <c r="C43" s="67"/>
      <c r="D43" s="67"/>
      <c r="E43" s="67"/>
      <c r="F43" s="67"/>
      <c r="G43" s="75"/>
      <c r="H43" s="67"/>
    </row>
    <row r="44" spans="1:8">
      <c r="A44" s="626"/>
      <c r="B44" s="107" t="s">
        <v>2279</v>
      </c>
      <c r="C44" s="107"/>
      <c r="D44" s="107"/>
      <c r="E44" s="107"/>
      <c r="F44" s="107"/>
      <c r="G44" s="154"/>
      <c r="H44" s="67"/>
    </row>
    <row r="45" spans="1:8">
      <c r="A45" s="74"/>
      <c r="B45" s="67"/>
      <c r="C45" s="67"/>
      <c r="D45" s="67"/>
      <c r="E45" s="67"/>
      <c r="F45" s="67"/>
      <c r="G45" s="75"/>
      <c r="H45" s="67"/>
    </row>
    <row r="46" spans="1:8">
      <c r="A46" s="218"/>
      <c r="B46" s="180"/>
      <c r="C46" s="180"/>
      <c r="D46" s="180"/>
      <c r="E46" s="182"/>
      <c r="F46" s="182"/>
      <c r="G46" s="295"/>
      <c r="H46" s="67"/>
    </row>
    <row r="47" spans="1:8">
      <c r="A47" s="92" t="s">
        <v>36</v>
      </c>
      <c r="B47" s="95" t="s">
        <v>1031</v>
      </c>
      <c r="C47" s="67"/>
      <c r="D47" s="67"/>
      <c r="E47" s="177"/>
      <c r="F47" s="185" t="s">
        <v>2280</v>
      </c>
      <c r="G47" s="140" t="s">
        <v>2281</v>
      </c>
      <c r="H47" s="67"/>
    </row>
    <row r="48" spans="1:8">
      <c r="A48" s="92" t="s">
        <v>48</v>
      </c>
      <c r="B48" s="95" t="s">
        <v>470</v>
      </c>
      <c r="C48" s="67"/>
      <c r="D48" s="67"/>
      <c r="E48" s="177"/>
      <c r="F48" s="185" t="s">
        <v>471</v>
      </c>
      <c r="G48" s="140" t="s">
        <v>472</v>
      </c>
      <c r="H48" s="67"/>
    </row>
    <row r="49" spans="1:8">
      <c r="A49" s="98"/>
      <c r="B49" s="67"/>
      <c r="C49" s="67"/>
      <c r="D49" s="67"/>
      <c r="E49" s="177"/>
      <c r="F49" s="177"/>
      <c r="G49" s="75"/>
      <c r="H49" s="67"/>
    </row>
    <row r="50" spans="1:8">
      <c r="A50" s="218"/>
      <c r="B50" s="180"/>
      <c r="C50" s="180"/>
      <c r="D50" s="180"/>
      <c r="E50" s="182"/>
      <c r="F50" s="182"/>
      <c r="G50" s="295"/>
      <c r="H50" s="67"/>
    </row>
    <row r="51" spans="1:8">
      <c r="A51" s="92" t="s">
        <v>88</v>
      </c>
      <c r="B51" s="67" t="s">
        <v>1032</v>
      </c>
      <c r="C51" s="67"/>
      <c r="D51" s="67"/>
      <c r="E51" s="177"/>
      <c r="F51" s="635"/>
      <c r="G51" s="636"/>
      <c r="H51" s="300"/>
    </row>
    <row r="52" spans="1:8">
      <c r="A52" s="98"/>
      <c r="B52" s="67"/>
      <c r="C52" s="67"/>
      <c r="D52" s="67"/>
      <c r="E52" s="177"/>
      <c r="F52" s="177"/>
      <c r="G52" s="75"/>
      <c r="H52" s="67"/>
    </row>
    <row r="53" spans="1:8">
      <c r="A53" s="92" t="s">
        <v>2240</v>
      </c>
      <c r="B53" s="67" t="s">
        <v>2282</v>
      </c>
      <c r="C53" s="67"/>
      <c r="D53" s="67"/>
      <c r="E53" s="177"/>
      <c r="F53" s="190"/>
      <c r="G53" s="147"/>
      <c r="H53" s="67"/>
    </row>
    <row r="54" spans="1:8">
      <c r="A54" s="92" t="s">
        <v>2242</v>
      </c>
      <c r="B54" s="67" t="s">
        <v>1033</v>
      </c>
      <c r="C54" s="67"/>
      <c r="D54" s="67"/>
      <c r="E54" s="177"/>
      <c r="F54" s="190"/>
      <c r="G54" s="147"/>
      <c r="H54" s="67"/>
    </row>
    <row r="55" spans="1:8">
      <c r="A55" s="92" t="s">
        <v>2245</v>
      </c>
      <c r="B55" s="67" t="s">
        <v>2261</v>
      </c>
      <c r="C55" s="67"/>
      <c r="D55" s="67"/>
      <c r="E55" s="177"/>
      <c r="F55" s="190"/>
      <c r="G55" s="147"/>
      <c r="H55" s="67"/>
    </row>
    <row r="56" spans="1:8">
      <c r="A56" s="92" t="s">
        <v>2248</v>
      </c>
      <c r="B56" s="67" t="s">
        <v>2283</v>
      </c>
      <c r="C56" s="67"/>
      <c r="D56" s="67"/>
      <c r="E56" s="177"/>
      <c r="F56" s="182">
        <v>0</v>
      </c>
      <c r="G56" s="295">
        <v>0</v>
      </c>
      <c r="H56" s="67"/>
    </row>
    <row r="57" spans="1:8">
      <c r="A57" s="92" t="s">
        <v>2603</v>
      </c>
      <c r="B57" s="67" t="s">
        <v>2262</v>
      </c>
      <c r="C57" s="67"/>
      <c r="D57" s="67"/>
      <c r="E57" s="177"/>
      <c r="F57" s="187"/>
      <c r="G57" s="640"/>
      <c r="H57" s="67"/>
    </row>
    <row r="58" spans="1:8">
      <c r="A58" s="92" t="s">
        <v>2606</v>
      </c>
      <c r="B58" s="67" t="s">
        <v>1034</v>
      </c>
      <c r="C58" s="67"/>
      <c r="D58" s="67"/>
      <c r="E58" s="177"/>
      <c r="F58" s="190"/>
      <c r="G58" s="147"/>
      <c r="H58" s="67"/>
    </row>
    <row r="59" spans="1:8">
      <c r="A59" s="92" t="s">
        <v>2609</v>
      </c>
      <c r="B59" s="67" t="s">
        <v>2284</v>
      </c>
      <c r="C59" s="67"/>
      <c r="D59" s="67"/>
      <c r="E59" s="177"/>
      <c r="F59" s="182">
        <v>0</v>
      </c>
      <c r="G59" s="295">
        <v>0</v>
      </c>
      <c r="H59" s="67"/>
    </row>
    <row r="60" spans="1:8" ht="15.75" thickBot="1">
      <c r="A60" s="291" t="s">
        <v>2613</v>
      </c>
      <c r="B60" s="103" t="s">
        <v>2285</v>
      </c>
      <c r="C60" s="103"/>
      <c r="D60" s="103"/>
      <c r="E60" s="292"/>
      <c r="F60" s="542">
        <v>0</v>
      </c>
      <c r="G60" s="543">
        <v>0</v>
      </c>
      <c r="H60" s="67"/>
    </row>
    <row r="61" spans="1:8">
      <c r="A61" s="107"/>
      <c r="B61" s="107"/>
      <c r="C61" s="107"/>
      <c r="D61" s="107"/>
      <c r="E61" s="107"/>
      <c r="F61" s="107"/>
      <c r="G61" s="164" t="s">
        <v>2583</v>
      </c>
      <c r="H61" s="67"/>
    </row>
    <row r="62" spans="1:8">
      <c r="A62" s="134">
        <v>37</v>
      </c>
      <c r="B62" s="134"/>
      <c r="C62" s="134"/>
      <c r="D62" s="134"/>
      <c r="E62" s="134"/>
      <c r="F62" s="134"/>
      <c r="G62" s="134"/>
      <c r="H62" s="67"/>
    </row>
    <row r="63" spans="1:8">
      <c r="A63" s="67"/>
      <c r="F63" s="1194"/>
      <c r="G63" s="1194"/>
    </row>
    <row r="64" spans="1:8">
      <c r="A64" s="67"/>
      <c r="F64" s="1194"/>
      <c r="G64" s="1194"/>
    </row>
    <row r="65" spans="1:7">
      <c r="A65" s="67"/>
      <c r="F65" s="1072"/>
      <c r="G65" s="1194"/>
    </row>
    <row r="66" spans="1:7">
      <c r="A66" s="67"/>
      <c r="F66" s="1721"/>
      <c r="G66" s="1194"/>
    </row>
    <row r="67" spans="1:7">
      <c r="A67" s="67"/>
      <c r="F67" s="1194"/>
      <c r="G67" s="1194"/>
    </row>
    <row r="68" spans="1:7">
      <c r="A68" s="67"/>
    </row>
    <row r="69" spans="1:7">
      <c r="A69" s="67"/>
    </row>
    <row r="70" spans="1:7">
      <c r="A70" s="67"/>
    </row>
    <row r="71" spans="1:7">
      <c r="A71" s="67"/>
    </row>
    <row r="72" spans="1:7">
      <c r="A72" s="67"/>
    </row>
    <row r="73" spans="1:7">
      <c r="A73" s="67"/>
    </row>
    <row r="74" spans="1:7">
      <c r="A74" s="67"/>
    </row>
    <row r="75" spans="1:7">
      <c r="A75" s="67"/>
    </row>
    <row r="76" spans="1:7">
      <c r="A76" s="67"/>
    </row>
    <row r="77" spans="1:7">
      <c r="A77" s="67"/>
    </row>
    <row r="78" spans="1:7">
      <c r="A78" s="67"/>
    </row>
    <row r="79" spans="1:7">
      <c r="A79" s="67"/>
    </row>
    <row r="80" spans="1:7">
      <c r="A80" s="67"/>
    </row>
    <row r="81" spans="1:1">
      <c r="A81" s="67"/>
    </row>
  </sheetData>
  <pageMargins left="0.5" right="0.5" top="0.5" bottom="0.5" header="0.5" footer="0.5"/>
  <pageSetup scale="68"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28"/>
  <sheetViews>
    <sheetView defaultGridColor="0" colorId="22" zoomScale="75" zoomScaleNormal="75" workbookViewId="0">
      <selection activeCell="B6" sqref="B6"/>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6" t="str">
        <f>'Data Sheet'!A56</f>
        <v>Annual Report of VERIZON NEW YORK INC.                                                                                                       For the period ending DECEMBER 31, 2014</v>
      </c>
      <c r="B1" s="67"/>
      <c r="C1" s="67"/>
      <c r="D1" s="67"/>
      <c r="E1" s="67"/>
      <c r="F1" s="67"/>
      <c r="G1" s="67"/>
      <c r="H1" s="67"/>
      <c r="I1" s="67"/>
      <c r="J1" s="67"/>
      <c r="K1" s="67"/>
      <c r="L1" s="67"/>
      <c r="M1" s="67"/>
      <c r="N1" s="67"/>
      <c r="O1" s="67"/>
    </row>
    <row r="2" spans="1:15">
      <c r="A2" s="68"/>
      <c r="B2" s="574"/>
      <c r="C2" s="574"/>
      <c r="D2" s="574"/>
      <c r="E2" s="574"/>
      <c r="F2" s="574"/>
      <c r="G2" s="574"/>
      <c r="H2" s="575"/>
      <c r="I2" s="67"/>
      <c r="J2" s="67"/>
      <c r="K2" s="67"/>
      <c r="L2" s="67"/>
      <c r="M2" s="67"/>
      <c r="N2" s="67"/>
      <c r="O2" s="67"/>
    </row>
    <row r="3" spans="1:15" ht="15.75">
      <c r="A3" s="626"/>
      <c r="B3" s="168" t="s">
        <v>2052</v>
      </c>
      <c r="C3" s="107"/>
      <c r="D3" s="107"/>
      <c r="E3" s="107"/>
      <c r="F3" s="107"/>
      <c r="G3" s="107"/>
      <c r="H3" s="154"/>
      <c r="I3" s="67"/>
      <c r="J3" s="67"/>
      <c r="K3" s="67"/>
      <c r="L3" s="67"/>
      <c r="M3" s="67"/>
      <c r="N3" s="67"/>
      <c r="O3" s="67"/>
    </row>
    <row r="4" spans="1:15" ht="15.75">
      <c r="A4" s="626"/>
      <c r="B4" s="168"/>
      <c r="C4" s="107"/>
      <c r="D4" s="107"/>
      <c r="E4" s="107"/>
      <c r="F4" s="107"/>
      <c r="G4" s="107"/>
      <c r="H4" s="154"/>
      <c r="I4" s="67"/>
      <c r="J4" s="67"/>
      <c r="K4" s="67"/>
      <c r="L4" s="67"/>
      <c r="M4" s="67"/>
      <c r="N4" s="67"/>
      <c r="O4" s="67"/>
    </row>
    <row r="5" spans="1:15">
      <c r="A5" s="649" t="s">
        <v>2021</v>
      </c>
      <c r="B5" s="67" t="s">
        <v>2053</v>
      </c>
      <c r="C5" s="67"/>
      <c r="D5" s="67"/>
      <c r="E5" s="67"/>
      <c r="F5" s="67"/>
      <c r="G5" s="67"/>
      <c r="H5" s="75"/>
      <c r="I5" s="67"/>
      <c r="J5" s="67"/>
      <c r="K5" s="67"/>
      <c r="L5" s="67"/>
      <c r="M5" s="67"/>
      <c r="N5" s="67"/>
      <c r="O5" s="67"/>
    </row>
    <row r="6" spans="1:15">
      <c r="A6" s="74"/>
      <c r="B6" s="67" t="s">
        <v>2054</v>
      </c>
      <c r="C6" s="67"/>
      <c r="D6" s="67"/>
      <c r="E6" s="67"/>
      <c r="F6" s="67"/>
      <c r="G6" s="67"/>
      <c r="H6" s="75"/>
      <c r="I6" s="67"/>
      <c r="J6" s="67"/>
      <c r="K6" s="67"/>
      <c r="L6" s="67"/>
      <c r="M6" s="67"/>
      <c r="N6" s="67"/>
      <c r="O6" s="67"/>
    </row>
    <row r="7" spans="1:15">
      <c r="A7" s="74"/>
      <c r="B7" s="67"/>
      <c r="C7" s="67"/>
      <c r="D7" s="67"/>
      <c r="E7" s="67"/>
      <c r="F7" s="67"/>
      <c r="G7" s="67"/>
      <c r="H7" s="75"/>
      <c r="I7" s="67"/>
      <c r="J7" s="67"/>
      <c r="K7" s="67"/>
      <c r="L7" s="67"/>
      <c r="M7" s="67"/>
      <c r="N7" s="67"/>
      <c r="O7" s="67"/>
    </row>
    <row r="8" spans="1:15">
      <c r="A8" s="649" t="s">
        <v>2035</v>
      </c>
      <c r="B8" s="67" t="s">
        <v>2055</v>
      </c>
      <c r="C8" s="67"/>
      <c r="D8" s="67"/>
      <c r="E8" s="67"/>
      <c r="F8" s="67"/>
      <c r="G8" s="67"/>
      <c r="H8" s="75"/>
      <c r="I8" s="67"/>
      <c r="J8" s="67"/>
      <c r="K8" s="67"/>
      <c r="L8" s="67"/>
      <c r="M8" s="67"/>
      <c r="N8" s="67"/>
      <c r="O8" s="67"/>
    </row>
    <row r="9" spans="1:15">
      <c r="A9" s="74"/>
      <c r="B9" s="67" t="s">
        <v>2056</v>
      </c>
      <c r="C9" s="67"/>
      <c r="D9" s="67"/>
      <c r="E9" s="67"/>
      <c r="F9" s="67"/>
      <c r="G9" s="67"/>
      <c r="H9" s="75"/>
      <c r="I9" s="67"/>
      <c r="J9" s="67"/>
      <c r="K9" s="67"/>
      <c r="L9" s="67"/>
      <c r="M9" s="67"/>
      <c r="N9" s="67"/>
      <c r="O9" s="67"/>
    </row>
    <row r="10" spans="1:15">
      <c r="A10" s="74"/>
      <c r="B10" s="67"/>
      <c r="C10" s="67"/>
      <c r="D10" s="67"/>
      <c r="E10" s="67"/>
      <c r="F10" s="67"/>
      <c r="G10" s="67"/>
      <c r="H10" s="75"/>
      <c r="I10" s="67"/>
      <c r="J10" s="67"/>
      <c r="K10" s="67"/>
      <c r="L10" s="67"/>
      <c r="M10" s="67"/>
      <c r="N10" s="67"/>
      <c r="O10" s="67"/>
    </row>
    <row r="11" spans="1:15">
      <c r="A11" s="218"/>
      <c r="B11" s="182"/>
      <c r="C11" s="183" t="s">
        <v>1066</v>
      </c>
      <c r="D11" s="182"/>
      <c r="E11" s="183" t="s">
        <v>268</v>
      </c>
      <c r="F11" s="183" t="s">
        <v>268</v>
      </c>
      <c r="G11" s="183" t="s">
        <v>1226</v>
      </c>
      <c r="H11" s="184" t="s">
        <v>1066</v>
      </c>
      <c r="I11" s="67"/>
      <c r="J11" s="67"/>
      <c r="K11" s="67"/>
      <c r="L11" s="67"/>
      <c r="M11" s="67"/>
      <c r="N11" s="67"/>
      <c r="O11" s="67"/>
    </row>
    <row r="12" spans="1:15">
      <c r="A12" s="92" t="s">
        <v>36</v>
      </c>
      <c r="B12" s="185" t="s">
        <v>2057</v>
      </c>
      <c r="C12" s="185" t="s">
        <v>378</v>
      </c>
      <c r="D12" s="185" t="s">
        <v>2058</v>
      </c>
      <c r="E12" s="185" t="s">
        <v>53</v>
      </c>
      <c r="F12" s="185" t="s">
        <v>53</v>
      </c>
      <c r="G12" s="185" t="s">
        <v>1552</v>
      </c>
      <c r="H12" s="140" t="s">
        <v>1068</v>
      </c>
      <c r="I12" s="67"/>
      <c r="J12" s="67"/>
      <c r="K12" s="67"/>
      <c r="L12" s="67"/>
      <c r="M12" s="67"/>
      <c r="N12" s="67"/>
      <c r="O12" s="67"/>
    </row>
    <row r="13" spans="1:15">
      <c r="A13" s="92" t="s">
        <v>48</v>
      </c>
      <c r="B13" s="177"/>
      <c r="C13" s="185" t="s">
        <v>2368</v>
      </c>
      <c r="D13" s="185" t="s">
        <v>2051</v>
      </c>
      <c r="E13" s="185" t="s">
        <v>2059</v>
      </c>
      <c r="F13" s="185" t="s">
        <v>2060</v>
      </c>
      <c r="G13" s="185" t="s">
        <v>1554</v>
      </c>
      <c r="H13" s="140" t="s">
        <v>53</v>
      </c>
      <c r="I13" s="67"/>
      <c r="J13" s="67"/>
      <c r="K13" s="67"/>
      <c r="L13" s="67"/>
      <c r="M13" s="67"/>
      <c r="N13" s="67"/>
      <c r="O13" s="67"/>
    </row>
    <row r="14" spans="1:15">
      <c r="A14" s="98"/>
      <c r="B14" s="185" t="s">
        <v>470</v>
      </c>
      <c r="C14" s="185" t="s">
        <v>471</v>
      </c>
      <c r="D14" s="185" t="s">
        <v>472</v>
      </c>
      <c r="E14" s="185" t="s">
        <v>62</v>
      </c>
      <c r="F14" s="185" t="s">
        <v>63</v>
      </c>
      <c r="G14" s="185" t="s">
        <v>64</v>
      </c>
      <c r="H14" s="140" t="s">
        <v>65</v>
      </c>
      <c r="I14" s="67"/>
      <c r="J14" s="67"/>
      <c r="K14" s="67"/>
      <c r="L14" s="67"/>
      <c r="M14" s="67"/>
      <c r="N14" s="67"/>
      <c r="O14" s="67"/>
    </row>
    <row r="15" spans="1:15" ht="15.75">
      <c r="A15" s="218"/>
      <c r="B15" s="650" t="s">
        <v>2061</v>
      </c>
      <c r="C15" s="182"/>
      <c r="D15" s="182"/>
      <c r="E15" s="182"/>
      <c r="F15" s="182"/>
      <c r="G15" s="182"/>
      <c r="H15" s="295"/>
      <c r="I15" s="67"/>
      <c r="J15" s="67"/>
      <c r="K15" s="67"/>
      <c r="L15" s="67"/>
      <c r="M15" s="67"/>
      <c r="N15" s="67"/>
      <c r="O15" s="67"/>
    </row>
    <row r="16" spans="1:15" ht="15.75">
      <c r="A16" s="98"/>
      <c r="B16" s="629" t="s">
        <v>2062</v>
      </c>
      <c r="C16" s="287"/>
      <c r="D16" s="651"/>
      <c r="E16" s="287"/>
      <c r="F16" s="287"/>
      <c r="G16" s="287"/>
      <c r="H16" s="298"/>
      <c r="I16" s="67"/>
      <c r="J16" s="67"/>
      <c r="K16" s="67"/>
      <c r="L16" s="67"/>
      <c r="M16" s="67"/>
      <c r="N16" s="67"/>
      <c r="O16" s="67"/>
    </row>
    <row r="17" spans="1:15">
      <c r="A17" s="98">
        <v>1</v>
      </c>
      <c r="B17" s="190"/>
      <c r="C17" s="288">
        <v>0</v>
      </c>
      <c r="D17" s="648"/>
      <c r="E17" s="288">
        <v>0</v>
      </c>
      <c r="F17" s="288">
        <v>0</v>
      </c>
      <c r="G17" s="288">
        <v>0</v>
      </c>
      <c r="H17" s="298">
        <f t="shared" ref="H17:H24" si="0">C17+E17-F17+G17</f>
        <v>0</v>
      </c>
      <c r="I17" s="67"/>
      <c r="J17" s="67"/>
      <c r="K17" s="67"/>
      <c r="L17" s="67"/>
      <c r="M17" s="67"/>
      <c r="N17" s="67"/>
      <c r="O17" s="67"/>
    </row>
    <row r="18" spans="1:15">
      <c r="A18" s="98">
        <f t="shared" ref="A18:A25" si="1">A17+1</f>
        <v>2</v>
      </c>
      <c r="B18" s="190"/>
      <c r="C18" s="192"/>
      <c r="D18" s="192"/>
      <c r="E18" s="192"/>
      <c r="F18" s="192"/>
      <c r="G18" s="192"/>
      <c r="H18" s="255">
        <f t="shared" si="0"/>
        <v>0</v>
      </c>
      <c r="I18" s="67"/>
      <c r="J18" s="67"/>
      <c r="K18" s="67"/>
      <c r="L18" s="67"/>
      <c r="M18" s="67"/>
      <c r="N18" s="67"/>
      <c r="O18" s="67"/>
    </row>
    <row r="19" spans="1:15">
      <c r="A19" s="98">
        <f t="shared" si="1"/>
        <v>3</v>
      </c>
      <c r="B19" s="190"/>
      <c r="C19" s="192"/>
      <c r="D19" s="192"/>
      <c r="E19" s="192"/>
      <c r="F19" s="192"/>
      <c r="G19" s="192"/>
      <c r="H19" s="255">
        <f t="shared" si="0"/>
        <v>0</v>
      </c>
      <c r="I19" s="67"/>
      <c r="J19" s="67"/>
      <c r="K19" s="67"/>
      <c r="L19" s="67"/>
      <c r="M19" s="67"/>
      <c r="N19" s="67"/>
      <c r="O19" s="67"/>
    </row>
    <row r="20" spans="1:15">
      <c r="A20" s="98">
        <f t="shared" si="1"/>
        <v>4</v>
      </c>
      <c r="B20" s="190"/>
      <c r="C20" s="192"/>
      <c r="D20" s="192"/>
      <c r="E20" s="192"/>
      <c r="F20" s="192"/>
      <c r="G20" s="192"/>
      <c r="H20" s="255">
        <f t="shared" si="0"/>
        <v>0</v>
      </c>
      <c r="I20" s="67"/>
      <c r="J20" s="67"/>
      <c r="K20" s="67"/>
      <c r="L20" s="67"/>
      <c r="M20" s="67"/>
      <c r="N20" s="67"/>
      <c r="O20" s="67"/>
    </row>
    <row r="21" spans="1:15">
      <c r="A21" s="98">
        <f t="shared" si="1"/>
        <v>5</v>
      </c>
      <c r="B21" s="190"/>
      <c r="C21" s="192"/>
      <c r="D21" s="192"/>
      <c r="E21" s="192"/>
      <c r="F21" s="192"/>
      <c r="G21" s="192"/>
      <c r="H21" s="255">
        <f t="shared" si="0"/>
        <v>0</v>
      </c>
      <c r="I21" s="67"/>
      <c r="J21" s="67"/>
      <c r="K21" s="67"/>
      <c r="L21" s="67"/>
      <c r="M21" s="67"/>
      <c r="N21" s="67"/>
      <c r="O21" s="67"/>
    </row>
    <row r="22" spans="1:15">
      <c r="A22" s="98">
        <f t="shared" si="1"/>
        <v>6</v>
      </c>
      <c r="B22" s="190"/>
      <c r="C22" s="192"/>
      <c r="D22" s="192"/>
      <c r="E22" s="192"/>
      <c r="F22" s="192"/>
      <c r="G22" s="192"/>
      <c r="H22" s="255">
        <f t="shared" si="0"/>
        <v>0</v>
      </c>
      <c r="I22" s="67"/>
      <c r="J22" s="67"/>
      <c r="K22" s="67"/>
      <c r="L22" s="67"/>
      <c r="M22" s="67"/>
      <c r="N22" s="67"/>
      <c r="O22" s="67"/>
    </row>
    <row r="23" spans="1:15">
      <c r="A23" s="98">
        <f t="shared" si="1"/>
        <v>7</v>
      </c>
      <c r="B23" s="190"/>
      <c r="C23" s="192"/>
      <c r="D23" s="192"/>
      <c r="E23" s="192"/>
      <c r="F23" s="192"/>
      <c r="G23" s="192"/>
      <c r="H23" s="255">
        <f t="shared" si="0"/>
        <v>0</v>
      </c>
      <c r="I23" s="67"/>
      <c r="J23" s="67"/>
      <c r="K23" s="67"/>
      <c r="L23" s="67"/>
      <c r="M23" s="67"/>
      <c r="N23" s="67"/>
      <c r="O23" s="67"/>
    </row>
    <row r="24" spans="1:15">
      <c r="A24" s="98">
        <f t="shared" si="1"/>
        <v>8</v>
      </c>
      <c r="B24" s="190"/>
      <c r="C24" s="192"/>
      <c r="D24" s="192"/>
      <c r="E24" s="192"/>
      <c r="F24" s="192"/>
      <c r="G24" s="192"/>
      <c r="H24" s="255">
        <f t="shared" si="0"/>
        <v>0</v>
      </c>
      <c r="I24" s="67"/>
      <c r="J24" s="67"/>
      <c r="K24" s="67"/>
      <c r="L24" s="67"/>
      <c r="M24" s="67"/>
      <c r="N24" s="67"/>
      <c r="O24" s="67"/>
    </row>
    <row r="25" spans="1:15" ht="15.75">
      <c r="A25" s="98">
        <f t="shared" si="1"/>
        <v>9</v>
      </c>
      <c r="B25" s="631" t="s">
        <v>47</v>
      </c>
      <c r="C25" s="627">
        <f>SUM(C17:C24)</f>
        <v>0</v>
      </c>
      <c r="D25" s="651">
        <v>7250</v>
      </c>
      <c r="E25" s="627">
        <f>SUM(E17:E24)</f>
        <v>0</v>
      </c>
      <c r="F25" s="627">
        <f>SUM(F17:F24)</f>
        <v>0</v>
      </c>
      <c r="G25" s="627">
        <f>SUM(G17:G24)</f>
        <v>0</v>
      </c>
      <c r="H25" s="624">
        <f>SUM(H17:H24)</f>
        <v>0</v>
      </c>
      <c r="I25" s="67"/>
      <c r="J25" s="67"/>
      <c r="K25" s="67"/>
      <c r="L25" s="67"/>
      <c r="M25" s="67"/>
      <c r="N25" s="67"/>
      <c r="O25" s="67"/>
    </row>
    <row r="26" spans="1:15" ht="15.75">
      <c r="A26" s="98"/>
      <c r="B26" s="629" t="s">
        <v>2063</v>
      </c>
      <c r="C26" s="187"/>
      <c r="D26" s="190"/>
      <c r="E26" s="187"/>
      <c r="F26" s="187"/>
      <c r="G26" s="187"/>
      <c r="H26" s="295"/>
      <c r="I26" s="67"/>
      <c r="J26" s="67"/>
      <c r="K26" s="67"/>
      <c r="L26" s="67"/>
      <c r="M26" s="67"/>
      <c r="N26" s="67"/>
      <c r="O26" s="67"/>
    </row>
    <row r="27" spans="1:15">
      <c r="A27" s="98">
        <f>A25+1</f>
        <v>10</v>
      </c>
      <c r="B27" s="190"/>
      <c r="C27" s="288"/>
      <c r="D27" s="648"/>
      <c r="E27" s="288"/>
      <c r="F27" s="288"/>
      <c r="G27" s="288"/>
      <c r="H27" s="298">
        <f t="shared" ref="H27:H34" si="2">C27+E27-F27+G27</f>
        <v>0</v>
      </c>
      <c r="I27" s="67"/>
      <c r="J27" s="67"/>
      <c r="K27" s="67"/>
      <c r="L27" s="67"/>
      <c r="M27" s="67"/>
      <c r="N27" s="67"/>
      <c r="O27" s="67"/>
    </row>
    <row r="28" spans="1:15">
      <c r="A28" s="98">
        <f t="shared" ref="A28:A36" si="3">A27+1</f>
        <v>11</v>
      </c>
      <c r="B28" s="190"/>
      <c r="C28" s="192"/>
      <c r="D28" s="192"/>
      <c r="E28" s="192"/>
      <c r="F28" s="192"/>
      <c r="G28" s="192"/>
      <c r="H28" s="255">
        <f t="shared" si="2"/>
        <v>0</v>
      </c>
      <c r="I28" s="67"/>
      <c r="J28" s="67"/>
      <c r="K28" s="67"/>
      <c r="L28" s="67"/>
      <c r="M28" s="67"/>
      <c r="N28" s="67"/>
      <c r="O28" s="67"/>
    </row>
    <row r="29" spans="1:15">
      <c r="A29" s="98">
        <f t="shared" si="3"/>
        <v>12</v>
      </c>
      <c r="B29" s="190"/>
      <c r="C29" s="192"/>
      <c r="D29" s="192"/>
      <c r="E29" s="192"/>
      <c r="F29" s="192"/>
      <c r="G29" s="192"/>
      <c r="H29" s="255">
        <f t="shared" si="2"/>
        <v>0</v>
      </c>
      <c r="I29" s="67"/>
      <c r="J29" s="67"/>
      <c r="K29" s="67"/>
      <c r="L29" s="67"/>
      <c r="M29" s="67"/>
      <c r="N29" s="67"/>
      <c r="O29" s="67"/>
    </row>
    <row r="30" spans="1:15">
      <c r="A30" s="98">
        <f t="shared" si="3"/>
        <v>13</v>
      </c>
      <c r="B30" s="190"/>
      <c r="C30" s="192"/>
      <c r="D30" s="192"/>
      <c r="E30" s="192"/>
      <c r="F30" s="192"/>
      <c r="G30" s="192"/>
      <c r="H30" s="255">
        <f t="shared" si="2"/>
        <v>0</v>
      </c>
      <c r="I30" s="67"/>
      <c r="J30" s="67"/>
      <c r="K30" s="67"/>
      <c r="L30" s="67"/>
      <c r="M30" s="67"/>
      <c r="N30" s="67"/>
      <c r="O30" s="67"/>
    </row>
    <row r="31" spans="1:15">
      <c r="A31" s="98">
        <f t="shared" si="3"/>
        <v>14</v>
      </c>
      <c r="B31" s="190"/>
      <c r="C31" s="192"/>
      <c r="D31" s="192"/>
      <c r="E31" s="192"/>
      <c r="F31" s="192"/>
      <c r="G31" s="192"/>
      <c r="H31" s="255">
        <f t="shared" si="2"/>
        <v>0</v>
      </c>
      <c r="I31" s="67"/>
      <c r="J31" s="67"/>
      <c r="K31" s="67"/>
      <c r="L31" s="67"/>
      <c r="M31" s="67"/>
      <c r="N31" s="67"/>
      <c r="O31" s="67"/>
    </row>
    <row r="32" spans="1:15">
      <c r="A32" s="98">
        <f t="shared" si="3"/>
        <v>15</v>
      </c>
      <c r="B32" s="190"/>
      <c r="C32" s="192"/>
      <c r="D32" s="192"/>
      <c r="E32" s="192"/>
      <c r="F32" s="192"/>
      <c r="G32" s="192"/>
      <c r="H32" s="255">
        <f t="shared" si="2"/>
        <v>0</v>
      </c>
      <c r="I32" s="67"/>
      <c r="J32" s="67"/>
      <c r="K32" s="67"/>
      <c r="L32" s="67"/>
      <c r="M32" s="67"/>
      <c r="N32" s="67"/>
      <c r="O32" s="67"/>
    </row>
    <row r="33" spans="1:15">
      <c r="A33" s="98">
        <f t="shared" si="3"/>
        <v>16</v>
      </c>
      <c r="B33" s="190"/>
      <c r="C33" s="192"/>
      <c r="D33" s="192"/>
      <c r="E33" s="192"/>
      <c r="F33" s="192"/>
      <c r="G33" s="192"/>
      <c r="H33" s="255">
        <f t="shared" si="2"/>
        <v>0</v>
      </c>
      <c r="I33" s="67"/>
      <c r="J33" s="67"/>
      <c r="K33" s="67"/>
      <c r="L33" s="67"/>
      <c r="M33" s="67"/>
      <c r="N33" s="67"/>
      <c r="O33" s="67"/>
    </row>
    <row r="34" spans="1:15">
      <c r="A34" s="98">
        <f t="shared" si="3"/>
        <v>17</v>
      </c>
      <c r="B34" s="190"/>
      <c r="C34" s="192"/>
      <c r="D34" s="192"/>
      <c r="E34" s="192"/>
      <c r="F34" s="192"/>
      <c r="G34" s="192"/>
      <c r="H34" s="255">
        <f t="shared" si="2"/>
        <v>0</v>
      </c>
      <c r="I34" s="67"/>
      <c r="J34" s="67"/>
      <c r="K34" s="67"/>
      <c r="L34" s="67"/>
      <c r="M34" s="67"/>
      <c r="N34" s="67"/>
      <c r="O34" s="67"/>
    </row>
    <row r="35" spans="1:15" ht="15.75">
      <c r="A35" s="98">
        <f t="shared" si="3"/>
        <v>18</v>
      </c>
      <c r="B35" s="652" t="s">
        <v>47</v>
      </c>
      <c r="C35" s="627">
        <f>SUM(C27:C34)</f>
        <v>0</v>
      </c>
      <c r="D35" s="651">
        <v>7250</v>
      </c>
      <c r="E35" s="627">
        <f>SUM(E27:E34)</f>
        <v>0</v>
      </c>
      <c r="F35" s="627">
        <f>SUM(F27:F34)</f>
        <v>0</v>
      </c>
      <c r="G35" s="627">
        <f>SUM(G27:G34)</f>
        <v>0</v>
      </c>
      <c r="H35" s="624">
        <f>SUM(H27:H34)</f>
        <v>0</v>
      </c>
      <c r="I35" s="67"/>
      <c r="J35" s="67"/>
      <c r="K35" s="67"/>
      <c r="L35" s="67"/>
      <c r="M35" s="67"/>
      <c r="N35" s="67"/>
      <c r="O35" s="67"/>
    </row>
    <row r="36" spans="1:15" ht="15.75">
      <c r="A36" s="98">
        <f t="shared" si="3"/>
        <v>19</v>
      </c>
      <c r="B36" s="629" t="s">
        <v>2064</v>
      </c>
      <c r="C36" s="632">
        <f>C25+C35</f>
        <v>0</v>
      </c>
      <c r="D36" s="651"/>
      <c r="E36" s="632">
        <f>E25+E35</f>
        <v>0</v>
      </c>
      <c r="F36" s="632">
        <f>F25+F35</f>
        <v>0</v>
      </c>
      <c r="G36" s="632">
        <f>G25+G35</f>
        <v>0</v>
      </c>
      <c r="H36" s="633">
        <f>H25+H35</f>
        <v>0</v>
      </c>
      <c r="I36" s="67"/>
      <c r="J36" s="67"/>
      <c r="K36" s="67"/>
      <c r="L36" s="67"/>
      <c r="M36" s="67"/>
      <c r="N36" s="67"/>
      <c r="O36" s="67"/>
    </row>
    <row r="37" spans="1:15">
      <c r="A37" s="98"/>
      <c r="B37" s="177"/>
      <c r="C37" s="287"/>
      <c r="D37" s="651"/>
      <c r="E37" s="287"/>
      <c r="F37" s="287"/>
      <c r="G37" s="287"/>
      <c r="H37" s="298"/>
      <c r="I37" s="67"/>
      <c r="J37" s="67"/>
      <c r="K37" s="67"/>
      <c r="L37" s="67"/>
      <c r="M37" s="67"/>
      <c r="N37" s="67"/>
      <c r="O37" s="67"/>
    </row>
    <row r="38" spans="1:15" ht="15.75">
      <c r="A38" s="98"/>
      <c r="B38" s="629" t="s">
        <v>2065</v>
      </c>
      <c r="C38" s="177"/>
      <c r="D38" s="651"/>
      <c r="E38" s="177"/>
      <c r="F38" s="177"/>
      <c r="G38" s="177"/>
      <c r="H38" s="75"/>
      <c r="I38" s="67"/>
      <c r="J38" s="67"/>
      <c r="K38" s="67"/>
      <c r="L38" s="67"/>
      <c r="M38" s="67"/>
      <c r="N38" s="67"/>
      <c r="O38" s="67"/>
    </row>
    <row r="39" spans="1:15" ht="15.75">
      <c r="A39" s="98"/>
      <c r="B39" s="629" t="s">
        <v>2062</v>
      </c>
      <c r="C39" s="190"/>
      <c r="D39" s="648"/>
      <c r="E39" s="190"/>
      <c r="F39" s="190"/>
      <c r="G39" s="190"/>
      <c r="H39" s="298"/>
      <c r="I39" s="67"/>
      <c r="J39" s="67"/>
      <c r="K39" s="67"/>
      <c r="L39" s="67"/>
      <c r="M39" s="67"/>
      <c r="N39" s="67"/>
      <c r="O39" s="67"/>
    </row>
    <row r="40" spans="1:15">
      <c r="A40" s="98">
        <f>A36+1</f>
        <v>20</v>
      </c>
      <c r="B40" s="190"/>
      <c r="C40" s="288"/>
      <c r="D40" s="288"/>
      <c r="E40" s="288"/>
      <c r="F40" s="288"/>
      <c r="G40" s="288"/>
      <c r="H40" s="298">
        <f t="shared" ref="H40:H47" si="4">C40+E40-F40+G40</f>
        <v>0</v>
      </c>
      <c r="I40" s="300"/>
      <c r="J40" s="300"/>
      <c r="K40" s="300"/>
      <c r="L40" s="300"/>
      <c r="M40" s="300"/>
      <c r="N40" s="300"/>
      <c r="O40" s="300"/>
    </row>
    <row r="41" spans="1:15">
      <c r="A41" s="98">
        <f t="shared" ref="A41:A48" si="5">A40+1</f>
        <v>21</v>
      </c>
      <c r="B41" s="190"/>
      <c r="C41" s="192"/>
      <c r="D41" s="192"/>
      <c r="E41" s="192"/>
      <c r="F41" s="192"/>
      <c r="G41" s="192"/>
      <c r="H41" s="255">
        <f t="shared" si="4"/>
        <v>0</v>
      </c>
      <c r="I41" s="300"/>
      <c r="J41" s="300"/>
      <c r="K41" s="300"/>
      <c r="L41" s="300"/>
      <c r="M41" s="300"/>
      <c r="N41" s="300"/>
      <c r="O41" s="300"/>
    </row>
    <row r="42" spans="1:15">
      <c r="A42" s="98">
        <f t="shared" si="5"/>
        <v>22</v>
      </c>
      <c r="B42" s="190"/>
      <c r="C42" s="192"/>
      <c r="D42" s="192"/>
      <c r="E42" s="192"/>
      <c r="F42" s="192"/>
      <c r="G42" s="192"/>
      <c r="H42" s="255">
        <f t="shared" si="4"/>
        <v>0</v>
      </c>
      <c r="I42" s="300"/>
      <c r="J42" s="300"/>
      <c r="K42" s="300"/>
      <c r="L42" s="300"/>
      <c r="M42" s="300"/>
      <c r="N42" s="300"/>
      <c r="O42" s="300"/>
    </row>
    <row r="43" spans="1:15">
      <c r="A43" s="98">
        <f t="shared" si="5"/>
        <v>23</v>
      </c>
      <c r="B43" s="190"/>
      <c r="C43" s="192"/>
      <c r="D43" s="192"/>
      <c r="E43" s="192"/>
      <c r="F43" s="192"/>
      <c r="G43" s="192"/>
      <c r="H43" s="255">
        <f t="shared" si="4"/>
        <v>0</v>
      </c>
      <c r="I43" s="300"/>
      <c r="J43" s="300"/>
      <c r="K43" s="300"/>
      <c r="L43" s="300"/>
      <c r="M43" s="300"/>
      <c r="N43" s="300"/>
      <c r="O43" s="300"/>
    </row>
    <row r="44" spans="1:15">
      <c r="A44" s="98">
        <f t="shared" si="5"/>
        <v>24</v>
      </c>
      <c r="B44" s="190"/>
      <c r="C44" s="192"/>
      <c r="D44" s="192"/>
      <c r="E44" s="192"/>
      <c r="F44" s="192"/>
      <c r="G44" s="192"/>
      <c r="H44" s="255">
        <f t="shared" si="4"/>
        <v>0</v>
      </c>
      <c r="I44" s="300"/>
      <c r="J44" s="300"/>
      <c r="K44" s="300"/>
      <c r="L44" s="300"/>
      <c r="M44" s="300"/>
      <c r="N44" s="300"/>
      <c r="O44" s="300"/>
    </row>
    <row r="45" spans="1:15">
      <c r="A45" s="98">
        <f t="shared" si="5"/>
        <v>25</v>
      </c>
      <c r="B45" s="190"/>
      <c r="C45" s="192"/>
      <c r="D45" s="192"/>
      <c r="E45" s="192"/>
      <c r="F45" s="192"/>
      <c r="G45" s="192"/>
      <c r="H45" s="255">
        <f t="shared" si="4"/>
        <v>0</v>
      </c>
      <c r="I45" s="67"/>
      <c r="J45" s="67"/>
      <c r="K45" s="67"/>
      <c r="L45" s="67"/>
      <c r="M45" s="67"/>
      <c r="N45" s="67"/>
      <c r="O45" s="67"/>
    </row>
    <row r="46" spans="1:15">
      <c r="A46" s="98">
        <f t="shared" si="5"/>
        <v>26</v>
      </c>
      <c r="B46" s="190"/>
      <c r="C46" s="192"/>
      <c r="D46" s="192"/>
      <c r="E46" s="192"/>
      <c r="F46" s="192"/>
      <c r="G46" s="192"/>
      <c r="H46" s="255">
        <f t="shared" si="4"/>
        <v>0</v>
      </c>
      <c r="I46" s="67"/>
      <c r="J46" s="67"/>
      <c r="K46" s="67"/>
      <c r="L46" s="67"/>
      <c r="M46" s="67"/>
      <c r="N46" s="67"/>
      <c r="O46" s="67"/>
    </row>
    <row r="47" spans="1:15">
      <c r="A47" s="98">
        <f t="shared" si="5"/>
        <v>27</v>
      </c>
      <c r="B47" s="190"/>
      <c r="C47" s="192"/>
      <c r="D47" s="192"/>
      <c r="E47" s="192"/>
      <c r="F47" s="192"/>
      <c r="G47" s="192"/>
      <c r="H47" s="255">
        <f t="shared" si="4"/>
        <v>0</v>
      </c>
      <c r="I47" s="67"/>
      <c r="J47" s="67"/>
      <c r="K47" s="67"/>
      <c r="L47" s="67"/>
      <c r="M47" s="67"/>
      <c r="N47" s="67"/>
      <c r="O47" s="67"/>
    </row>
    <row r="48" spans="1:15" ht="16.5" thickBot="1">
      <c r="A48" s="104">
        <f t="shared" si="5"/>
        <v>28</v>
      </c>
      <c r="B48" s="634" t="s">
        <v>47</v>
      </c>
      <c r="C48" s="542">
        <f>SUM(C40:C47)</f>
        <v>0</v>
      </c>
      <c r="D48" s="653">
        <v>7250</v>
      </c>
      <c r="E48" s="542">
        <f>SUM(E40:E47)</f>
        <v>0</v>
      </c>
      <c r="F48" s="542">
        <f>SUM(F40:F47)</f>
        <v>0</v>
      </c>
      <c r="G48" s="542">
        <f>SUM(G40:G47)</f>
        <v>0</v>
      </c>
      <c r="H48" s="543">
        <f>SUM(H40:H47)</f>
        <v>0</v>
      </c>
      <c r="I48" s="67"/>
      <c r="J48" s="67"/>
      <c r="K48" s="67"/>
      <c r="L48" s="67"/>
      <c r="M48" s="67"/>
      <c r="N48" s="67"/>
      <c r="O48" s="67"/>
    </row>
    <row r="49" spans="1:15">
      <c r="A49" s="67" t="s">
        <v>2583</v>
      </c>
      <c r="B49" s="107"/>
      <c r="C49" s="107"/>
      <c r="D49" s="647"/>
      <c r="E49" s="107"/>
      <c r="F49" s="107"/>
      <c r="G49" s="107"/>
      <c r="H49" s="107"/>
      <c r="I49" s="67"/>
      <c r="J49" s="67"/>
      <c r="K49" s="67"/>
      <c r="L49" s="67"/>
      <c r="M49" s="67"/>
      <c r="N49" s="67"/>
      <c r="O49" s="67"/>
    </row>
    <row r="50" spans="1:15">
      <c r="A50" s="67"/>
      <c r="B50" s="67"/>
      <c r="C50" s="67"/>
      <c r="D50" s="94"/>
      <c r="E50" s="67"/>
      <c r="F50" s="67"/>
      <c r="G50" s="67"/>
      <c r="H50" s="67"/>
      <c r="I50" s="67"/>
      <c r="J50" s="67"/>
      <c r="K50" s="67"/>
      <c r="L50" s="67"/>
      <c r="M50" s="67"/>
      <c r="N50" s="67"/>
      <c r="O50" s="67"/>
    </row>
    <row r="51" spans="1:15">
      <c r="A51" s="134">
        <v>38</v>
      </c>
      <c r="B51" s="134"/>
      <c r="C51" s="134"/>
      <c r="D51" s="654"/>
      <c r="E51" s="134"/>
      <c r="F51" s="134"/>
      <c r="G51" s="134"/>
      <c r="H51" s="134"/>
      <c r="I51" s="67"/>
      <c r="J51" s="67"/>
      <c r="K51" s="67"/>
      <c r="L51" s="67"/>
      <c r="M51" s="67"/>
      <c r="N51" s="67"/>
      <c r="O51" s="67"/>
    </row>
    <row r="52" spans="1:15">
      <c r="A52" s="67"/>
      <c r="B52" s="67"/>
      <c r="C52" s="67"/>
      <c r="D52" s="94"/>
      <c r="E52" s="67"/>
      <c r="F52" s="67"/>
      <c r="G52" s="67"/>
      <c r="H52" s="67"/>
      <c r="I52" s="67"/>
      <c r="J52" s="67"/>
      <c r="K52" s="67"/>
      <c r="L52" s="67"/>
      <c r="M52" s="67"/>
      <c r="N52" s="67"/>
      <c r="O52" s="67"/>
    </row>
    <row r="53" spans="1:15">
      <c r="A53" s="67"/>
      <c r="B53" s="67"/>
      <c r="C53" s="67"/>
      <c r="D53" s="94"/>
      <c r="E53" s="67"/>
      <c r="F53" s="67"/>
      <c r="G53" s="67"/>
      <c r="H53" s="67"/>
      <c r="I53" s="67"/>
      <c r="J53" s="67"/>
      <c r="K53" s="67"/>
      <c r="L53" s="67"/>
      <c r="M53" s="67"/>
      <c r="N53" s="67"/>
      <c r="O53" s="67"/>
    </row>
    <row r="54" spans="1:15" ht="15.75" thickBot="1">
      <c r="A54" s="66" t="str">
        <f>'Data Sheet'!A56</f>
        <v>Annual Report of VERIZON NEW YORK INC.                                                                                                       For the period ending DECEMBER 31, 2014</v>
      </c>
      <c r="B54" s="67"/>
      <c r="C54" s="67"/>
      <c r="D54" s="67"/>
      <c r="E54" s="67"/>
      <c r="F54" s="67"/>
      <c r="G54" s="67"/>
      <c r="H54" s="67"/>
      <c r="I54" s="67"/>
      <c r="J54" s="67"/>
      <c r="K54" s="67"/>
      <c r="L54" s="67"/>
      <c r="M54" s="67"/>
      <c r="N54" s="67"/>
      <c r="O54" s="67"/>
    </row>
    <row r="55" spans="1:15">
      <c r="A55" s="68"/>
      <c r="B55" s="574"/>
      <c r="C55" s="574"/>
      <c r="D55" s="574"/>
      <c r="E55" s="574"/>
      <c r="F55" s="574"/>
      <c r="G55" s="574"/>
      <c r="H55" s="70"/>
      <c r="I55" s="67"/>
      <c r="J55" s="67"/>
      <c r="K55" s="67"/>
      <c r="L55" s="67"/>
      <c r="M55" s="67"/>
      <c r="N55" s="67"/>
      <c r="O55" s="67"/>
    </row>
    <row r="56" spans="1:15" ht="15.75">
      <c r="A56" s="153" t="s">
        <v>2066</v>
      </c>
      <c r="B56" s="107"/>
      <c r="C56" s="107"/>
      <c r="D56" s="107"/>
      <c r="E56" s="107"/>
      <c r="F56" s="107"/>
      <c r="G56" s="107"/>
      <c r="H56" s="154"/>
      <c r="I56" s="67"/>
      <c r="J56" s="67"/>
      <c r="K56" s="67"/>
      <c r="L56" s="67"/>
      <c r="M56" s="67"/>
      <c r="N56" s="67"/>
      <c r="O56" s="67"/>
    </row>
    <row r="57" spans="1:15">
      <c r="A57" s="74"/>
      <c r="B57" s="67"/>
      <c r="C57" s="67"/>
      <c r="D57" s="67"/>
      <c r="E57" s="67"/>
      <c r="F57" s="67"/>
      <c r="G57" s="67"/>
      <c r="H57" s="75"/>
      <c r="I57" s="67"/>
      <c r="J57" s="67"/>
      <c r="K57" s="67"/>
      <c r="L57" s="67"/>
      <c r="M57" s="67"/>
      <c r="N57" s="67"/>
      <c r="O57" s="67"/>
    </row>
    <row r="58" spans="1:15">
      <c r="A58" s="218"/>
      <c r="B58" s="182"/>
      <c r="C58" s="183" t="s">
        <v>1066</v>
      </c>
      <c r="D58" s="182"/>
      <c r="E58" s="183" t="s">
        <v>268</v>
      </c>
      <c r="F58" s="183" t="s">
        <v>268</v>
      </c>
      <c r="G58" s="183" t="s">
        <v>1226</v>
      </c>
      <c r="H58" s="184" t="s">
        <v>1066</v>
      </c>
      <c r="I58" s="67"/>
      <c r="J58" s="67"/>
      <c r="K58" s="67"/>
      <c r="L58" s="67"/>
      <c r="M58" s="67"/>
      <c r="N58" s="67"/>
      <c r="O58" s="67"/>
    </row>
    <row r="59" spans="1:15">
      <c r="A59" s="92" t="s">
        <v>36</v>
      </c>
      <c r="B59" s="185" t="s">
        <v>2057</v>
      </c>
      <c r="C59" s="185" t="s">
        <v>378</v>
      </c>
      <c r="D59" s="185" t="s">
        <v>2058</v>
      </c>
      <c r="E59" s="185" t="s">
        <v>53</v>
      </c>
      <c r="F59" s="185" t="s">
        <v>53</v>
      </c>
      <c r="G59" s="185" t="s">
        <v>1552</v>
      </c>
      <c r="H59" s="140" t="s">
        <v>1068</v>
      </c>
      <c r="I59" s="67"/>
      <c r="J59" s="67"/>
      <c r="K59" s="67"/>
      <c r="L59" s="67"/>
      <c r="M59" s="67"/>
      <c r="N59" s="67"/>
      <c r="O59" s="67"/>
    </row>
    <row r="60" spans="1:15">
      <c r="A60" s="92" t="s">
        <v>48</v>
      </c>
      <c r="B60" s="177"/>
      <c r="C60" s="185" t="s">
        <v>2368</v>
      </c>
      <c r="D60" s="185" t="s">
        <v>2051</v>
      </c>
      <c r="E60" s="185" t="s">
        <v>2059</v>
      </c>
      <c r="F60" s="185" t="s">
        <v>2060</v>
      </c>
      <c r="G60" s="185" t="s">
        <v>1554</v>
      </c>
      <c r="H60" s="140" t="s">
        <v>53</v>
      </c>
      <c r="I60" s="67"/>
      <c r="J60" s="67"/>
      <c r="K60" s="67"/>
      <c r="L60" s="67"/>
      <c r="M60" s="67"/>
      <c r="N60" s="67"/>
      <c r="O60" s="67"/>
    </row>
    <row r="61" spans="1:15">
      <c r="A61" s="220"/>
      <c r="B61" s="284" t="s">
        <v>470</v>
      </c>
      <c r="C61" s="185" t="s">
        <v>471</v>
      </c>
      <c r="D61" s="185" t="s">
        <v>472</v>
      </c>
      <c r="E61" s="185" t="s">
        <v>62</v>
      </c>
      <c r="F61" s="185" t="s">
        <v>63</v>
      </c>
      <c r="G61" s="185" t="s">
        <v>64</v>
      </c>
      <c r="H61" s="140" t="s">
        <v>65</v>
      </c>
      <c r="I61" s="67"/>
      <c r="J61" s="67"/>
      <c r="K61" s="67"/>
      <c r="L61" s="67"/>
      <c r="M61" s="67"/>
      <c r="N61" s="67"/>
      <c r="O61" s="67"/>
    </row>
    <row r="62" spans="1:15" ht="15.75">
      <c r="A62" s="98"/>
      <c r="B62" s="629" t="s">
        <v>2065</v>
      </c>
      <c r="C62" s="187"/>
      <c r="D62" s="187"/>
      <c r="E62" s="187"/>
      <c r="F62" s="187"/>
      <c r="G62" s="187"/>
      <c r="H62" s="295"/>
      <c r="I62" s="67"/>
      <c r="J62" s="67"/>
      <c r="K62" s="67"/>
      <c r="L62" s="67"/>
      <c r="M62" s="67"/>
      <c r="N62" s="67"/>
      <c r="O62" s="67"/>
    </row>
    <row r="63" spans="1:15" ht="15.75">
      <c r="A63" s="98"/>
      <c r="B63" s="629" t="s">
        <v>2067</v>
      </c>
      <c r="C63" s="190"/>
      <c r="D63" s="190"/>
      <c r="E63" s="190"/>
      <c r="F63" s="190"/>
      <c r="G63" s="190"/>
      <c r="H63" s="75"/>
      <c r="I63" s="67"/>
      <c r="J63" s="67"/>
      <c r="K63" s="67"/>
      <c r="L63" s="67"/>
      <c r="M63" s="67"/>
      <c r="N63" s="67"/>
      <c r="O63" s="67"/>
    </row>
    <row r="64" spans="1:15" ht="15.75">
      <c r="A64" s="98">
        <f>A48+1</f>
        <v>29</v>
      </c>
      <c r="B64" s="630"/>
      <c r="C64" s="288"/>
      <c r="D64" s="190"/>
      <c r="E64" s="288"/>
      <c r="F64" s="288"/>
      <c r="G64" s="288"/>
      <c r="H64" s="298">
        <f t="shared" ref="H64:H70" si="6">C64+E64-F64+G64</f>
        <v>0</v>
      </c>
      <c r="I64" s="67"/>
      <c r="J64" s="67"/>
      <c r="K64" s="67"/>
      <c r="L64" s="67"/>
      <c r="M64" s="67"/>
      <c r="N64" s="67"/>
      <c r="O64" s="67"/>
    </row>
    <row r="65" spans="1:15" ht="15.75">
      <c r="A65" s="98">
        <f t="shared" ref="A65:A72" si="7">A64+1</f>
        <v>30</v>
      </c>
      <c r="B65" s="630"/>
      <c r="C65" s="190"/>
      <c r="D65" s="190"/>
      <c r="E65" s="190"/>
      <c r="F65" s="190"/>
      <c r="G65" s="190"/>
      <c r="H65" s="255">
        <f t="shared" si="6"/>
        <v>0</v>
      </c>
      <c r="I65" s="67"/>
      <c r="J65" s="67"/>
      <c r="K65" s="67"/>
      <c r="L65" s="67"/>
      <c r="M65" s="67"/>
      <c r="N65" s="67"/>
      <c r="O65" s="67"/>
    </row>
    <row r="66" spans="1:15" ht="15.75">
      <c r="A66" s="98">
        <f t="shared" si="7"/>
        <v>31</v>
      </c>
      <c r="B66" s="630"/>
      <c r="C66" s="190"/>
      <c r="D66" s="190"/>
      <c r="E66" s="190"/>
      <c r="F66" s="190"/>
      <c r="G66" s="190"/>
      <c r="H66" s="255">
        <f t="shared" si="6"/>
        <v>0</v>
      </c>
      <c r="I66" s="67"/>
      <c r="J66" s="67"/>
      <c r="K66" s="67"/>
      <c r="L66" s="67"/>
      <c r="M66" s="67"/>
      <c r="N66" s="67"/>
      <c r="O66" s="67"/>
    </row>
    <row r="67" spans="1:15">
      <c r="A67" s="98">
        <f t="shared" si="7"/>
        <v>32</v>
      </c>
      <c r="B67" s="190"/>
      <c r="C67" s="192"/>
      <c r="D67" s="192"/>
      <c r="E67" s="192"/>
      <c r="F67" s="192"/>
      <c r="G67" s="192"/>
      <c r="H67" s="255">
        <f t="shared" si="6"/>
        <v>0</v>
      </c>
      <c r="I67" s="300"/>
      <c r="J67" s="67"/>
      <c r="K67" s="67"/>
      <c r="L67" s="67"/>
      <c r="M67" s="67"/>
      <c r="N67" s="67"/>
      <c r="O67" s="67"/>
    </row>
    <row r="68" spans="1:15">
      <c r="A68" s="98">
        <f t="shared" si="7"/>
        <v>33</v>
      </c>
      <c r="B68" s="190"/>
      <c r="C68" s="190"/>
      <c r="D68" s="190"/>
      <c r="E68" s="190"/>
      <c r="F68" s="190"/>
      <c r="G68" s="190"/>
      <c r="H68" s="255">
        <f t="shared" si="6"/>
        <v>0</v>
      </c>
      <c r="I68" s="67"/>
      <c r="J68" s="67"/>
      <c r="K68" s="67"/>
      <c r="L68" s="67"/>
      <c r="M68" s="67"/>
      <c r="N68" s="67"/>
      <c r="O68" s="67"/>
    </row>
    <row r="69" spans="1:15">
      <c r="A69" s="98">
        <f t="shared" si="7"/>
        <v>34</v>
      </c>
      <c r="B69" s="190"/>
      <c r="C69" s="190"/>
      <c r="D69" s="648"/>
      <c r="E69" s="190"/>
      <c r="F69" s="190"/>
      <c r="G69" s="190"/>
      <c r="H69" s="255">
        <f t="shared" si="6"/>
        <v>0</v>
      </c>
      <c r="I69" s="67"/>
      <c r="J69" s="67"/>
      <c r="K69" s="67"/>
      <c r="L69" s="67"/>
      <c r="M69" s="67"/>
      <c r="N69" s="67"/>
      <c r="O69" s="67"/>
    </row>
    <row r="70" spans="1:15">
      <c r="A70" s="98">
        <f t="shared" si="7"/>
        <v>35</v>
      </c>
      <c r="B70" s="190"/>
      <c r="C70" s="190"/>
      <c r="D70" s="648"/>
      <c r="E70" s="190"/>
      <c r="F70" s="190"/>
      <c r="G70" s="190"/>
      <c r="H70" s="255">
        <f t="shared" si="6"/>
        <v>0</v>
      </c>
      <c r="I70" s="67"/>
      <c r="J70" s="67"/>
      <c r="K70" s="67"/>
      <c r="L70" s="67"/>
      <c r="M70" s="67"/>
      <c r="N70" s="67"/>
      <c r="O70" s="67"/>
    </row>
    <row r="71" spans="1:15" ht="15.75">
      <c r="A71" s="98">
        <f t="shared" si="7"/>
        <v>36</v>
      </c>
      <c r="B71" s="631" t="s">
        <v>47</v>
      </c>
      <c r="C71" s="627">
        <f>SUM(C64:C70)</f>
        <v>0</v>
      </c>
      <c r="D71" s="185" t="s">
        <v>428</v>
      </c>
      <c r="E71" s="627">
        <f>SUM(E64:E70)</f>
        <v>0</v>
      </c>
      <c r="F71" s="627">
        <f>SUM(F64:F70)</f>
        <v>0</v>
      </c>
      <c r="G71" s="627">
        <f>SUM(G64:G70)</f>
        <v>0</v>
      </c>
      <c r="H71" s="624">
        <f>SUM(H64:H70)</f>
        <v>0</v>
      </c>
      <c r="I71" s="300"/>
      <c r="J71" s="67"/>
      <c r="K71" s="67"/>
      <c r="L71" s="67"/>
      <c r="M71" s="67"/>
      <c r="N71" s="67"/>
      <c r="O71" s="67"/>
    </row>
    <row r="72" spans="1:15" ht="15.75">
      <c r="A72" s="98">
        <f t="shared" si="7"/>
        <v>37</v>
      </c>
      <c r="B72" s="629" t="s">
        <v>2068</v>
      </c>
      <c r="C72" s="632">
        <f>C48+C71</f>
        <v>0</v>
      </c>
      <c r="D72" s="177"/>
      <c r="E72" s="632">
        <f>E48+E71</f>
        <v>0</v>
      </c>
      <c r="F72" s="632">
        <f>F48+F71</f>
        <v>0</v>
      </c>
      <c r="G72" s="632">
        <f>G48+G71</f>
        <v>0</v>
      </c>
      <c r="H72" s="633">
        <f>H48+H71</f>
        <v>0</v>
      </c>
      <c r="I72" s="300"/>
      <c r="J72" s="67"/>
      <c r="K72" s="67"/>
      <c r="L72" s="67"/>
      <c r="M72" s="67"/>
      <c r="N72" s="67"/>
      <c r="O72" s="67"/>
    </row>
    <row r="73" spans="1:15">
      <c r="A73" s="98"/>
      <c r="B73" s="177"/>
      <c r="C73" s="177"/>
      <c r="D73" s="177"/>
      <c r="E73" s="177"/>
      <c r="F73" s="177"/>
      <c r="G73" s="177"/>
      <c r="H73" s="75"/>
      <c r="I73" s="67"/>
      <c r="J73" s="67"/>
      <c r="K73" s="67"/>
      <c r="L73" s="67"/>
      <c r="M73" s="67"/>
      <c r="N73" s="67"/>
      <c r="O73" s="67"/>
    </row>
    <row r="74" spans="1:15" ht="15.75">
      <c r="A74" s="98"/>
      <c r="B74" s="629" t="s">
        <v>2061</v>
      </c>
      <c r="C74" s="177"/>
      <c r="D74" s="177"/>
      <c r="E74" s="177"/>
      <c r="F74" s="177"/>
      <c r="G74" s="177"/>
      <c r="H74" s="75"/>
      <c r="I74" s="67"/>
      <c r="J74" s="67"/>
      <c r="K74" s="67"/>
      <c r="L74" s="67"/>
      <c r="M74" s="67"/>
      <c r="N74" s="67"/>
      <c r="O74" s="67"/>
    </row>
    <row r="75" spans="1:15" ht="15.75">
      <c r="A75" s="98"/>
      <c r="B75" s="629" t="s">
        <v>2069</v>
      </c>
      <c r="C75" s="288"/>
      <c r="D75" s="651"/>
      <c r="E75" s="288"/>
      <c r="F75" s="288"/>
      <c r="G75" s="288"/>
      <c r="H75" s="298"/>
      <c r="I75" s="67"/>
      <c r="J75" s="67"/>
      <c r="K75" s="67"/>
      <c r="L75" s="67"/>
      <c r="M75" s="67"/>
      <c r="N75" s="67"/>
      <c r="O75" s="67"/>
    </row>
    <row r="76" spans="1:15" ht="15.75">
      <c r="A76" s="98">
        <f>A72+1</f>
        <v>38</v>
      </c>
      <c r="B76" s="630"/>
      <c r="C76" s="288"/>
      <c r="D76" s="655" t="s">
        <v>1691</v>
      </c>
      <c r="E76" s="288"/>
      <c r="F76" s="288"/>
      <c r="G76" s="288"/>
      <c r="H76" s="298">
        <f>C76+E76-F76+G76</f>
        <v>0</v>
      </c>
      <c r="I76" s="67"/>
      <c r="J76" s="67"/>
      <c r="K76" s="67"/>
      <c r="L76" s="67"/>
      <c r="M76" s="67"/>
      <c r="N76" s="67"/>
      <c r="O76" s="67"/>
    </row>
    <row r="77" spans="1:15" ht="15.75">
      <c r="A77" s="98">
        <f>A76+1</f>
        <v>39</v>
      </c>
      <c r="B77" s="630"/>
      <c r="C77" s="190"/>
      <c r="D77" s="651"/>
      <c r="E77" s="190"/>
      <c r="F77" s="190"/>
      <c r="G77" s="190"/>
      <c r="H77" s="255">
        <f>C77+E77-F77+G77</f>
        <v>0</v>
      </c>
      <c r="I77" s="67"/>
      <c r="J77" s="67"/>
      <c r="K77" s="67"/>
      <c r="L77" s="67"/>
      <c r="M77" s="67"/>
      <c r="N77" s="67"/>
      <c r="O77" s="67"/>
    </row>
    <row r="78" spans="1:15">
      <c r="A78" s="98">
        <f>A77+1</f>
        <v>40</v>
      </c>
      <c r="B78" s="190"/>
      <c r="C78" s="192"/>
      <c r="D78" s="290"/>
      <c r="E78" s="192"/>
      <c r="F78" s="192"/>
      <c r="G78" s="192"/>
      <c r="H78" s="255">
        <f>C78+E78-F78+G78</f>
        <v>0</v>
      </c>
      <c r="I78" s="67"/>
      <c r="J78" s="67"/>
      <c r="K78" s="67"/>
      <c r="L78" s="67"/>
      <c r="M78" s="67"/>
      <c r="N78" s="67"/>
      <c r="O78" s="67"/>
    </row>
    <row r="79" spans="1:15">
      <c r="A79" s="98">
        <f>A78+1</f>
        <v>41</v>
      </c>
      <c r="B79" s="190"/>
      <c r="C79" s="190"/>
      <c r="D79" s="651"/>
      <c r="E79" s="190"/>
      <c r="F79" s="190"/>
      <c r="G79" s="190"/>
      <c r="H79" s="255">
        <f>C79+E79-F79+G79</f>
        <v>0</v>
      </c>
      <c r="I79" s="67"/>
      <c r="J79" s="67"/>
      <c r="K79" s="67"/>
      <c r="L79" s="67"/>
      <c r="M79" s="67"/>
      <c r="N79" s="67"/>
      <c r="O79" s="67"/>
    </row>
    <row r="80" spans="1:15">
      <c r="A80" s="98">
        <f>A79+1</f>
        <v>42</v>
      </c>
      <c r="B80" s="177" t="s">
        <v>2070</v>
      </c>
      <c r="C80" s="190"/>
      <c r="D80" s="655" t="s">
        <v>1713</v>
      </c>
      <c r="E80" s="190"/>
      <c r="F80" s="190"/>
      <c r="G80" s="190"/>
      <c r="H80" s="255">
        <f>C80+E80-F80+G80</f>
        <v>0</v>
      </c>
      <c r="I80" s="67"/>
      <c r="J80" s="67"/>
      <c r="K80" s="67"/>
      <c r="L80" s="67"/>
      <c r="M80" s="67"/>
      <c r="N80" s="67"/>
      <c r="O80" s="67"/>
    </row>
    <row r="81" spans="1:15" ht="15.75">
      <c r="A81" s="98">
        <f>A80+1</f>
        <v>43</v>
      </c>
      <c r="B81" s="631" t="s">
        <v>47</v>
      </c>
      <c r="C81" s="627">
        <f>SUM(C76:C80)</f>
        <v>0</v>
      </c>
      <c r="D81" s="651"/>
      <c r="E81" s="627">
        <f>SUM(E76:E80)</f>
        <v>0</v>
      </c>
      <c r="F81" s="627">
        <f>SUM(F76:F80)</f>
        <v>0</v>
      </c>
      <c r="G81" s="627">
        <f>SUM(G76:G80)</f>
        <v>0</v>
      </c>
      <c r="H81" s="624">
        <f>SUM(H76:H80)</f>
        <v>0</v>
      </c>
      <c r="I81" s="67"/>
      <c r="J81" s="67"/>
      <c r="K81" s="67"/>
      <c r="L81" s="67"/>
      <c r="M81" s="67"/>
      <c r="N81" s="67"/>
      <c r="O81" s="67"/>
    </row>
    <row r="82" spans="1:15" ht="15.75">
      <c r="A82" s="98"/>
      <c r="B82" s="629" t="s">
        <v>2071</v>
      </c>
      <c r="C82" s="187"/>
      <c r="D82" s="177"/>
      <c r="E82" s="187"/>
      <c r="F82" s="187"/>
      <c r="G82" s="187"/>
      <c r="H82" s="295"/>
      <c r="I82" s="67"/>
      <c r="J82" s="67"/>
      <c r="K82" s="67"/>
      <c r="L82" s="67"/>
      <c r="M82" s="67"/>
      <c r="N82" s="67"/>
      <c r="O82" s="67"/>
    </row>
    <row r="83" spans="1:15" ht="15.75">
      <c r="A83" s="98">
        <f>A81+1</f>
        <v>44</v>
      </c>
      <c r="B83" s="630"/>
      <c r="C83" s="288"/>
      <c r="D83" s="655" t="s">
        <v>1691</v>
      </c>
      <c r="E83" s="288"/>
      <c r="F83" s="288"/>
      <c r="G83" s="288"/>
      <c r="H83" s="298">
        <f>C83+E83-F83+G83</f>
        <v>0</v>
      </c>
      <c r="I83" s="67"/>
      <c r="J83" s="67"/>
      <c r="K83" s="67"/>
      <c r="L83" s="67"/>
      <c r="M83" s="67"/>
      <c r="N83" s="67"/>
      <c r="O83" s="67"/>
    </row>
    <row r="84" spans="1:15" ht="15.75">
      <c r="A84" s="98">
        <f t="shared" ref="A84:A89" si="8">A83+1</f>
        <v>45</v>
      </c>
      <c r="B84" s="630"/>
      <c r="C84" s="190"/>
      <c r="D84" s="651"/>
      <c r="E84" s="190"/>
      <c r="F84" s="190"/>
      <c r="G84" s="190"/>
      <c r="H84" s="255">
        <f>C84+E84-F84+G84</f>
        <v>0</v>
      </c>
      <c r="I84" s="67"/>
      <c r="J84" s="67"/>
      <c r="K84" s="67"/>
      <c r="L84" s="67"/>
      <c r="M84" s="67"/>
      <c r="N84" s="67"/>
      <c r="O84" s="67"/>
    </row>
    <row r="85" spans="1:15">
      <c r="A85" s="98">
        <f t="shared" si="8"/>
        <v>46</v>
      </c>
      <c r="B85" s="190"/>
      <c r="C85" s="190"/>
      <c r="D85" s="651"/>
      <c r="E85" s="190"/>
      <c r="F85" s="190"/>
      <c r="G85" s="190"/>
      <c r="H85" s="255">
        <f>C85+E85-F85+G85</f>
        <v>0</v>
      </c>
      <c r="I85" s="67"/>
      <c r="J85" s="67"/>
      <c r="K85" s="67"/>
      <c r="L85" s="67"/>
      <c r="M85" s="67"/>
      <c r="N85" s="67"/>
      <c r="O85" s="67"/>
    </row>
    <row r="86" spans="1:15">
      <c r="A86" s="98">
        <f t="shared" si="8"/>
        <v>47</v>
      </c>
      <c r="B86" s="190"/>
      <c r="C86" s="190"/>
      <c r="D86" s="651"/>
      <c r="E86" s="190"/>
      <c r="F86" s="190"/>
      <c r="G86" s="190"/>
      <c r="H86" s="255">
        <f>C86+E86-F86+G86</f>
        <v>0</v>
      </c>
      <c r="I86" s="67"/>
      <c r="J86" s="67"/>
      <c r="K86" s="67"/>
      <c r="L86" s="67"/>
      <c r="M86" s="67"/>
      <c r="N86" s="67"/>
      <c r="O86" s="67"/>
    </row>
    <row r="87" spans="1:15">
      <c r="A87" s="98">
        <f t="shared" si="8"/>
        <v>48</v>
      </c>
      <c r="B87" s="177" t="s">
        <v>2070</v>
      </c>
      <c r="C87" s="190"/>
      <c r="D87" s="655" t="s">
        <v>1713</v>
      </c>
      <c r="E87" s="190"/>
      <c r="F87" s="190"/>
      <c r="G87" s="190"/>
      <c r="H87" s="255">
        <f>C87+E87-F87+G87</f>
        <v>0</v>
      </c>
      <c r="I87" s="67"/>
      <c r="J87" s="67"/>
      <c r="K87" s="67"/>
      <c r="L87" s="67"/>
      <c r="M87" s="67"/>
      <c r="N87" s="67"/>
      <c r="O87" s="67"/>
    </row>
    <row r="88" spans="1:15" ht="15.75">
      <c r="A88" s="98">
        <f t="shared" si="8"/>
        <v>49</v>
      </c>
      <c r="B88" s="631" t="s">
        <v>47</v>
      </c>
      <c r="C88" s="627">
        <f>SUM(C83:C87)</f>
        <v>0</v>
      </c>
      <c r="D88" s="651"/>
      <c r="E88" s="627">
        <f>SUM(E83:E87)</f>
        <v>0</v>
      </c>
      <c r="F88" s="627">
        <f>SUM(F83:F87)</f>
        <v>0</v>
      </c>
      <c r="G88" s="627">
        <f>SUM(G83:G87)</f>
        <v>0</v>
      </c>
      <c r="H88" s="624">
        <f>SUM(H83:H87)</f>
        <v>0</v>
      </c>
      <c r="I88" s="67"/>
      <c r="J88" s="67"/>
      <c r="K88" s="67"/>
      <c r="L88" s="67"/>
      <c r="M88" s="67"/>
      <c r="N88" s="67"/>
      <c r="O88" s="67"/>
    </row>
    <row r="89" spans="1:15" ht="15.75">
      <c r="A89" s="98">
        <f t="shared" si="8"/>
        <v>50</v>
      </c>
      <c r="B89" s="629" t="s">
        <v>2072</v>
      </c>
      <c r="C89" s="632">
        <f>C81+C88</f>
        <v>0</v>
      </c>
      <c r="D89" s="651"/>
      <c r="E89" s="632">
        <f>E81+E88</f>
        <v>0</v>
      </c>
      <c r="F89" s="632">
        <f>F81+F88</f>
        <v>0</v>
      </c>
      <c r="G89" s="632">
        <f>G81+G88</f>
        <v>0</v>
      </c>
      <c r="H89" s="633">
        <f>H81+H88</f>
        <v>0</v>
      </c>
      <c r="I89" s="67"/>
      <c r="J89" s="67"/>
      <c r="K89" s="67"/>
      <c r="L89" s="67"/>
      <c r="M89" s="67"/>
      <c r="N89" s="67"/>
      <c r="O89" s="67"/>
    </row>
    <row r="90" spans="1:15" ht="15.75">
      <c r="A90" s="98"/>
      <c r="B90" s="629"/>
      <c r="C90" s="287"/>
      <c r="D90" s="651"/>
      <c r="E90" s="287"/>
      <c r="F90" s="287"/>
      <c r="G90" s="287"/>
      <c r="H90" s="298"/>
      <c r="I90" s="67"/>
      <c r="J90" s="67"/>
      <c r="K90" s="67"/>
      <c r="L90" s="67"/>
      <c r="M90" s="67"/>
      <c r="N90" s="67"/>
      <c r="O90" s="67"/>
    </row>
    <row r="91" spans="1:15" ht="15.75">
      <c r="A91" s="98"/>
      <c r="B91" s="629" t="s">
        <v>2065</v>
      </c>
      <c r="C91" s="177"/>
      <c r="D91" s="651"/>
      <c r="E91" s="177"/>
      <c r="F91" s="177"/>
      <c r="G91" s="177"/>
      <c r="H91" s="75"/>
      <c r="I91" s="67"/>
      <c r="J91" s="67"/>
      <c r="K91" s="67"/>
      <c r="L91" s="67"/>
      <c r="M91" s="67"/>
      <c r="N91" s="67"/>
      <c r="O91" s="67"/>
    </row>
    <row r="92" spans="1:15" ht="15.75">
      <c r="A92" s="98"/>
      <c r="B92" s="629" t="s">
        <v>2069</v>
      </c>
      <c r="C92" s="190"/>
      <c r="D92" s="651"/>
      <c r="E92" s="190"/>
      <c r="F92" s="190"/>
      <c r="G92" s="190"/>
      <c r="H92" s="75"/>
      <c r="I92" s="67"/>
      <c r="J92" s="67"/>
      <c r="K92" s="67"/>
      <c r="L92" s="67"/>
      <c r="M92" s="67"/>
      <c r="N92" s="67"/>
      <c r="O92" s="67"/>
    </row>
    <row r="93" spans="1:15" ht="15.75">
      <c r="A93" s="98">
        <f>A89+1</f>
        <v>51</v>
      </c>
      <c r="B93" s="630"/>
      <c r="C93" s="288"/>
      <c r="D93" s="655" t="s">
        <v>1691</v>
      </c>
      <c r="E93" s="288"/>
      <c r="F93" s="288"/>
      <c r="G93" s="288"/>
      <c r="H93" s="298">
        <f>C93+E93-F93+G93</f>
        <v>0</v>
      </c>
      <c r="I93" s="67"/>
      <c r="J93" s="67"/>
      <c r="K93" s="67"/>
      <c r="L93" s="67"/>
      <c r="M93" s="67"/>
      <c r="N93" s="67"/>
      <c r="O93" s="67"/>
    </row>
    <row r="94" spans="1:15">
      <c r="A94" s="98">
        <f>A93+1</f>
        <v>52</v>
      </c>
      <c r="B94" s="190"/>
      <c r="C94" s="192"/>
      <c r="D94" s="290"/>
      <c r="E94" s="192"/>
      <c r="F94" s="192"/>
      <c r="G94" s="192"/>
      <c r="H94" s="255">
        <f>C94+E94-F94+G94</f>
        <v>0</v>
      </c>
      <c r="I94" s="67"/>
      <c r="J94" s="67"/>
      <c r="K94" s="67"/>
      <c r="L94" s="67"/>
      <c r="M94" s="67"/>
      <c r="N94" s="67"/>
      <c r="O94" s="67"/>
    </row>
    <row r="95" spans="1:15">
      <c r="A95" s="98">
        <f>A94+1</f>
        <v>53</v>
      </c>
      <c r="B95" s="190"/>
      <c r="C95" s="190"/>
      <c r="D95" s="651"/>
      <c r="E95" s="190"/>
      <c r="F95" s="190"/>
      <c r="G95" s="190"/>
      <c r="H95" s="255">
        <f>C95+E95-F95+G95</f>
        <v>0</v>
      </c>
      <c r="I95" s="67"/>
      <c r="J95" s="67"/>
      <c r="K95" s="67"/>
      <c r="L95" s="67"/>
      <c r="M95" s="67"/>
      <c r="N95" s="67"/>
      <c r="O95" s="67"/>
    </row>
    <row r="96" spans="1:15">
      <c r="A96" s="98">
        <f>A95+1</f>
        <v>54</v>
      </c>
      <c r="B96" s="190"/>
      <c r="C96" s="190"/>
      <c r="D96" s="651"/>
      <c r="E96" s="190"/>
      <c r="F96" s="190"/>
      <c r="G96" s="190"/>
      <c r="H96" s="255">
        <f>C96+E96-F96+G96</f>
        <v>0</v>
      </c>
      <c r="I96" s="67"/>
      <c r="J96" s="67"/>
      <c r="K96" s="67"/>
      <c r="L96" s="67"/>
      <c r="M96" s="67"/>
      <c r="N96" s="67"/>
      <c r="O96" s="67"/>
    </row>
    <row r="97" spans="1:15">
      <c r="A97" s="98">
        <f>A96+1</f>
        <v>55</v>
      </c>
      <c r="B97" s="177" t="s">
        <v>2070</v>
      </c>
      <c r="C97" s="190"/>
      <c r="D97" s="655" t="s">
        <v>1713</v>
      </c>
      <c r="E97" s="190"/>
      <c r="F97" s="190"/>
      <c r="G97" s="190"/>
      <c r="H97" s="255">
        <f>C97+E97-F97+G97</f>
        <v>0</v>
      </c>
      <c r="I97" s="67"/>
      <c r="J97" s="67"/>
      <c r="K97" s="67"/>
      <c r="L97" s="67"/>
      <c r="M97" s="67"/>
      <c r="N97" s="67"/>
      <c r="O97" s="67"/>
    </row>
    <row r="98" spans="1:15" ht="15.75">
      <c r="A98" s="98">
        <f>A97+1</f>
        <v>56</v>
      </c>
      <c r="B98" s="631" t="s">
        <v>47</v>
      </c>
      <c r="C98" s="627">
        <f>SUM(C93:C97)</f>
        <v>0</v>
      </c>
      <c r="D98" s="651"/>
      <c r="E98" s="627">
        <f>SUM(E93:E97)</f>
        <v>0</v>
      </c>
      <c r="F98" s="627">
        <f>SUM(F93:F97)</f>
        <v>0</v>
      </c>
      <c r="G98" s="627">
        <f>SUM(G93:G97)</f>
        <v>0</v>
      </c>
      <c r="H98" s="624">
        <f>SUM(H93:H97)</f>
        <v>0</v>
      </c>
      <c r="I98" s="67"/>
      <c r="J98" s="67"/>
      <c r="K98" s="67"/>
      <c r="L98" s="67"/>
      <c r="M98" s="67"/>
      <c r="N98" s="67"/>
      <c r="O98" s="67"/>
    </row>
    <row r="99" spans="1:15" ht="15.75">
      <c r="A99" s="98"/>
      <c r="B99" s="629" t="s">
        <v>2073</v>
      </c>
      <c r="C99" s="187"/>
      <c r="D99" s="177"/>
      <c r="E99" s="187"/>
      <c r="F99" s="187"/>
      <c r="G99" s="187"/>
      <c r="H99" s="295"/>
      <c r="I99" s="67"/>
      <c r="J99" s="67"/>
      <c r="K99" s="67"/>
      <c r="L99" s="67"/>
      <c r="M99" s="67"/>
      <c r="N99" s="67"/>
      <c r="O99" s="67"/>
    </row>
    <row r="100" spans="1:15">
      <c r="A100" s="98">
        <f>A98+1</f>
        <v>57</v>
      </c>
      <c r="B100" s="190"/>
      <c r="C100" s="288"/>
      <c r="D100" s="655" t="s">
        <v>1691</v>
      </c>
      <c r="E100" s="288"/>
      <c r="F100" s="288"/>
      <c r="G100" s="288"/>
      <c r="H100" s="298">
        <f>C100+E100-F100+G100</f>
        <v>0</v>
      </c>
      <c r="I100" s="67"/>
      <c r="J100" s="67"/>
      <c r="K100" s="67"/>
      <c r="L100" s="67"/>
      <c r="M100" s="67"/>
      <c r="N100" s="67"/>
      <c r="O100" s="67"/>
    </row>
    <row r="101" spans="1:15">
      <c r="A101" s="98">
        <f>A100+1</f>
        <v>58</v>
      </c>
      <c r="B101" s="190"/>
      <c r="C101" s="192"/>
      <c r="D101" s="290"/>
      <c r="E101" s="192"/>
      <c r="F101" s="192"/>
      <c r="G101" s="192"/>
      <c r="H101" s="255">
        <f>C101+E101-F101+G101</f>
        <v>0</v>
      </c>
      <c r="I101" s="67"/>
      <c r="J101" s="67"/>
      <c r="K101" s="67"/>
      <c r="L101" s="67"/>
      <c r="M101" s="67"/>
      <c r="N101" s="67"/>
      <c r="O101" s="67"/>
    </row>
    <row r="102" spans="1:15">
      <c r="A102" s="98">
        <f>A101+1</f>
        <v>59</v>
      </c>
      <c r="B102" s="190"/>
      <c r="C102" s="190"/>
      <c r="D102" s="651"/>
      <c r="E102" s="190"/>
      <c r="F102" s="190"/>
      <c r="G102" s="190"/>
      <c r="H102" s="255">
        <f>C102+E102-F102+G102</f>
        <v>0</v>
      </c>
      <c r="I102" s="67"/>
      <c r="J102" s="67"/>
      <c r="K102" s="67"/>
      <c r="L102" s="67"/>
      <c r="M102" s="67"/>
      <c r="N102" s="67"/>
      <c r="O102" s="67"/>
    </row>
    <row r="103" spans="1:15">
      <c r="A103" s="98">
        <f>A102+1</f>
        <v>60</v>
      </c>
      <c r="B103" s="177" t="s">
        <v>2070</v>
      </c>
      <c r="C103" s="190"/>
      <c r="D103" s="655" t="s">
        <v>1713</v>
      </c>
      <c r="E103" s="190"/>
      <c r="F103" s="190"/>
      <c r="G103" s="190"/>
      <c r="H103" s="255">
        <f>C103+E103-F103+G103</f>
        <v>0</v>
      </c>
      <c r="I103" s="67"/>
      <c r="J103" s="67"/>
      <c r="K103" s="67"/>
      <c r="L103" s="67"/>
      <c r="M103" s="67"/>
      <c r="N103" s="67"/>
      <c r="O103" s="67"/>
    </row>
    <row r="104" spans="1:15" ht="15.75">
      <c r="A104" s="98">
        <f>A103+1</f>
        <v>61</v>
      </c>
      <c r="B104" s="631" t="s">
        <v>47</v>
      </c>
      <c r="C104" s="632">
        <f>SUM(C100:C103)</f>
        <v>0</v>
      </c>
      <c r="D104" s="177"/>
      <c r="E104" s="632">
        <f>SUM(E100:E103)</f>
        <v>0</v>
      </c>
      <c r="F104" s="632">
        <f>SUM(F100:F103)</f>
        <v>0</v>
      </c>
      <c r="G104" s="632">
        <f>SUM(G100:G103)</f>
        <v>0</v>
      </c>
      <c r="H104" s="633">
        <f>SUM(H100:H103)</f>
        <v>0</v>
      </c>
      <c r="I104" s="67"/>
      <c r="J104" s="67"/>
      <c r="K104" s="67"/>
      <c r="L104" s="67"/>
      <c r="M104" s="67"/>
      <c r="N104" s="67"/>
      <c r="O104" s="67"/>
    </row>
    <row r="105" spans="1:15" ht="16.5" thickBot="1">
      <c r="A105" s="104">
        <f>A104+1</f>
        <v>62</v>
      </c>
      <c r="B105" s="656" t="s">
        <v>948</v>
      </c>
      <c r="C105" s="542">
        <f>C98+C104</f>
        <v>0</v>
      </c>
      <c r="D105" s="292"/>
      <c r="E105" s="542">
        <f>E98+E104</f>
        <v>0</v>
      </c>
      <c r="F105" s="542">
        <f>F98+F104</f>
        <v>0</v>
      </c>
      <c r="G105" s="542">
        <f>G98+G104</f>
        <v>0</v>
      </c>
      <c r="H105" s="543">
        <f>H98+H104</f>
        <v>0</v>
      </c>
      <c r="I105" s="67"/>
      <c r="J105" s="67"/>
      <c r="K105" s="67"/>
      <c r="L105" s="67"/>
      <c r="M105" s="67"/>
      <c r="N105" s="67"/>
      <c r="O105" s="67"/>
    </row>
    <row r="106" spans="1:15">
      <c r="A106" s="67"/>
      <c r="B106" s="67"/>
      <c r="C106" s="67"/>
      <c r="D106" s="67"/>
      <c r="E106" s="67"/>
      <c r="F106" s="67"/>
      <c r="G106" s="67"/>
      <c r="H106" s="164" t="s">
        <v>2583</v>
      </c>
      <c r="I106" s="67"/>
      <c r="J106" s="67"/>
      <c r="K106" s="67"/>
      <c r="L106" s="67"/>
      <c r="M106" s="67"/>
      <c r="N106" s="67"/>
      <c r="O106" s="67"/>
    </row>
    <row r="107" spans="1:15">
      <c r="A107" s="67"/>
      <c r="B107" s="107"/>
      <c r="C107" s="107"/>
      <c r="D107" s="647"/>
      <c r="E107" s="107"/>
      <c r="F107" s="107"/>
      <c r="G107" s="107"/>
      <c r="H107" s="107"/>
      <c r="I107" s="67"/>
      <c r="J107" s="67"/>
      <c r="K107" s="67"/>
      <c r="L107" s="67"/>
      <c r="M107" s="67"/>
      <c r="N107" s="67"/>
      <c r="O107" s="67"/>
    </row>
    <row r="108" spans="1:15">
      <c r="A108" s="134">
        <v>39</v>
      </c>
      <c r="B108" s="134"/>
      <c r="C108" s="134"/>
      <c r="D108" s="654"/>
      <c r="E108" s="134"/>
      <c r="F108" s="134"/>
      <c r="G108" s="134"/>
      <c r="H108" s="134"/>
      <c r="I108" s="67"/>
      <c r="J108" s="67"/>
      <c r="K108" s="67"/>
      <c r="L108" s="67"/>
      <c r="M108" s="67"/>
      <c r="N108" s="67"/>
      <c r="O108" s="67"/>
    </row>
    <row r="109" spans="1:15">
      <c r="A109" s="67"/>
      <c r="B109" s="67"/>
      <c r="C109" s="67"/>
      <c r="D109" s="67"/>
      <c r="E109" s="67"/>
      <c r="F109" s="67"/>
      <c r="G109" s="67"/>
    </row>
    <row r="110" spans="1:15">
      <c r="A110" s="67"/>
      <c r="B110" s="67"/>
      <c r="C110" s="67"/>
      <c r="D110" s="67"/>
      <c r="E110" s="67"/>
      <c r="F110" s="67"/>
      <c r="G110" s="67"/>
    </row>
    <row r="111" spans="1:15">
      <c r="A111" s="67"/>
      <c r="B111" s="67"/>
      <c r="C111" s="67"/>
      <c r="D111" s="67"/>
      <c r="E111" s="67"/>
      <c r="F111" s="67"/>
      <c r="G111" s="67"/>
      <c r="H111" s="1072"/>
    </row>
    <row r="112" spans="1:15">
      <c r="A112" s="67"/>
      <c r="B112" s="67"/>
      <c r="C112" s="67"/>
      <c r="D112" s="67"/>
      <c r="E112" s="67"/>
      <c r="F112" s="67"/>
      <c r="G112" s="67"/>
    </row>
    <row r="113" spans="1:7">
      <c r="A113" s="67"/>
      <c r="B113" s="67"/>
      <c r="C113" s="67"/>
      <c r="D113" s="67"/>
      <c r="E113" s="67"/>
      <c r="F113" s="67"/>
      <c r="G113" s="67"/>
    </row>
    <row r="114" spans="1:7">
      <c r="A114" s="67"/>
      <c r="B114" s="67"/>
      <c r="C114" s="67"/>
      <c r="D114" s="67"/>
      <c r="E114" s="67"/>
      <c r="F114" s="67"/>
      <c r="G114" s="67"/>
    </row>
    <row r="115" spans="1:7">
      <c r="A115" s="67"/>
      <c r="B115" s="67"/>
      <c r="C115" s="67"/>
      <c r="D115" s="67"/>
      <c r="E115" s="67"/>
      <c r="F115" s="67"/>
      <c r="G115" s="67"/>
    </row>
    <row r="116" spans="1:7">
      <c r="A116" s="67"/>
      <c r="B116" s="67"/>
      <c r="C116" s="67"/>
      <c r="D116" s="67"/>
      <c r="E116" s="67"/>
      <c r="F116" s="67"/>
      <c r="G116" s="67"/>
    </row>
    <row r="117" spans="1:7">
      <c r="A117" s="67"/>
      <c r="B117" s="67"/>
      <c r="C117" s="67"/>
      <c r="D117" s="67"/>
      <c r="E117" s="67"/>
      <c r="F117" s="67"/>
      <c r="G117" s="67"/>
    </row>
    <row r="118" spans="1:7">
      <c r="A118" s="67"/>
      <c r="B118" s="67"/>
      <c r="C118" s="67"/>
      <c r="D118" s="67"/>
      <c r="E118" s="67"/>
      <c r="F118" s="67"/>
      <c r="G118" s="67"/>
    </row>
    <row r="119" spans="1:7">
      <c r="A119" s="67"/>
      <c r="B119" s="67"/>
      <c r="C119" s="67"/>
      <c r="D119" s="67"/>
      <c r="E119" s="67"/>
      <c r="F119" s="67"/>
      <c r="G119" s="67"/>
    </row>
    <row r="120" spans="1:7">
      <c r="A120" s="67"/>
      <c r="B120" s="67"/>
      <c r="C120" s="67"/>
      <c r="D120" s="67"/>
      <c r="E120" s="67"/>
      <c r="F120" s="67"/>
      <c r="G120" s="67"/>
    </row>
    <row r="121" spans="1:7">
      <c r="A121" s="67"/>
      <c r="B121" s="67"/>
      <c r="C121" s="67"/>
      <c r="D121" s="67"/>
      <c r="E121" s="67"/>
      <c r="F121" s="67"/>
      <c r="G121" s="67"/>
    </row>
    <row r="122" spans="1:7">
      <c r="A122" s="67"/>
      <c r="B122" s="67"/>
      <c r="C122" s="67"/>
      <c r="D122" s="67"/>
      <c r="E122" s="67"/>
      <c r="F122" s="67"/>
      <c r="G122" s="67"/>
    </row>
    <row r="123" spans="1:7">
      <c r="A123" s="67"/>
      <c r="B123" s="67"/>
      <c r="C123" s="67"/>
      <c r="D123" s="67"/>
      <c r="E123" s="67"/>
      <c r="F123" s="67"/>
      <c r="G123" s="67"/>
    </row>
    <row r="124" spans="1:7">
      <c r="A124" s="67"/>
      <c r="B124" s="67"/>
      <c r="C124" s="67"/>
      <c r="D124" s="67"/>
      <c r="E124" s="67"/>
      <c r="F124" s="67"/>
      <c r="G124" s="67"/>
    </row>
    <row r="125" spans="1:7">
      <c r="A125" s="67"/>
      <c r="B125" s="67"/>
      <c r="C125" s="67"/>
      <c r="D125" s="67"/>
      <c r="E125" s="67"/>
      <c r="F125" s="67"/>
      <c r="G125" s="67"/>
    </row>
    <row r="126" spans="1:7">
      <c r="A126" s="67"/>
      <c r="B126" s="67"/>
      <c r="C126" s="67"/>
      <c r="D126" s="67"/>
      <c r="E126" s="67"/>
      <c r="F126" s="67"/>
      <c r="G126" s="67"/>
    </row>
    <row r="127" spans="1:7">
      <c r="A127" s="67"/>
      <c r="B127" s="67"/>
      <c r="C127" s="67"/>
      <c r="D127" s="67"/>
      <c r="E127" s="67"/>
      <c r="F127" s="67"/>
      <c r="G127" s="67"/>
    </row>
    <row r="128" spans="1:7">
      <c r="A128" s="67"/>
      <c r="B128" s="67"/>
      <c r="C128" s="67"/>
      <c r="D128" s="67"/>
      <c r="E128" s="67"/>
      <c r="F128" s="67"/>
      <c r="G128" s="67"/>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0</xdr:rowOff>
                  </from>
                  <to>
                    <xdr:col>0</xdr:col>
                    <xdr:colOff>0</xdr:colOff>
                    <xdr:row>112</xdr:row>
                    <xdr:rowOff>161925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64"/>
  <sheetViews>
    <sheetView defaultGridColor="0" topLeftCell="A133" colorId="22" zoomScale="75" zoomScaleNormal="75" workbookViewId="0">
      <selection activeCell="B122" sqref="B122"/>
    </sheetView>
  </sheetViews>
  <sheetFormatPr defaultColWidth="9.77734375" defaultRowHeight="15"/>
  <cols>
    <col min="1" max="1" width="4.77734375" customWidth="1"/>
    <col min="2" max="2" width="60.77734375" customWidth="1"/>
    <col min="3" max="3" width="15.77734375" customWidth="1"/>
    <col min="4" max="4" width="6.77734375" customWidth="1"/>
    <col min="5" max="5" width="14.44140625" bestFit="1" customWidth="1"/>
    <col min="6" max="7" width="12.77734375" customWidth="1"/>
    <col min="8" max="8" width="26.77734375" customWidth="1"/>
    <col min="10" max="10" width="17.109375" bestFit="1" customWidth="1"/>
  </cols>
  <sheetData>
    <row r="1" spans="1:15" ht="15.75" thickBot="1">
      <c r="A1" s="7" t="str">
        <f>'Data Sheet'!A56</f>
        <v>Annual Report of VERIZON NEW YORK INC.                                                                                                       For the period ending DECEMBER 31, 2014</v>
      </c>
      <c r="B1" s="7"/>
      <c r="C1" s="7"/>
      <c r="D1" s="7"/>
      <c r="E1" s="7"/>
      <c r="F1" s="7"/>
      <c r="G1" s="7"/>
      <c r="H1" s="7"/>
      <c r="I1" s="7"/>
      <c r="J1" s="7"/>
      <c r="K1" s="7"/>
      <c r="L1" s="7"/>
      <c r="M1" s="7"/>
      <c r="N1" s="7"/>
      <c r="O1" s="7"/>
    </row>
    <row r="2" spans="1:15">
      <c r="A2" s="519"/>
      <c r="B2" s="657"/>
      <c r="C2" s="657"/>
      <c r="D2" s="657"/>
      <c r="E2" s="657"/>
      <c r="F2" s="657"/>
      <c r="G2" s="657"/>
      <c r="H2" s="658"/>
      <c r="I2" s="7"/>
      <c r="J2" s="7"/>
      <c r="K2" s="7"/>
      <c r="L2" s="7"/>
      <c r="M2" s="7"/>
      <c r="N2" s="7"/>
      <c r="O2" s="7"/>
    </row>
    <row r="3" spans="1:15" ht="15.75">
      <c r="A3" s="659"/>
      <c r="B3" s="115" t="s">
        <v>949</v>
      </c>
      <c r="C3" s="521"/>
      <c r="D3" s="521"/>
      <c r="E3" s="521"/>
      <c r="F3" s="521"/>
      <c r="G3" s="521"/>
      <c r="H3" s="522"/>
      <c r="I3" s="7"/>
      <c r="J3" s="7"/>
      <c r="K3" s="7"/>
      <c r="L3" s="7"/>
      <c r="M3" s="7"/>
      <c r="N3" s="7"/>
      <c r="O3" s="7"/>
    </row>
    <row r="4" spans="1:15" ht="15.75">
      <c r="A4" s="659"/>
      <c r="B4" s="115"/>
      <c r="C4" s="521"/>
      <c r="D4" s="521"/>
      <c r="E4" s="521"/>
      <c r="F4" s="521"/>
      <c r="G4" s="521"/>
      <c r="H4" s="522"/>
      <c r="I4" s="7"/>
      <c r="J4" s="7"/>
      <c r="K4" s="7"/>
      <c r="L4" s="7"/>
      <c r="M4" s="7"/>
      <c r="N4" s="7"/>
      <c r="O4" s="7"/>
    </row>
    <row r="5" spans="1:15">
      <c r="A5" s="596" t="s">
        <v>2021</v>
      </c>
      <c r="B5" s="7" t="s">
        <v>2053</v>
      </c>
      <c r="C5" s="7"/>
      <c r="D5" s="7"/>
      <c r="E5" s="7"/>
      <c r="F5" s="7"/>
      <c r="G5" s="7"/>
      <c r="H5" s="523"/>
      <c r="I5" s="7"/>
      <c r="J5" s="7"/>
      <c r="K5" s="7"/>
      <c r="L5" s="7"/>
      <c r="M5" s="7"/>
      <c r="N5" s="7"/>
      <c r="O5" s="7"/>
    </row>
    <row r="6" spans="1:15">
      <c r="A6" s="117"/>
      <c r="B6" s="7" t="s">
        <v>2054</v>
      </c>
      <c r="C6" s="7"/>
      <c r="D6" s="7"/>
      <c r="E6" s="7"/>
      <c r="F6" s="7"/>
      <c r="G6" s="7"/>
      <c r="H6" s="523"/>
      <c r="I6" s="7"/>
      <c r="J6" s="7"/>
      <c r="K6" s="7"/>
      <c r="L6" s="7"/>
      <c r="M6" s="7"/>
      <c r="N6" s="7"/>
      <c r="O6" s="7"/>
    </row>
    <row r="7" spans="1:15">
      <c r="A7" s="117"/>
      <c r="B7" s="7"/>
      <c r="C7" s="7"/>
      <c r="D7" s="7"/>
      <c r="E7" s="7"/>
      <c r="F7" s="7"/>
      <c r="G7" s="7"/>
      <c r="H7" s="523"/>
      <c r="I7" s="7"/>
      <c r="J7" s="7"/>
      <c r="K7" s="7"/>
      <c r="L7" s="7"/>
      <c r="M7" s="7"/>
      <c r="N7" s="7"/>
      <c r="O7" s="7"/>
    </row>
    <row r="8" spans="1:15">
      <c r="A8" s="596" t="s">
        <v>2035</v>
      </c>
      <c r="B8" s="7" t="s">
        <v>2055</v>
      </c>
      <c r="C8" s="7"/>
      <c r="D8" s="7"/>
      <c r="E8" s="7"/>
      <c r="F8" s="7"/>
      <c r="G8" s="7"/>
      <c r="H8" s="523"/>
      <c r="I8" s="7"/>
      <c r="J8" s="7"/>
      <c r="K8" s="7"/>
      <c r="L8" s="7"/>
      <c r="M8" s="7"/>
      <c r="N8" s="7"/>
      <c r="O8" s="7"/>
    </row>
    <row r="9" spans="1:15">
      <c r="A9" s="117"/>
      <c r="B9" s="7" t="s">
        <v>2056</v>
      </c>
      <c r="C9" s="7"/>
      <c r="D9" s="7"/>
      <c r="E9" s="7"/>
      <c r="F9" s="7"/>
      <c r="G9" s="7"/>
      <c r="H9" s="523"/>
      <c r="I9" s="7"/>
      <c r="J9" s="7"/>
      <c r="K9" s="7"/>
      <c r="L9" s="7"/>
      <c r="M9" s="7"/>
      <c r="N9" s="7"/>
      <c r="O9" s="7"/>
    </row>
    <row r="10" spans="1:15">
      <c r="A10" s="117"/>
      <c r="B10" s="7"/>
      <c r="C10" s="7"/>
      <c r="D10" s="7"/>
      <c r="E10" s="7"/>
      <c r="F10" s="7"/>
      <c r="G10" s="7"/>
      <c r="H10" s="523"/>
      <c r="I10" s="7"/>
      <c r="J10" s="7"/>
      <c r="K10" s="7"/>
      <c r="L10" s="7"/>
      <c r="M10" s="7"/>
      <c r="N10" s="7"/>
      <c r="O10" s="7"/>
    </row>
    <row r="11" spans="1:15">
      <c r="A11" s="596" t="s">
        <v>1378</v>
      </c>
      <c r="B11" s="7" t="s">
        <v>950</v>
      </c>
      <c r="C11" s="7"/>
      <c r="D11" s="7"/>
      <c r="E11" s="7"/>
      <c r="F11" s="7"/>
      <c r="G11" s="7"/>
      <c r="H11" s="523"/>
      <c r="I11" s="7"/>
      <c r="J11" s="7"/>
      <c r="K11" s="7"/>
      <c r="L11" s="7"/>
      <c r="M11" s="7"/>
      <c r="N11" s="7"/>
      <c r="O11" s="7"/>
    </row>
    <row r="12" spans="1:15">
      <c r="A12" s="117"/>
      <c r="B12" s="7" t="s">
        <v>951</v>
      </c>
      <c r="C12" s="7"/>
      <c r="D12" s="7"/>
      <c r="E12" s="7"/>
      <c r="F12" s="7"/>
      <c r="G12" s="7"/>
      <c r="H12" s="523"/>
      <c r="I12" s="7"/>
      <c r="J12" s="7"/>
      <c r="K12" s="7"/>
      <c r="L12" s="7"/>
      <c r="M12" s="7"/>
      <c r="N12" s="7"/>
      <c r="O12" s="7"/>
    </row>
    <row r="13" spans="1:15">
      <c r="A13" s="524"/>
      <c r="B13" s="526"/>
      <c r="C13" s="660" t="s">
        <v>1066</v>
      </c>
      <c r="D13" s="526"/>
      <c r="E13" s="660" t="s">
        <v>268</v>
      </c>
      <c r="F13" s="660" t="s">
        <v>268</v>
      </c>
      <c r="G13" s="660" t="s">
        <v>1226</v>
      </c>
      <c r="H13" s="530" t="s">
        <v>1066</v>
      </c>
      <c r="I13" s="7"/>
      <c r="J13" s="7"/>
      <c r="K13" s="7"/>
      <c r="L13" s="7"/>
      <c r="M13" s="7"/>
      <c r="N13" s="7"/>
      <c r="O13" s="7"/>
    </row>
    <row r="14" spans="1:15">
      <c r="A14" s="532" t="s">
        <v>36</v>
      </c>
      <c r="B14" s="533" t="s">
        <v>2057</v>
      </c>
      <c r="C14" s="533" t="s">
        <v>378</v>
      </c>
      <c r="D14" s="533" t="s">
        <v>2058</v>
      </c>
      <c r="E14" s="533" t="s">
        <v>53</v>
      </c>
      <c r="F14" s="533" t="s">
        <v>53</v>
      </c>
      <c r="G14" s="533" t="s">
        <v>1552</v>
      </c>
      <c r="H14" s="531" t="s">
        <v>1068</v>
      </c>
      <c r="I14" s="7"/>
      <c r="J14" s="7"/>
      <c r="K14" s="7"/>
      <c r="L14" s="7"/>
      <c r="M14" s="7"/>
      <c r="N14" s="7"/>
      <c r="O14" s="7"/>
    </row>
    <row r="15" spans="1:15">
      <c r="A15" s="532" t="s">
        <v>48</v>
      </c>
      <c r="B15" s="529"/>
      <c r="C15" s="533" t="s">
        <v>2368</v>
      </c>
      <c r="D15" s="533" t="s">
        <v>2051</v>
      </c>
      <c r="E15" s="533" t="s">
        <v>2059</v>
      </c>
      <c r="F15" s="533" t="s">
        <v>2060</v>
      </c>
      <c r="G15" s="533" t="s">
        <v>1554</v>
      </c>
      <c r="H15" s="531" t="s">
        <v>53</v>
      </c>
      <c r="I15" s="7"/>
      <c r="J15" s="7"/>
      <c r="K15" s="7"/>
      <c r="L15" s="7"/>
      <c r="M15" s="7"/>
      <c r="N15" s="7"/>
      <c r="O15" s="7"/>
    </row>
    <row r="16" spans="1:15">
      <c r="A16" s="528"/>
      <c r="B16" s="533" t="s">
        <v>470</v>
      </c>
      <c r="C16" s="533" t="s">
        <v>471</v>
      </c>
      <c r="D16" s="533" t="s">
        <v>472</v>
      </c>
      <c r="E16" s="533" t="s">
        <v>62</v>
      </c>
      <c r="F16" s="533" t="s">
        <v>63</v>
      </c>
      <c r="G16" s="533" t="s">
        <v>64</v>
      </c>
      <c r="H16" s="531" t="s">
        <v>65</v>
      </c>
      <c r="I16" s="7"/>
      <c r="J16" s="7"/>
      <c r="K16" s="7"/>
      <c r="L16" s="7"/>
      <c r="M16" s="7"/>
      <c r="N16" s="7"/>
      <c r="O16" s="7"/>
    </row>
    <row r="17" spans="1:15" ht="15.75">
      <c r="A17" s="524"/>
      <c r="B17" s="661" t="s">
        <v>2061</v>
      </c>
      <c r="C17" s="526"/>
      <c r="D17" s="526"/>
      <c r="E17" s="526"/>
      <c r="F17" s="526"/>
      <c r="G17" s="526"/>
      <c r="H17" s="550"/>
      <c r="I17" s="7"/>
      <c r="J17" s="7"/>
      <c r="K17" s="7"/>
      <c r="L17" s="7"/>
      <c r="M17" s="7"/>
      <c r="N17" s="7"/>
      <c r="O17" s="7"/>
    </row>
    <row r="18" spans="1:15" ht="15.75">
      <c r="A18" s="528"/>
      <c r="B18" s="538" t="s">
        <v>952</v>
      </c>
      <c r="C18" s="287"/>
      <c r="D18" s="651"/>
      <c r="E18" s="287"/>
      <c r="F18" s="287"/>
      <c r="G18" s="287"/>
      <c r="H18" s="298"/>
      <c r="I18" s="7"/>
      <c r="J18" s="7"/>
      <c r="K18" s="7"/>
      <c r="L18" s="7"/>
      <c r="M18" s="7"/>
      <c r="N18" s="7"/>
      <c r="O18" s="7"/>
    </row>
    <row r="19" spans="1:15">
      <c r="A19" s="528">
        <v>1</v>
      </c>
      <c r="B19" s="190"/>
      <c r="C19" s="288"/>
      <c r="D19" s="648"/>
      <c r="E19" s="288"/>
      <c r="F19" s="288"/>
      <c r="G19" s="288"/>
      <c r="H19" s="298">
        <f t="shared" ref="H19:H26" si="0">C19+E19-F19+G19</f>
        <v>0</v>
      </c>
      <c r="I19" s="7"/>
      <c r="J19" s="7"/>
      <c r="K19" s="7"/>
      <c r="L19" s="7"/>
      <c r="M19" s="7"/>
      <c r="N19" s="7"/>
      <c r="O19" s="7"/>
    </row>
    <row r="20" spans="1:15">
      <c r="A20" s="528">
        <f t="shared" ref="A20:A27" si="1">A19+1</f>
        <v>2</v>
      </c>
      <c r="B20" s="190"/>
      <c r="C20" s="192"/>
      <c r="D20" s="192"/>
      <c r="E20" s="192"/>
      <c r="F20" s="192"/>
      <c r="G20" s="192"/>
      <c r="H20" s="255">
        <f t="shared" si="0"/>
        <v>0</v>
      </c>
      <c r="I20" s="7"/>
      <c r="J20" s="7"/>
      <c r="K20" s="7"/>
      <c r="L20" s="7"/>
      <c r="M20" s="7"/>
      <c r="N20" s="7"/>
      <c r="O20" s="7"/>
    </row>
    <row r="21" spans="1:15">
      <c r="A21" s="528">
        <f t="shared" si="1"/>
        <v>3</v>
      </c>
      <c r="B21" s="190"/>
      <c r="C21" s="192"/>
      <c r="D21" s="192"/>
      <c r="E21" s="192"/>
      <c r="F21" s="192"/>
      <c r="G21" s="192"/>
      <c r="H21" s="255">
        <f t="shared" si="0"/>
        <v>0</v>
      </c>
      <c r="I21" s="7"/>
      <c r="J21" s="7"/>
      <c r="K21" s="7"/>
      <c r="L21" s="7"/>
      <c r="M21" s="7"/>
      <c r="N21" s="7"/>
      <c r="O21" s="7"/>
    </row>
    <row r="22" spans="1:15">
      <c r="A22" s="528">
        <f t="shared" si="1"/>
        <v>4</v>
      </c>
      <c r="B22" s="190"/>
      <c r="C22" s="192"/>
      <c r="D22" s="192"/>
      <c r="E22" s="192"/>
      <c r="F22" s="192"/>
      <c r="G22" s="192"/>
      <c r="H22" s="255">
        <f t="shared" si="0"/>
        <v>0</v>
      </c>
      <c r="I22" s="7"/>
      <c r="J22" s="7"/>
      <c r="K22" s="7"/>
      <c r="L22" s="7"/>
      <c r="M22" s="7"/>
      <c r="N22" s="7"/>
      <c r="O22" s="7"/>
    </row>
    <row r="23" spans="1:15">
      <c r="A23" s="528">
        <f t="shared" si="1"/>
        <v>5</v>
      </c>
      <c r="B23" s="190"/>
      <c r="C23" s="192"/>
      <c r="D23" s="192"/>
      <c r="E23" s="192"/>
      <c r="F23" s="192"/>
      <c r="G23" s="192"/>
      <c r="H23" s="255">
        <f t="shared" si="0"/>
        <v>0</v>
      </c>
      <c r="I23" s="7"/>
      <c r="J23" s="7"/>
      <c r="K23" s="7"/>
      <c r="L23" s="7"/>
      <c r="M23" s="7"/>
      <c r="N23" s="7"/>
      <c r="O23" s="7"/>
    </row>
    <row r="24" spans="1:15">
      <c r="A24" s="528">
        <f t="shared" si="1"/>
        <v>6</v>
      </c>
      <c r="B24" s="190"/>
      <c r="C24" s="192"/>
      <c r="D24" s="192"/>
      <c r="E24" s="192"/>
      <c r="F24" s="192"/>
      <c r="G24" s="192"/>
      <c r="H24" s="255">
        <f t="shared" si="0"/>
        <v>0</v>
      </c>
      <c r="I24" s="7"/>
      <c r="J24" s="7"/>
      <c r="K24" s="7"/>
      <c r="L24" s="7"/>
      <c r="M24" s="7"/>
      <c r="N24" s="7"/>
      <c r="O24" s="7"/>
    </row>
    <row r="25" spans="1:15">
      <c r="A25" s="528">
        <f t="shared" si="1"/>
        <v>7</v>
      </c>
      <c r="B25" s="190"/>
      <c r="C25" s="192"/>
      <c r="D25" s="192"/>
      <c r="E25" s="192"/>
      <c r="F25" s="192"/>
      <c r="G25" s="192"/>
      <c r="H25" s="255">
        <f t="shared" si="0"/>
        <v>0</v>
      </c>
      <c r="I25" s="7"/>
      <c r="J25" s="7"/>
      <c r="K25" s="7"/>
      <c r="L25" s="7"/>
      <c r="M25" s="7"/>
      <c r="N25" s="7"/>
      <c r="O25" s="7"/>
    </row>
    <row r="26" spans="1:15">
      <c r="A26" s="528">
        <f t="shared" si="1"/>
        <v>8</v>
      </c>
      <c r="B26" s="190"/>
      <c r="C26" s="192"/>
      <c r="D26" s="192"/>
      <c r="E26" s="192"/>
      <c r="F26" s="192"/>
      <c r="G26" s="192"/>
      <c r="H26" s="255">
        <f t="shared" si="0"/>
        <v>0</v>
      </c>
      <c r="I26" s="7"/>
      <c r="J26" s="7"/>
      <c r="K26" s="7"/>
      <c r="L26" s="7"/>
      <c r="M26" s="7"/>
      <c r="N26" s="7"/>
      <c r="O26" s="7"/>
    </row>
    <row r="27" spans="1:15" ht="15.75">
      <c r="A27" s="528">
        <f t="shared" si="1"/>
        <v>9</v>
      </c>
      <c r="B27" s="662" t="s">
        <v>47</v>
      </c>
      <c r="C27" s="627">
        <f>SUM(C19:C26)</f>
        <v>0</v>
      </c>
      <c r="D27" s="651">
        <v>7250</v>
      </c>
      <c r="E27" s="627">
        <f>SUM(E19:E26)</f>
        <v>0</v>
      </c>
      <c r="F27" s="627">
        <f>SUM(F19:F26)</f>
        <v>0</v>
      </c>
      <c r="G27" s="627">
        <f>SUM(G19:G26)</f>
        <v>0</v>
      </c>
      <c r="H27" s="624">
        <f>SUM(H19:H26)</f>
        <v>0</v>
      </c>
      <c r="I27" s="7"/>
      <c r="J27" s="7"/>
      <c r="K27" s="7"/>
      <c r="L27" s="7"/>
      <c r="M27" s="7"/>
      <c r="N27" s="7"/>
      <c r="O27" s="7"/>
    </row>
    <row r="28" spans="1:15" ht="15.75">
      <c r="A28" s="528"/>
      <c r="B28" s="538" t="s">
        <v>953</v>
      </c>
      <c r="C28" s="526"/>
      <c r="D28" s="529"/>
      <c r="E28" s="526"/>
      <c r="F28" s="526"/>
      <c r="G28" s="526"/>
      <c r="H28" s="550"/>
      <c r="I28" s="7"/>
      <c r="J28" s="7"/>
      <c r="K28" s="7"/>
      <c r="L28" s="7"/>
      <c r="M28" s="7"/>
      <c r="N28" s="7"/>
      <c r="O28" s="7"/>
    </row>
    <row r="29" spans="1:15">
      <c r="A29" s="528">
        <f>A27+1</f>
        <v>10</v>
      </c>
      <c r="B29" s="190"/>
      <c r="C29" s="1357">
        <v>2789034383</v>
      </c>
      <c r="D29" s="648"/>
      <c r="E29" s="1358">
        <v>627605363</v>
      </c>
      <c r="F29" s="1357">
        <f>570556902</f>
        <v>570556902</v>
      </c>
      <c r="G29" s="1358">
        <f>-4251948</f>
        <v>-4251948</v>
      </c>
      <c r="H29" s="298">
        <f t="shared" ref="H29:H36" si="2">C29+E29-F29+G29</f>
        <v>2841830896</v>
      </c>
      <c r="I29" s="7"/>
      <c r="J29" s="7"/>
      <c r="K29" s="7"/>
      <c r="L29" s="7"/>
      <c r="M29" s="7"/>
      <c r="N29" s="7"/>
      <c r="O29" s="7"/>
    </row>
    <row r="30" spans="1:15">
      <c r="A30" s="528">
        <f t="shared" ref="A30:A38" si="3">A29+1</f>
        <v>11</v>
      </c>
      <c r="B30" s="190"/>
      <c r="C30" s="1357"/>
      <c r="D30" s="192"/>
      <c r="E30" s="1357"/>
      <c r="F30" s="1357"/>
      <c r="G30" s="1357"/>
      <c r="H30" s="255">
        <f t="shared" si="2"/>
        <v>0</v>
      </c>
      <c r="I30" s="7"/>
      <c r="J30" s="7"/>
      <c r="K30" s="7"/>
      <c r="L30" s="7"/>
      <c r="M30" s="7"/>
      <c r="N30" s="7"/>
      <c r="O30" s="7"/>
    </row>
    <row r="31" spans="1:15" ht="15.75">
      <c r="A31" s="528">
        <f t="shared" si="3"/>
        <v>12</v>
      </c>
      <c r="B31" s="630"/>
      <c r="C31" s="1357"/>
      <c r="D31" s="651"/>
      <c r="E31" s="1357"/>
      <c r="F31" s="1357"/>
      <c r="G31" s="1358"/>
      <c r="H31" s="255">
        <f t="shared" si="2"/>
        <v>0</v>
      </c>
      <c r="I31" s="7"/>
      <c r="J31" s="7"/>
      <c r="K31" s="7"/>
      <c r="L31" s="7"/>
      <c r="M31" s="7"/>
      <c r="N31" s="7"/>
      <c r="O31" s="7"/>
    </row>
    <row r="32" spans="1:15">
      <c r="A32" s="528">
        <f t="shared" si="3"/>
        <v>13</v>
      </c>
      <c r="B32" s="190"/>
      <c r="C32" s="1356"/>
      <c r="D32" s="192"/>
      <c r="E32" s="1356"/>
      <c r="F32" s="1356"/>
      <c r="G32" s="1358"/>
      <c r="H32" s="255">
        <f t="shared" si="2"/>
        <v>0</v>
      </c>
      <c r="I32" s="7"/>
      <c r="J32" s="7"/>
      <c r="K32" s="7"/>
      <c r="L32" s="7"/>
      <c r="M32" s="7"/>
      <c r="N32" s="7"/>
      <c r="O32" s="7"/>
    </row>
    <row r="33" spans="1:15">
      <c r="A33" s="528">
        <f t="shared" si="3"/>
        <v>14</v>
      </c>
      <c r="B33" s="190"/>
      <c r="C33" s="1355"/>
      <c r="D33" s="192"/>
      <c r="E33" s="192"/>
      <c r="F33" s="192"/>
      <c r="G33" s="192"/>
      <c r="H33" s="255">
        <f t="shared" si="2"/>
        <v>0</v>
      </c>
      <c r="I33" s="7"/>
      <c r="J33" s="7"/>
      <c r="K33" s="7"/>
      <c r="L33" s="7"/>
      <c r="M33" s="7"/>
      <c r="N33" s="7"/>
      <c r="O33" s="7"/>
    </row>
    <row r="34" spans="1:15">
      <c r="A34" s="528">
        <f t="shared" si="3"/>
        <v>15</v>
      </c>
      <c r="B34" s="190"/>
      <c r="C34" s="1356"/>
      <c r="D34" s="192"/>
      <c r="E34" s="192"/>
      <c r="F34" s="192"/>
      <c r="G34" s="192"/>
      <c r="H34" s="255">
        <f t="shared" si="2"/>
        <v>0</v>
      </c>
      <c r="I34" s="7"/>
      <c r="J34" s="7"/>
      <c r="K34" s="7"/>
      <c r="L34" s="7"/>
      <c r="M34" s="7"/>
      <c r="N34" s="7"/>
      <c r="O34" s="7"/>
    </row>
    <row r="35" spans="1:15">
      <c r="A35" s="528">
        <f t="shared" si="3"/>
        <v>16</v>
      </c>
      <c r="B35" s="190"/>
      <c r="C35" s="1355"/>
      <c r="D35" s="648"/>
      <c r="E35" s="190"/>
      <c r="F35" s="190"/>
      <c r="G35" s="190"/>
      <c r="H35" s="255">
        <f t="shared" si="2"/>
        <v>0</v>
      </c>
      <c r="I35" s="7"/>
      <c r="J35" s="7"/>
      <c r="K35" s="7"/>
      <c r="L35" s="7"/>
      <c r="M35" s="7"/>
      <c r="N35" s="7"/>
      <c r="O35" s="7"/>
    </row>
    <row r="36" spans="1:15">
      <c r="A36" s="528">
        <f t="shared" si="3"/>
        <v>17</v>
      </c>
      <c r="B36" s="190"/>
      <c r="C36" s="1356"/>
      <c r="D36" s="648"/>
      <c r="E36" s="190"/>
      <c r="F36" s="190"/>
      <c r="G36" s="190"/>
      <c r="H36" s="255">
        <f t="shared" si="2"/>
        <v>0</v>
      </c>
      <c r="I36" s="7"/>
      <c r="J36" s="7"/>
      <c r="K36" s="7"/>
      <c r="L36" s="7"/>
      <c r="M36" s="7"/>
      <c r="N36" s="7"/>
      <c r="O36" s="7"/>
    </row>
    <row r="37" spans="1:15" ht="15.75">
      <c r="A37" s="528">
        <f t="shared" si="3"/>
        <v>18</v>
      </c>
      <c r="B37" s="662" t="s">
        <v>47</v>
      </c>
      <c r="C37" s="627">
        <f>SUM(C29:C36)</f>
        <v>2789034383</v>
      </c>
      <c r="D37" s="651">
        <v>7250</v>
      </c>
      <c r="E37" s="627">
        <f>SUM(E29:E36)</f>
        <v>627605363</v>
      </c>
      <c r="F37" s="627">
        <f>SUM(F29:F36)</f>
        <v>570556902</v>
      </c>
      <c r="G37" s="627">
        <f>SUM(G29:G36)</f>
        <v>-4251948</v>
      </c>
      <c r="H37" s="624">
        <f>SUM(H29:H36)</f>
        <v>2841830896</v>
      </c>
      <c r="I37" s="7"/>
      <c r="J37" s="1378"/>
      <c r="K37" s="7"/>
      <c r="L37" s="7"/>
      <c r="M37" s="7"/>
      <c r="N37" s="7"/>
      <c r="O37" s="7"/>
    </row>
    <row r="38" spans="1:15" ht="15.75">
      <c r="A38" s="528">
        <f t="shared" si="3"/>
        <v>19</v>
      </c>
      <c r="B38" s="538" t="s">
        <v>954</v>
      </c>
      <c r="C38" s="632">
        <f>C27+C37</f>
        <v>2789034383</v>
      </c>
      <c r="D38" s="651"/>
      <c r="E38" s="632">
        <f>E27+E37</f>
        <v>627605363</v>
      </c>
      <c r="F38" s="632">
        <f>F27+F37</f>
        <v>570556902</v>
      </c>
      <c r="G38" s="632">
        <f>G27+G37</f>
        <v>-4251948</v>
      </c>
      <c r="H38" s="633">
        <f>H27+H37</f>
        <v>2841830896</v>
      </c>
      <c r="I38" s="7"/>
      <c r="J38" s="7"/>
      <c r="K38" s="7"/>
      <c r="L38" s="7"/>
      <c r="M38" s="7"/>
      <c r="N38" s="7"/>
      <c r="O38" s="7"/>
    </row>
    <row r="39" spans="1:15">
      <c r="A39" s="528"/>
      <c r="B39" s="529"/>
      <c r="C39" s="287"/>
      <c r="D39" s="651"/>
      <c r="E39" s="287"/>
      <c r="F39" s="287"/>
      <c r="G39" s="287"/>
      <c r="H39" s="298"/>
      <c r="I39" s="7"/>
      <c r="J39" s="7"/>
      <c r="K39" s="7"/>
      <c r="L39" s="7"/>
      <c r="M39" s="7"/>
      <c r="N39" s="7"/>
      <c r="O39" s="7"/>
    </row>
    <row r="40" spans="1:15" ht="15.75">
      <c r="A40" s="528"/>
      <c r="B40" s="538" t="s">
        <v>2065</v>
      </c>
      <c r="C40" s="529"/>
      <c r="D40" s="651"/>
      <c r="E40" s="529"/>
      <c r="F40" s="529"/>
      <c r="G40" s="529"/>
      <c r="H40" s="523"/>
      <c r="I40" s="7"/>
      <c r="J40" s="7"/>
      <c r="K40" s="7"/>
      <c r="L40" s="7"/>
      <c r="M40" s="7"/>
      <c r="N40" s="7"/>
      <c r="O40" s="7"/>
    </row>
    <row r="41" spans="1:15" ht="15.75">
      <c r="A41" s="528"/>
      <c r="B41" s="538" t="s">
        <v>952</v>
      </c>
      <c r="C41" s="529"/>
      <c r="D41" s="651"/>
      <c r="E41" s="529"/>
      <c r="F41" s="529"/>
      <c r="G41" s="529"/>
      <c r="H41" s="298"/>
      <c r="I41" s="7"/>
      <c r="J41" s="7"/>
      <c r="K41" s="7"/>
      <c r="L41" s="7"/>
      <c r="M41" s="7"/>
      <c r="N41" s="7"/>
      <c r="O41" s="7"/>
    </row>
    <row r="42" spans="1:15">
      <c r="A42" s="528">
        <f>A38+1</f>
        <v>20</v>
      </c>
      <c r="B42" s="190"/>
      <c r="C42" s="1357">
        <v>-16866682</v>
      </c>
      <c r="D42" s="1357"/>
      <c r="E42" s="1357">
        <v>18878565</v>
      </c>
      <c r="F42" s="1357">
        <v>77015732</v>
      </c>
      <c r="G42" s="1357">
        <v>2248831</v>
      </c>
      <c r="H42" s="298">
        <f t="shared" ref="H42:H49" si="4">C42+E42-F42+G42</f>
        <v>-72755018</v>
      </c>
      <c r="I42" s="300"/>
      <c r="J42" s="300"/>
      <c r="K42" s="300"/>
      <c r="L42" s="300"/>
      <c r="M42" s="300"/>
      <c r="N42" s="300"/>
      <c r="O42" s="300"/>
    </row>
    <row r="43" spans="1:15">
      <c r="A43" s="528">
        <f t="shared" ref="A43:A50" si="5">A42+1</f>
        <v>21</v>
      </c>
      <c r="B43" s="190"/>
      <c r="C43" s="192"/>
      <c r="D43" s="192"/>
      <c r="E43" s="192"/>
      <c r="F43" s="192"/>
      <c r="G43" s="192"/>
      <c r="H43" s="255">
        <f t="shared" si="4"/>
        <v>0</v>
      </c>
      <c r="I43" s="300"/>
      <c r="J43" s="300"/>
      <c r="K43" s="300"/>
      <c r="L43" s="300"/>
      <c r="M43" s="300"/>
      <c r="N43" s="300"/>
      <c r="O43" s="300"/>
    </row>
    <row r="44" spans="1:15" ht="15.75">
      <c r="A44" s="528">
        <f t="shared" si="5"/>
        <v>22</v>
      </c>
      <c r="B44" s="630" t="s">
        <v>3825</v>
      </c>
      <c r="C44" s="192"/>
      <c r="D44" s="192"/>
      <c r="E44" s="192"/>
      <c r="F44" s="192"/>
      <c r="G44" s="192">
        <v>371396</v>
      </c>
      <c r="H44" s="255">
        <f t="shared" si="4"/>
        <v>371396</v>
      </c>
      <c r="I44" s="300"/>
      <c r="J44" s="300"/>
      <c r="K44" s="300"/>
      <c r="L44" s="300"/>
      <c r="M44" s="300"/>
      <c r="N44" s="300"/>
      <c r="O44" s="300"/>
    </row>
    <row r="45" spans="1:15">
      <c r="A45" s="528">
        <f t="shared" si="5"/>
        <v>23</v>
      </c>
      <c r="B45" s="190"/>
      <c r="C45" s="192"/>
      <c r="D45" s="192"/>
      <c r="E45" s="192"/>
      <c r="F45" s="192"/>
      <c r="G45" s="192"/>
      <c r="H45" s="255">
        <f t="shared" si="4"/>
        <v>0</v>
      </c>
      <c r="I45" s="300"/>
      <c r="J45" s="300"/>
      <c r="K45" s="300"/>
      <c r="L45" s="300"/>
      <c r="M45" s="300"/>
      <c r="N45" s="300"/>
      <c r="O45" s="300"/>
    </row>
    <row r="46" spans="1:15">
      <c r="A46" s="528">
        <f t="shared" si="5"/>
        <v>24</v>
      </c>
      <c r="B46" s="190"/>
      <c r="C46" s="192"/>
      <c r="D46" s="192"/>
      <c r="E46" s="192"/>
      <c r="F46" s="192"/>
      <c r="G46" s="192"/>
      <c r="H46" s="255">
        <f t="shared" si="4"/>
        <v>0</v>
      </c>
      <c r="I46" s="300"/>
      <c r="J46" s="300"/>
      <c r="K46" s="300"/>
      <c r="L46" s="300"/>
      <c r="M46" s="300"/>
      <c r="N46" s="300"/>
      <c r="O46" s="300"/>
    </row>
    <row r="47" spans="1:15">
      <c r="A47" s="528">
        <f t="shared" si="5"/>
        <v>25</v>
      </c>
      <c r="B47" s="190"/>
      <c r="C47" s="192"/>
      <c r="D47" s="192"/>
      <c r="E47" s="192"/>
      <c r="F47" s="192"/>
      <c r="G47" s="192"/>
      <c r="H47" s="255">
        <f t="shared" si="4"/>
        <v>0</v>
      </c>
      <c r="I47" s="7"/>
      <c r="J47" s="7"/>
      <c r="K47" s="7"/>
      <c r="L47" s="7"/>
      <c r="M47" s="7"/>
      <c r="N47" s="7"/>
      <c r="O47" s="7"/>
    </row>
    <row r="48" spans="1:15">
      <c r="A48" s="528">
        <f t="shared" si="5"/>
        <v>26</v>
      </c>
      <c r="B48" s="190"/>
      <c r="C48" s="192"/>
      <c r="D48" s="192"/>
      <c r="E48" s="192"/>
      <c r="F48" s="192"/>
      <c r="G48" s="192"/>
      <c r="H48" s="255">
        <f t="shared" si="4"/>
        <v>0</v>
      </c>
      <c r="I48" s="7"/>
      <c r="J48" s="7"/>
      <c r="K48" s="7"/>
      <c r="L48" s="7"/>
      <c r="M48" s="7"/>
      <c r="N48" s="7"/>
      <c r="O48" s="7"/>
    </row>
    <row r="49" spans="1:15">
      <c r="A49" s="528">
        <f t="shared" si="5"/>
        <v>27</v>
      </c>
      <c r="B49" s="190"/>
      <c r="C49" s="192"/>
      <c r="D49" s="192"/>
      <c r="E49" s="192"/>
      <c r="F49" s="192"/>
      <c r="G49" s="192"/>
      <c r="H49" s="255">
        <f t="shared" si="4"/>
        <v>0</v>
      </c>
      <c r="I49" s="7"/>
      <c r="J49" s="7"/>
      <c r="K49" s="7"/>
      <c r="L49" s="7"/>
      <c r="M49" s="7"/>
      <c r="N49" s="7"/>
      <c r="O49" s="7"/>
    </row>
    <row r="50" spans="1:15" ht="16.5" thickBot="1">
      <c r="A50" s="663">
        <f t="shared" si="5"/>
        <v>28</v>
      </c>
      <c r="B50" s="664" t="s">
        <v>47</v>
      </c>
      <c r="C50" s="542">
        <f>SUM(C42:C49)</f>
        <v>-16866682</v>
      </c>
      <c r="D50" s="653">
        <v>7250</v>
      </c>
      <c r="E50" s="542">
        <f>SUM(E42:E49)</f>
        <v>18878565</v>
      </c>
      <c r="F50" s="542">
        <f>SUM(F42:F49)</f>
        <v>77015732</v>
      </c>
      <c r="G50" s="542">
        <f>SUM(G42:G49)</f>
        <v>2620227</v>
      </c>
      <c r="H50" s="543">
        <f>SUM(H42:H49)</f>
        <v>-72383622</v>
      </c>
      <c r="I50" s="7"/>
      <c r="J50" s="7"/>
      <c r="K50" s="7"/>
      <c r="L50" s="7"/>
      <c r="M50" s="7"/>
      <c r="N50" s="7"/>
      <c r="O50" s="7"/>
    </row>
    <row r="51" spans="1:15">
      <c r="A51" s="7" t="s">
        <v>2583</v>
      </c>
      <c r="B51" s="521"/>
      <c r="C51" s="521"/>
      <c r="D51" s="647"/>
      <c r="E51" s="521"/>
      <c r="F51" s="521"/>
      <c r="G51" s="521"/>
      <c r="H51" s="521"/>
      <c r="I51" s="7"/>
      <c r="J51" s="7"/>
      <c r="K51" s="7"/>
      <c r="L51" s="7"/>
      <c r="M51" s="7"/>
      <c r="N51" s="7"/>
      <c r="O51" s="7"/>
    </row>
    <row r="52" spans="1:15">
      <c r="A52" s="7"/>
      <c r="B52" s="7"/>
      <c r="C52" s="7"/>
      <c r="D52" s="94"/>
      <c r="E52" s="7"/>
      <c r="F52" s="7"/>
      <c r="G52" s="7"/>
      <c r="H52" s="7"/>
      <c r="I52" s="7"/>
      <c r="J52" s="7"/>
      <c r="K52" s="7"/>
      <c r="L52" s="7"/>
      <c r="M52" s="7"/>
      <c r="N52" s="7"/>
      <c r="O52" s="7"/>
    </row>
    <row r="53" spans="1:15">
      <c r="A53" s="114">
        <v>38</v>
      </c>
      <c r="B53" s="114"/>
      <c r="C53" s="114"/>
      <c r="D53" s="654"/>
      <c r="E53" s="114"/>
      <c r="F53" s="114"/>
      <c r="G53" s="114"/>
      <c r="H53" s="114"/>
      <c r="I53" s="7"/>
      <c r="J53" s="7"/>
      <c r="K53" s="7"/>
      <c r="L53" s="7"/>
      <c r="M53" s="7"/>
      <c r="N53" s="7"/>
      <c r="O53" s="7"/>
    </row>
    <row r="54" spans="1:15">
      <c r="A54" s="7"/>
      <c r="B54" s="7"/>
      <c r="C54" s="7"/>
      <c r="D54" s="94"/>
      <c r="E54" s="7"/>
      <c r="F54" s="7"/>
      <c r="G54" s="7"/>
      <c r="H54" s="7"/>
      <c r="I54" s="7"/>
      <c r="J54" s="7"/>
      <c r="K54" s="7"/>
      <c r="L54" s="7"/>
      <c r="M54" s="7"/>
      <c r="N54" s="7"/>
      <c r="O54" s="7"/>
    </row>
    <row r="55" spans="1:15">
      <c r="A55" s="7"/>
      <c r="B55" s="7"/>
      <c r="C55" s="7"/>
      <c r="D55" s="94"/>
      <c r="E55" s="7"/>
      <c r="F55" s="7"/>
      <c r="G55" s="7"/>
      <c r="H55" s="7"/>
      <c r="I55" s="7"/>
      <c r="J55" s="7"/>
      <c r="K55" s="7"/>
      <c r="L55" s="7"/>
      <c r="M55" s="7"/>
      <c r="N55" s="7"/>
      <c r="O55" s="7"/>
    </row>
    <row r="56" spans="1:15" ht="15.75" thickBot="1">
      <c r="A56" s="7" t="str">
        <f>'Data Sheet'!A56</f>
        <v>Annual Report of VERIZON NEW YORK INC.                                                                                                       For the period ending DECEMBER 31, 2014</v>
      </c>
      <c r="B56" s="7"/>
      <c r="C56" s="7"/>
      <c r="D56" s="7"/>
      <c r="E56" s="7"/>
      <c r="F56" s="7"/>
      <c r="G56" s="7"/>
      <c r="H56" s="7"/>
      <c r="I56" s="7"/>
      <c r="J56" s="7"/>
      <c r="K56" s="7"/>
      <c r="L56" s="7"/>
      <c r="M56" s="7"/>
      <c r="N56" s="7"/>
      <c r="O56" s="7"/>
    </row>
    <row r="57" spans="1:15">
      <c r="A57" s="519"/>
      <c r="B57" s="657"/>
      <c r="C57" s="657"/>
      <c r="D57" s="657"/>
      <c r="E57" s="657"/>
      <c r="F57" s="657"/>
      <c r="G57" s="657"/>
      <c r="H57" s="112"/>
      <c r="I57" s="7"/>
      <c r="J57" s="7"/>
      <c r="K57" s="7"/>
      <c r="L57" s="7"/>
      <c r="M57" s="7"/>
      <c r="N57" s="7"/>
      <c r="O57" s="7"/>
    </row>
    <row r="58" spans="1:15" ht="15.75">
      <c r="A58" s="113" t="s">
        <v>955</v>
      </c>
      <c r="B58" s="521"/>
      <c r="C58" s="521"/>
      <c r="D58" s="521"/>
      <c r="E58" s="521"/>
      <c r="F58" s="521"/>
      <c r="G58" s="521"/>
      <c r="H58" s="522"/>
      <c r="I58" s="7"/>
      <c r="J58" s="7"/>
      <c r="K58" s="7"/>
      <c r="L58" s="7"/>
      <c r="M58" s="7"/>
      <c r="N58" s="7"/>
      <c r="O58" s="7"/>
    </row>
    <row r="59" spans="1:15">
      <c r="A59" s="117"/>
      <c r="B59" s="7"/>
      <c r="C59" s="7"/>
      <c r="D59" s="7"/>
      <c r="E59" s="7"/>
      <c r="F59" s="7"/>
      <c r="G59" s="7"/>
      <c r="H59" s="523"/>
      <c r="I59" s="7"/>
      <c r="J59" s="7"/>
      <c r="K59" s="7"/>
      <c r="L59" s="7"/>
      <c r="M59" s="7"/>
      <c r="N59" s="7"/>
      <c r="O59" s="7"/>
    </row>
    <row r="60" spans="1:15">
      <c r="A60" s="524"/>
      <c r="B60" s="526"/>
      <c r="C60" s="660" t="s">
        <v>1066</v>
      </c>
      <c r="D60" s="526"/>
      <c r="E60" s="660" t="s">
        <v>268</v>
      </c>
      <c r="F60" s="660" t="s">
        <v>268</v>
      </c>
      <c r="G60" s="660" t="s">
        <v>1226</v>
      </c>
      <c r="H60" s="530" t="s">
        <v>1066</v>
      </c>
      <c r="I60" s="7"/>
      <c r="J60" s="7"/>
      <c r="K60" s="7"/>
      <c r="L60" s="7"/>
      <c r="M60" s="7"/>
      <c r="N60" s="7"/>
      <c r="O60" s="7"/>
    </row>
    <row r="61" spans="1:15">
      <c r="A61" s="532" t="s">
        <v>36</v>
      </c>
      <c r="B61" s="533" t="s">
        <v>2057</v>
      </c>
      <c r="C61" s="533" t="s">
        <v>378</v>
      </c>
      <c r="D61" s="533" t="s">
        <v>2058</v>
      </c>
      <c r="E61" s="533" t="s">
        <v>53</v>
      </c>
      <c r="F61" s="533" t="s">
        <v>53</v>
      </c>
      <c r="G61" s="533" t="s">
        <v>1552</v>
      </c>
      <c r="H61" s="531" t="s">
        <v>1068</v>
      </c>
      <c r="I61" s="7"/>
      <c r="J61" s="7"/>
      <c r="K61" s="7"/>
      <c r="L61" s="7"/>
      <c r="M61" s="7"/>
      <c r="N61" s="7"/>
      <c r="O61" s="7"/>
    </row>
    <row r="62" spans="1:15">
      <c r="A62" s="532" t="s">
        <v>48</v>
      </c>
      <c r="B62" s="529"/>
      <c r="C62" s="533" t="s">
        <v>2368</v>
      </c>
      <c r="D62" s="533" t="s">
        <v>2051</v>
      </c>
      <c r="E62" s="533" t="s">
        <v>2059</v>
      </c>
      <c r="F62" s="533" t="s">
        <v>2060</v>
      </c>
      <c r="G62" s="533" t="s">
        <v>1554</v>
      </c>
      <c r="H62" s="531" t="s">
        <v>53</v>
      </c>
      <c r="I62" s="7"/>
      <c r="J62" s="7"/>
      <c r="K62" s="7"/>
      <c r="L62" s="7"/>
      <c r="M62" s="7"/>
      <c r="N62" s="7"/>
      <c r="O62" s="7"/>
    </row>
    <row r="63" spans="1:15">
      <c r="A63" s="604"/>
      <c r="B63" s="534" t="s">
        <v>470</v>
      </c>
      <c r="C63" s="533" t="s">
        <v>471</v>
      </c>
      <c r="D63" s="533" t="s">
        <v>472</v>
      </c>
      <c r="E63" s="533" t="s">
        <v>62</v>
      </c>
      <c r="F63" s="533" t="s">
        <v>63</v>
      </c>
      <c r="G63" s="533" t="s">
        <v>64</v>
      </c>
      <c r="H63" s="531" t="s">
        <v>65</v>
      </c>
      <c r="I63" s="7"/>
      <c r="J63" s="7"/>
      <c r="K63" s="7"/>
      <c r="L63" s="7"/>
      <c r="M63" s="7"/>
      <c r="N63" s="7"/>
      <c r="O63" s="7"/>
    </row>
    <row r="64" spans="1:15" ht="15.75">
      <c r="A64" s="528"/>
      <c r="B64" s="538" t="s">
        <v>2065</v>
      </c>
      <c r="C64" s="526"/>
      <c r="D64" s="526"/>
      <c r="E64" s="526"/>
      <c r="F64" s="526"/>
      <c r="G64" s="526"/>
      <c r="H64" s="550"/>
      <c r="I64" s="7"/>
      <c r="J64" s="7"/>
      <c r="K64" s="7"/>
      <c r="L64" s="7"/>
      <c r="M64" s="7"/>
      <c r="N64" s="7"/>
      <c r="O64" s="7"/>
    </row>
    <row r="65" spans="1:15" ht="15.75">
      <c r="A65" s="528"/>
      <c r="B65" s="538" t="s">
        <v>953</v>
      </c>
      <c r="C65" s="529"/>
      <c r="D65" s="529"/>
      <c r="E65" s="529"/>
      <c r="F65" s="529"/>
      <c r="G65" s="529"/>
      <c r="H65" s="523"/>
      <c r="I65" s="7"/>
      <c r="J65" s="7"/>
      <c r="K65" s="7"/>
      <c r="L65" s="7"/>
      <c r="M65" s="7"/>
      <c r="N65" s="7"/>
      <c r="O65" s="7"/>
    </row>
    <row r="66" spans="1:15" ht="15.75">
      <c r="A66" s="528">
        <f>A50+1</f>
        <v>29</v>
      </c>
      <c r="B66" s="630"/>
      <c r="C66" s="1358">
        <f>-2195291594</f>
        <v>-2195291594</v>
      </c>
      <c r="D66" s="1112">
        <v>7250</v>
      </c>
      <c r="E66" s="1118">
        <v>129525618</v>
      </c>
      <c r="F66" s="1118">
        <v>897928490</v>
      </c>
      <c r="G66" s="1377">
        <f>27156544+31318203-23144576</f>
        <v>35330171</v>
      </c>
      <c r="H66" s="298">
        <f t="shared" ref="H66:H72" si="6">C66+E66-F66+G66</f>
        <v>-2928364295</v>
      </c>
      <c r="I66" s="7"/>
      <c r="J66" s="7"/>
      <c r="K66" s="7"/>
      <c r="L66" s="7"/>
      <c r="M66" s="7"/>
      <c r="N66" s="7"/>
      <c r="O66" s="7"/>
    </row>
    <row r="67" spans="1:15" ht="15.75">
      <c r="A67" s="528">
        <f t="shared" ref="A67:A74" si="7">A66+1</f>
        <v>30</v>
      </c>
      <c r="B67" s="630"/>
      <c r="C67" s="1356">
        <v>0</v>
      </c>
      <c r="D67" s="1112"/>
      <c r="E67" s="1358"/>
      <c r="F67" s="1358"/>
      <c r="G67" s="1377">
        <v>0</v>
      </c>
      <c r="H67" s="255">
        <f t="shared" si="6"/>
        <v>0</v>
      </c>
      <c r="I67" s="7"/>
      <c r="J67" s="7"/>
      <c r="K67" s="7"/>
      <c r="L67" s="7"/>
      <c r="M67" s="7"/>
      <c r="N67" s="7"/>
      <c r="O67" s="7"/>
    </row>
    <row r="68" spans="1:15" ht="15.75">
      <c r="A68" s="528">
        <f t="shared" si="7"/>
        <v>31</v>
      </c>
      <c r="B68" s="630" t="s">
        <v>3707</v>
      </c>
      <c r="C68" s="1358">
        <v>-303691</v>
      </c>
      <c r="D68" s="1112"/>
      <c r="E68" s="1358"/>
      <c r="F68" s="1358"/>
      <c r="G68" s="1358">
        <v>245285</v>
      </c>
      <c r="H68" s="255">
        <f>C68+E68-F68+G68</f>
        <v>-58406</v>
      </c>
      <c r="I68" s="7"/>
      <c r="J68" s="1378"/>
      <c r="K68" s="7"/>
      <c r="L68" s="7"/>
      <c r="M68" s="7"/>
      <c r="N68" s="7"/>
      <c r="O68" s="7"/>
    </row>
    <row r="69" spans="1:15">
      <c r="A69" s="528">
        <f t="shared" si="7"/>
        <v>32</v>
      </c>
      <c r="B69" s="190"/>
      <c r="C69" s="1357"/>
      <c r="D69" s="192"/>
      <c r="E69" s="192"/>
      <c r="F69" s="192"/>
      <c r="G69" s="1123"/>
      <c r="H69" s="255">
        <f t="shared" si="6"/>
        <v>0</v>
      </c>
      <c r="I69" s="300"/>
      <c r="J69" s="1378"/>
      <c r="K69" s="7"/>
      <c r="L69" s="7"/>
      <c r="M69" s="7"/>
      <c r="N69" s="7"/>
      <c r="O69" s="7"/>
    </row>
    <row r="70" spans="1:15" ht="15.75">
      <c r="A70" s="528">
        <f t="shared" si="7"/>
        <v>33</v>
      </c>
      <c r="B70" s="630" t="s">
        <v>3805</v>
      </c>
      <c r="C70" s="1357">
        <v>0</v>
      </c>
      <c r="D70" s="1112"/>
      <c r="E70" s="1358"/>
      <c r="F70" s="1358"/>
      <c r="G70" s="1358">
        <v>245609</v>
      </c>
      <c r="H70" s="255">
        <f>C70+E70-F70+G70</f>
        <v>245609</v>
      </c>
      <c r="I70" s="7"/>
      <c r="J70" s="1378"/>
      <c r="K70" s="7"/>
      <c r="L70" s="7"/>
      <c r="M70" s="7"/>
      <c r="N70" s="7"/>
      <c r="O70" s="7"/>
    </row>
    <row r="71" spans="1:15">
      <c r="A71" s="528">
        <f t="shared" si="7"/>
        <v>34</v>
      </c>
      <c r="B71" s="190"/>
      <c r="C71" s="1356">
        <v>0</v>
      </c>
      <c r="D71" s="1356"/>
      <c r="E71" s="1357"/>
      <c r="F71" s="1357"/>
      <c r="G71" s="1358"/>
      <c r="H71" s="255">
        <f t="shared" si="6"/>
        <v>0</v>
      </c>
      <c r="I71" s="7"/>
      <c r="J71" s="7"/>
      <c r="K71" s="7"/>
      <c r="L71" s="7"/>
      <c r="M71" s="7"/>
      <c r="N71" s="7"/>
      <c r="O71" s="7"/>
    </row>
    <row r="72" spans="1:15">
      <c r="A72" s="528">
        <f t="shared" si="7"/>
        <v>35</v>
      </c>
      <c r="B72" s="190"/>
      <c r="C72" s="1356">
        <v>0</v>
      </c>
      <c r="D72" s="1356"/>
      <c r="E72" s="1357"/>
      <c r="F72" s="1357"/>
      <c r="G72" s="1358"/>
      <c r="H72" s="255">
        <f t="shared" si="6"/>
        <v>0</v>
      </c>
      <c r="I72" s="7"/>
      <c r="J72" s="7"/>
      <c r="K72" s="7"/>
      <c r="L72" s="7"/>
      <c r="M72" s="7"/>
      <c r="N72" s="7"/>
      <c r="O72" s="7"/>
    </row>
    <row r="73" spans="1:15" ht="15.75">
      <c r="A73" s="528">
        <f t="shared" si="7"/>
        <v>36</v>
      </c>
      <c r="B73" s="662" t="s">
        <v>47</v>
      </c>
      <c r="C73" s="627">
        <f>SUM(C66:C72)</f>
        <v>-2195595285</v>
      </c>
      <c r="D73" s="185" t="s">
        <v>428</v>
      </c>
      <c r="E73" s="627">
        <f>SUM(E66:E72)</f>
        <v>129525618</v>
      </c>
      <c r="F73" s="627">
        <f>SUM(F66:F72)</f>
        <v>897928490</v>
      </c>
      <c r="G73" s="627">
        <f>SUM(G66:G72)</f>
        <v>35821065</v>
      </c>
      <c r="H73" s="624">
        <f>SUM(H66:H72)</f>
        <v>-2928177092</v>
      </c>
      <c r="I73" s="300"/>
      <c r="J73" s="1661"/>
      <c r="K73" s="7"/>
      <c r="L73" s="7"/>
      <c r="M73" s="7"/>
      <c r="N73" s="7"/>
      <c r="O73" s="7"/>
    </row>
    <row r="74" spans="1:15" ht="15.75">
      <c r="A74" s="528">
        <f t="shared" si="7"/>
        <v>37</v>
      </c>
      <c r="B74" s="538" t="s">
        <v>956</v>
      </c>
      <c r="C74" s="632">
        <f>C50+C73</f>
        <v>-2212461967</v>
      </c>
      <c r="D74" s="529"/>
      <c r="E74" s="632">
        <f>E50+E73</f>
        <v>148404183</v>
      </c>
      <c r="F74" s="632">
        <f>F50+F73</f>
        <v>974944222</v>
      </c>
      <c r="G74" s="632">
        <f>G50+G73</f>
        <v>38441292</v>
      </c>
      <c r="H74" s="633">
        <f>H50+H73</f>
        <v>-3000560714</v>
      </c>
      <c r="I74" s="300"/>
      <c r="J74" s="7"/>
      <c r="K74" s="7"/>
      <c r="L74" s="7"/>
      <c r="M74" s="7"/>
      <c r="N74" s="7"/>
      <c r="O74" s="7"/>
    </row>
    <row r="75" spans="1:15">
      <c r="A75" s="528"/>
      <c r="B75" s="529"/>
      <c r="C75" s="529"/>
      <c r="D75" s="529"/>
      <c r="E75" s="529"/>
      <c r="F75" s="529"/>
      <c r="G75" s="529"/>
      <c r="H75" s="523"/>
      <c r="I75" s="7"/>
      <c r="J75" s="7"/>
      <c r="K75" s="7"/>
      <c r="L75" s="7"/>
      <c r="M75" s="7"/>
      <c r="N75" s="7"/>
      <c r="O75" s="7"/>
    </row>
    <row r="76" spans="1:15" ht="15.75">
      <c r="A76" s="528"/>
      <c r="B76" s="538" t="s">
        <v>957</v>
      </c>
      <c r="C76" s="529"/>
      <c r="D76" s="529"/>
      <c r="E76" s="529"/>
      <c r="F76" s="529"/>
      <c r="G76" s="529"/>
      <c r="H76" s="523"/>
      <c r="I76" s="7"/>
      <c r="J76" s="7"/>
      <c r="K76" s="7"/>
      <c r="L76" s="7"/>
      <c r="M76" s="7"/>
      <c r="N76" s="7"/>
      <c r="O76" s="7"/>
    </row>
    <row r="77" spans="1:15">
      <c r="A77" s="528">
        <f>A74+1</f>
        <v>38</v>
      </c>
      <c r="B77" s="190"/>
      <c r="C77" s="1357">
        <v>10718461</v>
      </c>
      <c r="D77" s="1357"/>
      <c r="E77" s="1357"/>
      <c r="F77" s="1357">
        <v>1662673</v>
      </c>
      <c r="G77" s="288"/>
      <c r="H77" s="298">
        <f t="shared" ref="H77:H82" si="8">C77+E77-F77+G77</f>
        <v>9055788</v>
      </c>
      <c r="I77" s="7"/>
      <c r="J77" s="7"/>
      <c r="K77" s="7"/>
      <c r="L77" s="7"/>
      <c r="M77" s="7"/>
      <c r="N77" s="7"/>
      <c r="O77" s="7"/>
    </row>
    <row r="78" spans="1:15">
      <c r="A78" s="528">
        <f t="shared" ref="A78:A83" si="9">A77+1</f>
        <v>39</v>
      </c>
      <c r="B78" s="190"/>
      <c r="C78" s="1356">
        <v>0</v>
      </c>
      <c r="D78" s="1356"/>
      <c r="E78" s="1356"/>
      <c r="F78" s="1356"/>
      <c r="G78" s="190"/>
      <c r="H78" s="255">
        <f t="shared" si="8"/>
        <v>0</v>
      </c>
      <c r="I78" s="7"/>
      <c r="J78" s="7"/>
      <c r="K78" s="7"/>
      <c r="L78" s="7"/>
      <c r="M78" s="7"/>
      <c r="N78" s="7"/>
      <c r="O78" s="7"/>
    </row>
    <row r="79" spans="1:15">
      <c r="A79" s="528">
        <f t="shared" si="9"/>
        <v>40</v>
      </c>
      <c r="B79" s="190"/>
      <c r="C79" s="1356">
        <v>0</v>
      </c>
      <c r="D79" s="1356"/>
      <c r="E79" s="1356"/>
      <c r="F79" s="1356"/>
      <c r="G79" s="190"/>
      <c r="H79" s="255">
        <f t="shared" si="8"/>
        <v>0</v>
      </c>
      <c r="I79" s="7"/>
      <c r="J79" s="7"/>
      <c r="K79" s="7"/>
      <c r="L79" s="7"/>
      <c r="M79" s="7"/>
      <c r="N79" s="7"/>
      <c r="O79" s="7"/>
    </row>
    <row r="80" spans="1:15">
      <c r="A80" s="528">
        <f t="shared" si="9"/>
        <v>41</v>
      </c>
      <c r="B80" s="190"/>
      <c r="C80" s="1356">
        <v>0</v>
      </c>
      <c r="D80" s="1356"/>
      <c r="E80" s="1356"/>
      <c r="F80" s="1356"/>
      <c r="G80" s="190"/>
      <c r="H80" s="255">
        <f t="shared" si="8"/>
        <v>0</v>
      </c>
      <c r="I80" s="7"/>
      <c r="J80" s="7"/>
      <c r="K80" s="7"/>
      <c r="L80" s="7"/>
      <c r="M80" s="7"/>
      <c r="N80" s="7"/>
      <c r="O80" s="7"/>
    </row>
    <row r="81" spans="1:15">
      <c r="A81" s="528">
        <f t="shared" si="9"/>
        <v>42</v>
      </c>
      <c r="B81" s="190"/>
      <c r="C81" s="1356">
        <v>0</v>
      </c>
      <c r="D81" s="1356"/>
      <c r="E81" s="1356"/>
      <c r="F81" s="1356"/>
      <c r="G81" s="190"/>
      <c r="H81" s="255">
        <f t="shared" si="8"/>
        <v>0</v>
      </c>
      <c r="I81" s="7"/>
      <c r="J81" s="7"/>
      <c r="K81" s="7"/>
      <c r="L81" s="7"/>
      <c r="M81" s="7"/>
      <c r="N81" s="7"/>
      <c r="O81" s="7"/>
    </row>
    <row r="82" spans="1:15">
      <c r="A82" s="528">
        <f t="shared" si="9"/>
        <v>43</v>
      </c>
      <c r="B82" s="190"/>
      <c r="C82" s="1356">
        <v>0</v>
      </c>
      <c r="D82" s="1356"/>
      <c r="E82" s="1356"/>
      <c r="F82" s="1356"/>
      <c r="G82" s="190"/>
      <c r="H82" s="255">
        <f t="shared" si="8"/>
        <v>0</v>
      </c>
      <c r="I82" s="7"/>
      <c r="J82" s="7"/>
      <c r="K82" s="7"/>
      <c r="L82" s="7"/>
      <c r="M82" s="7"/>
      <c r="N82" s="7"/>
      <c r="O82" s="7"/>
    </row>
    <row r="83" spans="1:15" ht="15.75">
      <c r="A83" s="528">
        <f t="shared" si="9"/>
        <v>44</v>
      </c>
      <c r="B83" s="662" t="s">
        <v>47</v>
      </c>
      <c r="C83" s="632">
        <f>SUM(C77:C82)</f>
        <v>10718461</v>
      </c>
      <c r="D83" s="533" t="s">
        <v>420</v>
      </c>
      <c r="E83" s="632">
        <f>SUM(E77:E82)</f>
        <v>0</v>
      </c>
      <c r="F83" s="632">
        <f>SUM(F77:F82)</f>
        <v>1662673</v>
      </c>
      <c r="G83" s="632">
        <f>SUM(G77:G82)</f>
        <v>0</v>
      </c>
      <c r="H83" s="632">
        <f>SUM(H77:H82)</f>
        <v>9055788</v>
      </c>
      <c r="I83" s="7"/>
      <c r="J83" s="7"/>
      <c r="K83" s="7"/>
      <c r="L83" s="7"/>
      <c r="M83" s="7"/>
      <c r="N83" s="7"/>
      <c r="O83" s="7"/>
    </row>
    <row r="84" spans="1:15">
      <c r="A84" s="528"/>
      <c r="B84" s="529"/>
      <c r="C84" s="529"/>
      <c r="D84" s="529"/>
      <c r="E84" s="529"/>
      <c r="F84" s="529"/>
      <c r="G84" s="529"/>
      <c r="H84" s="523"/>
      <c r="I84" s="7"/>
      <c r="J84" s="7"/>
      <c r="K84" s="7"/>
      <c r="L84" s="7"/>
      <c r="M84" s="7"/>
      <c r="N84" s="7"/>
      <c r="O84" s="7"/>
    </row>
    <row r="85" spans="1:15" ht="15.75">
      <c r="A85" s="528"/>
      <c r="B85" s="538" t="s">
        <v>2061</v>
      </c>
      <c r="C85" s="529"/>
      <c r="D85" s="529"/>
      <c r="E85" s="529"/>
      <c r="F85" s="529"/>
      <c r="G85" s="529"/>
      <c r="H85" s="523"/>
      <c r="I85" s="7"/>
      <c r="J85" s="7"/>
      <c r="K85" s="7"/>
      <c r="L85" s="7"/>
      <c r="M85" s="7"/>
      <c r="N85" s="7"/>
      <c r="O85" s="7"/>
    </row>
    <row r="86" spans="1:15" ht="15.75">
      <c r="A86" s="528"/>
      <c r="B86" s="538" t="s">
        <v>958</v>
      </c>
      <c r="C86" s="192"/>
      <c r="D86" s="290"/>
      <c r="E86" s="192"/>
      <c r="F86" s="192"/>
      <c r="G86" s="192"/>
      <c r="H86" s="255"/>
      <c r="I86" s="7"/>
      <c r="J86" s="7"/>
      <c r="K86" s="7"/>
      <c r="L86" s="7"/>
      <c r="M86" s="7"/>
      <c r="N86" s="7"/>
      <c r="O86" s="7"/>
    </row>
    <row r="87" spans="1:15" ht="15.75">
      <c r="A87" s="528">
        <f>A83+1</f>
        <v>45</v>
      </c>
      <c r="B87" s="630"/>
      <c r="C87" s="288"/>
      <c r="D87" s="655" t="s">
        <v>1691</v>
      </c>
      <c r="E87" s="288"/>
      <c r="F87" s="288"/>
      <c r="G87" s="288"/>
      <c r="H87" s="298">
        <f t="shared" ref="H87:H92" si="10">C87+E87-F87+G87</f>
        <v>0</v>
      </c>
      <c r="I87" s="7"/>
      <c r="J87" s="7"/>
      <c r="K87" s="7"/>
      <c r="L87" s="7"/>
      <c r="M87" s="7"/>
      <c r="N87" s="7"/>
      <c r="O87" s="7"/>
    </row>
    <row r="88" spans="1:15" ht="15.75">
      <c r="A88" s="528">
        <f t="shared" ref="A88:A93" si="11">A87+1</f>
        <v>46</v>
      </c>
      <c r="B88" s="630"/>
      <c r="C88" s="190"/>
      <c r="D88" s="648"/>
      <c r="E88" s="190"/>
      <c r="F88" s="190"/>
      <c r="G88" s="190"/>
      <c r="H88" s="255">
        <f t="shared" si="10"/>
        <v>0</v>
      </c>
      <c r="I88" s="7"/>
      <c r="J88" s="7"/>
      <c r="K88" s="7"/>
      <c r="L88" s="7"/>
      <c r="M88" s="7"/>
      <c r="N88" s="7"/>
      <c r="O88" s="7"/>
    </row>
    <row r="89" spans="1:15" ht="15.75">
      <c r="A89" s="528">
        <f t="shared" si="11"/>
        <v>47</v>
      </c>
      <c r="B89" s="630"/>
      <c r="C89" s="190"/>
      <c r="D89" s="648"/>
      <c r="E89" s="190"/>
      <c r="F89" s="190"/>
      <c r="G89" s="190"/>
      <c r="H89" s="255">
        <f t="shared" si="10"/>
        <v>0</v>
      </c>
      <c r="I89" s="7"/>
      <c r="J89" s="7"/>
      <c r="K89" s="7"/>
      <c r="L89" s="7"/>
      <c r="M89" s="7"/>
      <c r="N89" s="7"/>
      <c r="O89" s="7"/>
    </row>
    <row r="90" spans="1:15" ht="15.75">
      <c r="A90" s="528">
        <f t="shared" si="11"/>
        <v>48</v>
      </c>
      <c r="B90" s="630"/>
      <c r="C90" s="190"/>
      <c r="D90" s="648"/>
      <c r="E90" s="190"/>
      <c r="F90" s="190"/>
      <c r="G90" s="190"/>
      <c r="H90" s="255">
        <f t="shared" si="10"/>
        <v>0</v>
      </c>
      <c r="I90" s="7"/>
      <c r="J90" s="7"/>
      <c r="K90" s="7"/>
      <c r="L90" s="7"/>
      <c r="M90" s="7"/>
      <c r="N90" s="7"/>
      <c r="O90" s="7"/>
    </row>
    <row r="91" spans="1:15">
      <c r="A91" s="528">
        <f t="shared" si="11"/>
        <v>49</v>
      </c>
      <c r="B91" s="190"/>
      <c r="C91" s="190"/>
      <c r="D91" s="648"/>
      <c r="E91" s="190"/>
      <c r="F91" s="190"/>
      <c r="G91" s="190"/>
      <c r="H91" s="255">
        <f t="shared" si="10"/>
        <v>0</v>
      </c>
      <c r="I91" s="7"/>
      <c r="J91" s="7"/>
      <c r="K91" s="7"/>
      <c r="L91" s="7"/>
      <c r="M91" s="7"/>
      <c r="N91" s="7"/>
      <c r="O91" s="7"/>
    </row>
    <row r="92" spans="1:15">
      <c r="A92" s="528">
        <f t="shared" si="11"/>
        <v>50</v>
      </c>
      <c r="B92" s="529" t="s">
        <v>2070</v>
      </c>
      <c r="C92" s="190"/>
      <c r="D92" s="655" t="s">
        <v>1713</v>
      </c>
      <c r="E92" s="190"/>
      <c r="F92" s="190"/>
      <c r="G92" s="190"/>
      <c r="H92" s="255">
        <f t="shared" si="10"/>
        <v>0</v>
      </c>
      <c r="I92" s="7"/>
      <c r="J92" s="7"/>
      <c r="K92" s="7"/>
      <c r="L92" s="7"/>
      <c r="M92" s="7"/>
      <c r="N92" s="7"/>
      <c r="O92" s="7"/>
    </row>
    <row r="93" spans="1:15" ht="15.75">
      <c r="A93" s="528">
        <f t="shared" si="11"/>
        <v>51</v>
      </c>
      <c r="B93" s="662" t="s">
        <v>47</v>
      </c>
      <c r="C93" s="627">
        <f>SUM(C87:C92)</f>
        <v>0</v>
      </c>
      <c r="D93" s="651"/>
      <c r="E93" s="627">
        <f>SUM(E87:E92)</f>
        <v>0</v>
      </c>
      <c r="F93" s="627">
        <f>SUM(F87:F92)</f>
        <v>0</v>
      </c>
      <c r="G93" s="627">
        <f>SUM(G87:G92)</f>
        <v>0</v>
      </c>
      <c r="H93" s="624">
        <f>SUM(H87:H92)</f>
        <v>0</v>
      </c>
      <c r="I93" s="7"/>
      <c r="J93" s="7"/>
      <c r="K93" s="7"/>
      <c r="L93" s="7"/>
      <c r="M93" s="7"/>
      <c r="N93" s="7"/>
      <c r="O93" s="7"/>
    </row>
    <row r="94" spans="1:15" ht="15.75">
      <c r="A94" s="528"/>
      <c r="B94" s="538"/>
      <c r="C94" s="627"/>
      <c r="D94" s="651"/>
      <c r="E94" s="627"/>
      <c r="F94" s="627"/>
      <c r="G94" s="627"/>
      <c r="H94" s="624"/>
      <c r="I94" s="7"/>
      <c r="J94" s="7"/>
      <c r="K94" s="7"/>
      <c r="L94" s="7"/>
      <c r="M94" s="7"/>
      <c r="N94" s="7"/>
      <c r="O94" s="7"/>
    </row>
    <row r="95" spans="1:15" ht="15.75">
      <c r="A95" s="528"/>
      <c r="B95" s="538" t="s">
        <v>959</v>
      </c>
      <c r="C95" s="190"/>
      <c r="D95" s="190"/>
      <c r="E95" s="190"/>
      <c r="F95" s="190"/>
      <c r="G95" s="190"/>
      <c r="H95" s="523"/>
      <c r="I95" s="7"/>
      <c r="J95" s="7"/>
      <c r="K95" s="7"/>
      <c r="L95" s="7"/>
      <c r="M95" s="7"/>
      <c r="N95" s="7"/>
      <c r="O95" s="7"/>
    </row>
    <row r="96" spans="1:15" ht="15.75">
      <c r="A96" s="528">
        <f>A93+1</f>
        <v>52</v>
      </c>
      <c r="B96" s="630"/>
      <c r="C96" s="1357">
        <v>-1269166</v>
      </c>
      <c r="D96" s="1359" t="s">
        <v>1691</v>
      </c>
      <c r="E96" s="1360"/>
      <c r="F96" s="1360"/>
      <c r="G96" s="1361">
        <f>4251948</f>
        <v>4251948</v>
      </c>
      <c r="H96" s="298">
        <f t="shared" ref="H96:H101" si="12">C96+E96-F96+G96</f>
        <v>2982782</v>
      </c>
      <c r="I96" s="7"/>
      <c r="J96" s="7"/>
      <c r="K96" s="7"/>
      <c r="L96" s="7"/>
      <c r="M96" s="7"/>
      <c r="N96" s="7"/>
      <c r="O96" s="7"/>
    </row>
    <row r="97" spans="1:15" ht="15.75">
      <c r="A97" s="528">
        <f t="shared" ref="A97:A103" si="13">A96+1</f>
        <v>53</v>
      </c>
      <c r="B97" s="630"/>
      <c r="C97" s="190"/>
      <c r="D97" s="648"/>
      <c r="E97" s="190"/>
      <c r="F97" s="190"/>
      <c r="G97" s="190"/>
      <c r="H97" s="255">
        <f t="shared" si="12"/>
        <v>0</v>
      </c>
      <c r="I97" s="7"/>
      <c r="J97" s="7"/>
      <c r="K97" s="7"/>
      <c r="L97" s="7"/>
      <c r="M97" s="7"/>
      <c r="N97" s="7"/>
      <c r="O97" s="7"/>
    </row>
    <row r="98" spans="1:15" ht="15.75">
      <c r="A98" s="528">
        <f t="shared" si="13"/>
        <v>54</v>
      </c>
      <c r="B98" s="630"/>
      <c r="C98" s="190"/>
      <c r="D98" s="648"/>
      <c r="E98" s="190"/>
      <c r="F98" s="190"/>
      <c r="G98" s="1357"/>
      <c r="H98" s="255">
        <f t="shared" si="12"/>
        <v>0</v>
      </c>
      <c r="I98" s="7"/>
      <c r="J98" s="7"/>
      <c r="K98" s="7"/>
      <c r="L98" s="7"/>
      <c r="M98" s="7"/>
      <c r="N98" s="7"/>
      <c r="O98" s="7"/>
    </row>
    <row r="99" spans="1:15">
      <c r="A99" s="528">
        <f t="shared" si="13"/>
        <v>55</v>
      </c>
      <c r="B99" s="190"/>
      <c r="C99" s="190"/>
      <c r="D99" s="648"/>
      <c r="E99" s="190"/>
      <c r="F99" s="190"/>
      <c r="G99" s="190"/>
      <c r="H99" s="255">
        <f t="shared" si="12"/>
        <v>0</v>
      </c>
      <c r="I99" s="7"/>
      <c r="J99" s="7"/>
      <c r="K99" s="7"/>
      <c r="L99" s="7"/>
      <c r="M99" s="7"/>
      <c r="N99" s="7"/>
      <c r="O99" s="7"/>
    </row>
    <row r="100" spans="1:15">
      <c r="A100" s="528">
        <f t="shared" si="13"/>
        <v>56</v>
      </c>
      <c r="B100" s="190"/>
      <c r="C100" s="190"/>
      <c r="D100" s="648"/>
      <c r="E100" s="190"/>
      <c r="F100" s="190"/>
      <c r="G100" s="190"/>
      <c r="H100" s="255">
        <f t="shared" si="12"/>
        <v>0</v>
      </c>
      <c r="I100" s="7"/>
      <c r="J100" s="7"/>
      <c r="K100" s="7"/>
      <c r="L100" s="7"/>
      <c r="M100" s="7"/>
      <c r="N100" s="7"/>
      <c r="O100" s="7"/>
    </row>
    <row r="101" spans="1:15">
      <c r="A101" s="528">
        <f t="shared" si="13"/>
        <v>57</v>
      </c>
      <c r="B101" s="529" t="s">
        <v>2070</v>
      </c>
      <c r="C101" s="190"/>
      <c r="D101" s="655" t="s">
        <v>1713</v>
      </c>
      <c r="E101" s="190"/>
      <c r="F101" s="190"/>
      <c r="G101" s="190"/>
      <c r="H101" s="255">
        <f t="shared" si="12"/>
        <v>0</v>
      </c>
      <c r="I101" s="7"/>
      <c r="J101" s="7"/>
      <c r="K101" s="7"/>
      <c r="L101" s="7"/>
      <c r="M101" s="7"/>
      <c r="N101" s="7"/>
      <c r="O101" s="7"/>
    </row>
    <row r="102" spans="1:15" ht="15.75">
      <c r="A102" s="528">
        <f t="shared" si="13"/>
        <v>58</v>
      </c>
      <c r="B102" s="662" t="s">
        <v>47</v>
      </c>
      <c r="C102" s="627">
        <f>SUM(C96:C101)</f>
        <v>-1269166</v>
      </c>
      <c r="D102" s="651"/>
      <c r="E102" s="627">
        <f>SUM(E96:E101)</f>
        <v>0</v>
      </c>
      <c r="F102" s="627">
        <f>SUM(F96:F101)</f>
        <v>0</v>
      </c>
      <c r="G102" s="627">
        <f>SUM(G96:G101)</f>
        <v>4251948</v>
      </c>
      <c r="H102" s="624">
        <f>SUM(H96:H101)</f>
        <v>2982782</v>
      </c>
      <c r="I102" s="7"/>
      <c r="J102" s="7"/>
      <c r="K102" s="7"/>
      <c r="L102" s="7"/>
      <c r="M102" s="7"/>
      <c r="N102" s="7"/>
      <c r="O102" s="7"/>
    </row>
    <row r="103" spans="1:15" ht="16.5" thickBot="1">
      <c r="A103" s="663">
        <f t="shared" si="13"/>
        <v>59</v>
      </c>
      <c r="B103" s="541" t="s">
        <v>960</v>
      </c>
      <c r="C103" s="542">
        <f>C93+C102</f>
        <v>-1269166</v>
      </c>
      <c r="D103" s="665"/>
      <c r="E103" s="542">
        <f>E93+E102</f>
        <v>0</v>
      </c>
      <c r="F103" s="542">
        <f>F93+F102</f>
        <v>0</v>
      </c>
      <c r="G103" s="542">
        <f>G93+G102</f>
        <v>4251948</v>
      </c>
      <c r="H103" s="543">
        <f>H93+H102</f>
        <v>2982782</v>
      </c>
      <c r="I103" s="7"/>
      <c r="J103" s="7"/>
      <c r="K103" s="7"/>
      <c r="L103" s="7"/>
      <c r="M103" s="7"/>
      <c r="N103" s="7"/>
      <c r="O103" s="7"/>
    </row>
    <row r="104" spans="1:15">
      <c r="A104" s="7"/>
      <c r="B104" s="7"/>
      <c r="C104" s="7"/>
      <c r="D104" s="7"/>
      <c r="E104" s="7"/>
      <c r="F104" s="7"/>
      <c r="G104" s="7"/>
      <c r="H104" s="537" t="s">
        <v>2583</v>
      </c>
      <c r="I104" s="7"/>
      <c r="J104" s="7"/>
      <c r="K104" s="7"/>
      <c r="L104" s="7"/>
      <c r="M104" s="7"/>
      <c r="N104" s="7"/>
      <c r="O104" s="7"/>
    </row>
    <row r="105" spans="1:15">
      <c r="A105" s="7"/>
      <c r="B105" s="521"/>
      <c r="C105" s="521"/>
      <c r="D105" s="647"/>
      <c r="E105" s="521"/>
      <c r="F105" s="521"/>
      <c r="G105" s="521"/>
      <c r="H105" s="521"/>
      <c r="I105" s="7"/>
      <c r="J105" s="7"/>
      <c r="K105" s="7"/>
      <c r="L105" s="7"/>
      <c r="M105" s="7"/>
      <c r="N105" s="7"/>
      <c r="O105" s="7"/>
    </row>
    <row r="106" spans="1:15">
      <c r="A106" s="114">
        <v>39</v>
      </c>
      <c r="B106" s="114"/>
      <c r="C106" s="114"/>
      <c r="D106" s="654"/>
      <c r="E106" s="114"/>
      <c r="F106" s="114"/>
      <c r="G106" s="114"/>
      <c r="H106" s="114"/>
      <c r="I106" s="7"/>
      <c r="J106" s="7"/>
      <c r="K106" s="7"/>
      <c r="L106" s="7"/>
      <c r="M106" s="7"/>
      <c r="N106" s="7"/>
      <c r="O106" s="7"/>
    </row>
    <row r="107" spans="1:15">
      <c r="A107" s="7"/>
      <c r="B107" s="7"/>
      <c r="C107" s="7"/>
      <c r="D107" s="94"/>
      <c r="E107" s="7"/>
      <c r="F107" s="7"/>
      <c r="G107" s="7"/>
      <c r="H107" s="7"/>
      <c r="I107" s="7"/>
      <c r="J107" s="7"/>
      <c r="K107" s="7"/>
      <c r="L107" s="7"/>
      <c r="M107" s="7"/>
      <c r="N107" s="7"/>
      <c r="O107" s="7"/>
    </row>
    <row r="108" spans="1:15">
      <c r="A108" s="7"/>
      <c r="B108" s="7"/>
      <c r="C108" s="7"/>
      <c r="D108" s="94"/>
      <c r="E108" s="7"/>
      <c r="F108" s="7"/>
      <c r="G108" s="7"/>
      <c r="H108" s="7"/>
      <c r="I108" s="7"/>
      <c r="J108" s="7"/>
      <c r="K108" s="7"/>
      <c r="L108" s="7"/>
      <c r="M108" s="7"/>
      <c r="N108" s="7"/>
      <c r="O108" s="7"/>
    </row>
    <row r="109" spans="1:15" ht="15.75" thickBot="1">
      <c r="A109" s="7" t="str">
        <f>'Data Sheet'!A56</f>
        <v>Annual Report of VERIZON NEW YORK INC.                                                                                                       For the period ending DECEMBER 31, 2014</v>
      </c>
      <c r="B109" s="7"/>
      <c r="C109" s="7"/>
      <c r="D109" s="7"/>
      <c r="E109" s="7"/>
      <c r="F109" s="7"/>
      <c r="G109" s="7"/>
      <c r="H109" s="7"/>
      <c r="I109" s="7"/>
      <c r="J109" s="7"/>
      <c r="K109" s="7"/>
      <c r="L109" s="7"/>
      <c r="M109" s="7"/>
      <c r="N109" s="7"/>
      <c r="O109" s="7"/>
    </row>
    <row r="110" spans="1:15">
      <c r="A110" s="519"/>
      <c r="B110" s="657"/>
      <c r="C110" s="657"/>
      <c r="D110" s="657"/>
      <c r="E110" s="657"/>
      <c r="F110" s="657"/>
      <c r="G110" s="657"/>
      <c r="H110" s="112"/>
      <c r="I110" s="7"/>
      <c r="J110" s="7"/>
      <c r="K110" s="7"/>
      <c r="L110" s="7"/>
      <c r="M110" s="7"/>
      <c r="N110" s="7"/>
      <c r="O110" s="7"/>
    </row>
    <row r="111" spans="1:15" ht="15.75">
      <c r="A111" s="113" t="s">
        <v>955</v>
      </c>
      <c r="B111" s="521"/>
      <c r="C111" s="521"/>
      <c r="D111" s="521"/>
      <c r="E111" s="521"/>
      <c r="F111" s="521"/>
      <c r="G111" s="521"/>
      <c r="H111" s="522"/>
      <c r="I111" s="7"/>
      <c r="J111" s="7"/>
      <c r="K111" s="7"/>
      <c r="L111" s="7"/>
      <c r="M111" s="7"/>
      <c r="N111" s="7"/>
      <c r="O111" s="7"/>
    </row>
    <row r="112" spans="1:15">
      <c r="A112" s="117"/>
      <c r="B112" s="7"/>
      <c r="C112" s="7"/>
      <c r="D112" s="7"/>
      <c r="E112" s="7"/>
      <c r="F112" s="7"/>
      <c r="G112" s="7"/>
      <c r="H112" s="523"/>
      <c r="I112" s="7"/>
      <c r="J112" s="7"/>
      <c r="K112" s="7"/>
      <c r="L112" s="7"/>
      <c r="M112" s="7"/>
      <c r="N112" s="7"/>
      <c r="O112" s="7"/>
    </row>
    <row r="113" spans="1:15">
      <c r="A113" s="524"/>
      <c r="B113" s="526"/>
      <c r="C113" s="660" t="s">
        <v>1066</v>
      </c>
      <c r="D113" s="526"/>
      <c r="E113" s="660" t="s">
        <v>268</v>
      </c>
      <c r="F113" s="660" t="s">
        <v>268</v>
      </c>
      <c r="G113" s="660" t="s">
        <v>1226</v>
      </c>
      <c r="H113" s="530" t="s">
        <v>1066</v>
      </c>
      <c r="I113" s="7"/>
      <c r="J113" s="7"/>
      <c r="K113" s="7"/>
      <c r="L113" s="7"/>
      <c r="M113" s="7"/>
      <c r="N113" s="7"/>
      <c r="O113" s="7"/>
    </row>
    <row r="114" spans="1:15">
      <c r="A114" s="532" t="s">
        <v>36</v>
      </c>
      <c r="B114" s="533" t="s">
        <v>2057</v>
      </c>
      <c r="C114" s="533" t="s">
        <v>378</v>
      </c>
      <c r="D114" s="533" t="s">
        <v>2058</v>
      </c>
      <c r="E114" s="533" t="s">
        <v>53</v>
      </c>
      <c r="F114" s="533" t="s">
        <v>53</v>
      </c>
      <c r="G114" s="533" t="s">
        <v>1552</v>
      </c>
      <c r="H114" s="531" t="s">
        <v>1068</v>
      </c>
      <c r="I114" s="7"/>
      <c r="J114" s="7"/>
      <c r="K114" s="7"/>
      <c r="L114" s="7"/>
      <c r="M114" s="7"/>
      <c r="N114" s="7"/>
      <c r="O114" s="7"/>
    </row>
    <row r="115" spans="1:15">
      <c r="A115" s="532" t="s">
        <v>48</v>
      </c>
      <c r="B115" s="529"/>
      <c r="C115" s="533" t="s">
        <v>2368</v>
      </c>
      <c r="D115" s="533" t="s">
        <v>2051</v>
      </c>
      <c r="E115" s="533" t="s">
        <v>2059</v>
      </c>
      <c r="F115" s="533" t="s">
        <v>2060</v>
      </c>
      <c r="G115" s="533" t="s">
        <v>1554</v>
      </c>
      <c r="H115" s="531" t="s">
        <v>53</v>
      </c>
      <c r="I115" s="7"/>
      <c r="J115" s="7"/>
      <c r="K115" s="7"/>
      <c r="L115" s="7"/>
      <c r="M115" s="7"/>
      <c r="N115" s="7"/>
      <c r="O115" s="7"/>
    </row>
    <row r="116" spans="1:15">
      <c r="A116" s="604"/>
      <c r="B116" s="534" t="s">
        <v>470</v>
      </c>
      <c r="C116" s="534" t="s">
        <v>471</v>
      </c>
      <c r="D116" s="534" t="s">
        <v>472</v>
      </c>
      <c r="E116" s="534" t="s">
        <v>62</v>
      </c>
      <c r="F116" s="534" t="s">
        <v>63</v>
      </c>
      <c r="G116" s="534" t="s">
        <v>64</v>
      </c>
      <c r="H116" s="535" t="s">
        <v>65</v>
      </c>
      <c r="I116" s="7"/>
      <c r="J116" s="7"/>
      <c r="K116" s="7"/>
      <c r="L116" s="7"/>
      <c r="M116" s="7"/>
      <c r="N116" s="7"/>
      <c r="O116" s="7"/>
    </row>
    <row r="117" spans="1:15" ht="15.75">
      <c r="A117" s="528"/>
      <c r="B117" s="538" t="s">
        <v>2065</v>
      </c>
      <c r="C117" s="529"/>
      <c r="D117" s="651"/>
      <c r="E117" s="529"/>
      <c r="F117" s="529"/>
      <c r="G117" s="529"/>
      <c r="H117" s="523"/>
      <c r="I117" s="7"/>
      <c r="J117" s="7"/>
      <c r="K117" s="7"/>
      <c r="L117" s="7"/>
      <c r="M117" s="7"/>
      <c r="N117" s="7"/>
      <c r="O117" s="7"/>
    </row>
    <row r="118" spans="1:15" ht="15.75">
      <c r="A118" s="528"/>
      <c r="B118" s="538" t="s">
        <v>958</v>
      </c>
      <c r="C118" s="529"/>
      <c r="D118" s="651"/>
      <c r="E118" s="529"/>
      <c r="F118" s="529"/>
      <c r="G118" s="529"/>
      <c r="H118" s="523"/>
      <c r="I118" s="7"/>
      <c r="J118" s="7"/>
      <c r="K118" s="7"/>
      <c r="L118" s="7"/>
      <c r="M118" s="7"/>
      <c r="N118" s="7"/>
      <c r="O118" s="7"/>
    </row>
    <row r="119" spans="1:15" ht="15.75">
      <c r="A119" s="528">
        <f>A103+1</f>
        <v>60</v>
      </c>
      <c r="B119" s="630"/>
      <c r="C119" s="1357">
        <v>2253214</v>
      </c>
      <c r="D119" s="1359" t="s">
        <v>1691</v>
      </c>
      <c r="E119" s="1356"/>
      <c r="F119" s="1356"/>
      <c r="G119" s="1357">
        <v>-2248831</v>
      </c>
      <c r="H119" s="298">
        <f t="shared" ref="H119:H124" si="14">C119+E119-F119+G119</f>
        <v>4383</v>
      </c>
      <c r="I119" s="7"/>
      <c r="J119" s="7"/>
      <c r="K119" s="7"/>
      <c r="L119" s="7"/>
      <c r="M119" s="7"/>
      <c r="N119" s="7"/>
      <c r="O119" s="7"/>
    </row>
    <row r="120" spans="1:15" ht="15.75">
      <c r="A120" s="528">
        <f t="shared" ref="A120:A125" si="15">A119+1</f>
        <v>61</v>
      </c>
      <c r="B120" s="630"/>
      <c r="C120" s="190"/>
      <c r="D120" s="648"/>
      <c r="E120" s="190"/>
      <c r="F120" s="190"/>
      <c r="G120" s="190"/>
      <c r="H120" s="255">
        <f t="shared" si="14"/>
        <v>0</v>
      </c>
      <c r="I120" s="7"/>
      <c r="J120" s="7"/>
      <c r="K120" s="7"/>
      <c r="L120" s="7"/>
      <c r="M120" s="7"/>
      <c r="N120" s="7"/>
      <c r="O120" s="7"/>
    </row>
    <row r="121" spans="1:15" ht="15.75">
      <c r="A121" s="528">
        <f t="shared" si="15"/>
        <v>62</v>
      </c>
      <c r="B121" s="630" t="s">
        <v>3825</v>
      </c>
      <c r="C121" s="192"/>
      <c r="D121" s="192"/>
      <c r="E121" s="192"/>
      <c r="F121" s="192"/>
      <c r="G121" s="192">
        <v>-371396</v>
      </c>
      <c r="H121" s="255">
        <f t="shared" si="14"/>
        <v>-371396</v>
      </c>
      <c r="I121" s="7"/>
      <c r="J121" s="7"/>
      <c r="K121" s="7"/>
      <c r="L121" s="7"/>
      <c r="M121" s="7"/>
      <c r="N121" s="7"/>
      <c r="O121" s="7"/>
    </row>
    <row r="122" spans="1:15">
      <c r="A122" s="528">
        <f t="shared" si="15"/>
        <v>63</v>
      </c>
      <c r="B122" s="190"/>
      <c r="C122" s="190"/>
      <c r="D122" s="648"/>
      <c r="E122" s="190"/>
      <c r="F122" s="190"/>
      <c r="G122" s="190"/>
      <c r="H122" s="255">
        <f t="shared" si="14"/>
        <v>0</v>
      </c>
      <c r="I122" s="7"/>
      <c r="J122" s="7"/>
      <c r="K122" s="7"/>
      <c r="L122" s="7"/>
      <c r="M122" s="7"/>
      <c r="N122" s="7"/>
      <c r="O122" s="7"/>
    </row>
    <row r="123" spans="1:15">
      <c r="A123" s="528">
        <f t="shared" si="15"/>
        <v>64</v>
      </c>
      <c r="B123" s="190"/>
      <c r="C123" s="190"/>
      <c r="D123" s="648"/>
      <c r="E123" s="190"/>
      <c r="F123" s="190"/>
      <c r="G123" s="190"/>
      <c r="H123" s="255">
        <f t="shared" si="14"/>
        <v>0</v>
      </c>
      <c r="I123" s="7"/>
      <c r="J123" s="7"/>
      <c r="K123" s="7"/>
      <c r="L123" s="7"/>
      <c r="M123" s="7"/>
      <c r="N123" s="7"/>
      <c r="O123" s="7"/>
    </row>
    <row r="124" spans="1:15">
      <c r="A124" s="528">
        <f t="shared" si="15"/>
        <v>65</v>
      </c>
      <c r="B124" s="529" t="s">
        <v>2070</v>
      </c>
      <c r="C124" s="190"/>
      <c r="D124" s="655" t="s">
        <v>1713</v>
      </c>
      <c r="E124" s="190"/>
      <c r="F124" s="190"/>
      <c r="G124" s="190"/>
      <c r="H124" s="255">
        <f t="shared" si="14"/>
        <v>0</v>
      </c>
      <c r="I124" s="7"/>
      <c r="J124" s="7"/>
      <c r="K124" s="7"/>
      <c r="L124" s="7"/>
      <c r="M124" s="7"/>
      <c r="N124" s="7"/>
      <c r="O124" s="7"/>
    </row>
    <row r="125" spans="1:15" ht="15.75">
      <c r="A125" s="528">
        <f t="shared" si="15"/>
        <v>66</v>
      </c>
      <c r="B125" s="662" t="s">
        <v>47</v>
      </c>
      <c r="C125" s="632">
        <f>SUM(C119:C124)</f>
        <v>2253214</v>
      </c>
      <c r="D125" s="651"/>
      <c r="E125" s="632">
        <f>SUM(E119:E124)</f>
        <v>0</v>
      </c>
      <c r="F125" s="632">
        <f>SUM(F119:F124)</f>
        <v>0</v>
      </c>
      <c r="G125" s="632">
        <f>SUM(G119:G124)</f>
        <v>-2620227</v>
      </c>
      <c r="H125" s="633">
        <f>SUM(H119:H124)</f>
        <v>-367013</v>
      </c>
      <c r="I125" s="7"/>
      <c r="J125" s="7"/>
      <c r="K125" s="7"/>
      <c r="L125" s="7"/>
      <c r="M125" s="7"/>
      <c r="N125" s="7"/>
      <c r="O125" s="7"/>
    </row>
    <row r="126" spans="1:15" ht="15.75">
      <c r="A126" s="528"/>
      <c r="B126" s="538"/>
      <c r="C126" s="526"/>
      <c r="D126" s="529"/>
      <c r="E126" s="526"/>
      <c r="F126" s="526"/>
      <c r="G126" s="526"/>
      <c r="H126" s="550"/>
      <c r="I126" s="7"/>
      <c r="J126" s="7"/>
      <c r="K126" s="7"/>
      <c r="L126" s="7"/>
      <c r="M126" s="7"/>
      <c r="N126" s="7"/>
      <c r="O126" s="7"/>
    </row>
    <row r="127" spans="1:15" ht="15.75">
      <c r="A127" s="528"/>
      <c r="B127" s="538"/>
      <c r="C127" s="529"/>
      <c r="D127" s="529"/>
      <c r="E127" s="529"/>
      <c r="F127" s="529"/>
      <c r="G127" s="529"/>
      <c r="H127" s="523"/>
      <c r="I127" s="7"/>
      <c r="J127" s="7"/>
      <c r="K127" s="7"/>
      <c r="L127" s="7"/>
      <c r="M127" s="7"/>
      <c r="N127" s="7"/>
      <c r="O127" s="7"/>
    </row>
    <row r="128" spans="1:15" ht="15.75">
      <c r="A128" s="528"/>
      <c r="B128" s="538" t="s">
        <v>961</v>
      </c>
      <c r="C128" s="288"/>
      <c r="D128" s="655"/>
      <c r="E128" s="288"/>
      <c r="F128" s="287"/>
      <c r="G128" s="287"/>
      <c r="H128" s="298">
        <f t="shared" ref="H128:H134" si="16">C128+E128-F128+G128</f>
        <v>0</v>
      </c>
      <c r="I128" s="7"/>
      <c r="J128" s="7"/>
      <c r="K128" s="7"/>
      <c r="L128" s="7"/>
      <c r="M128" s="7"/>
      <c r="N128" s="7"/>
      <c r="O128" s="7"/>
    </row>
    <row r="129" spans="1:15" ht="15.75">
      <c r="A129" s="528">
        <f>A125+1</f>
        <v>67</v>
      </c>
      <c r="B129" s="538"/>
      <c r="C129" s="1358">
        <v>-38673161</v>
      </c>
      <c r="D129" s="1359">
        <v>7450</v>
      </c>
      <c r="E129" s="1356"/>
      <c r="F129" s="1362"/>
      <c r="G129" s="1358">
        <f>-27156544-31318203+23144576</f>
        <v>-35330171</v>
      </c>
      <c r="H129" s="255">
        <f t="shared" si="16"/>
        <v>-74003332</v>
      </c>
      <c r="I129" s="7"/>
      <c r="J129" s="7"/>
      <c r="K129" s="7"/>
      <c r="L129" s="7"/>
      <c r="M129" s="7"/>
      <c r="N129" s="7"/>
      <c r="O129" s="7"/>
    </row>
    <row r="130" spans="1:15" ht="15.75">
      <c r="A130" s="528">
        <f t="shared" ref="A130:A137" si="17">A129+1</f>
        <v>68</v>
      </c>
      <c r="B130" s="538"/>
      <c r="C130" s="1357">
        <v>0</v>
      </c>
      <c r="D130" s="1356"/>
      <c r="E130" s="1356"/>
      <c r="F130" s="1362"/>
      <c r="G130" s="1358"/>
      <c r="H130" s="255">
        <f t="shared" si="16"/>
        <v>0</v>
      </c>
      <c r="I130" s="7"/>
      <c r="J130" s="7"/>
      <c r="K130" s="7"/>
      <c r="L130" s="7"/>
      <c r="M130" s="7"/>
      <c r="N130" s="7"/>
      <c r="O130" s="7"/>
    </row>
    <row r="131" spans="1:15" ht="15.75">
      <c r="A131" s="528">
        <f t="shared" si="17"/>
        <v>69</v>
      </c>
      <c r="B131" s="538"/>
      <c r="C131" s="192"/>
      <c r="D131" s="648"/>
      <c r="E131" s="192"/>
      <c r="F131" s="290"/>
      <c r="G131" s="290">
        <v>0</v>
      </c>
      <c r="H131" s="255">
        <f t="shared" si="16"/>
        <v>0</v>
      </c>
      <c r="I131" s="7"/>
      <c r="J131" s="1653"/>
      <c r="K131" s="7"/>
      <c r="L131" s="7"/>
      <c r="M131" s="7"/>
      <c r="N131" s="7"/>
      <c r="O131" s="7"/>
    </row>
    <row r="132" spans="1:15">
      <c r="A132" s="528">
        <f t="shared" si="17"/>
        <v>70</v>
      </c>
      <c r="B132" s="529"/>
      <c r="C132" s="192"/>
      <c r="D132" s="648"/>
      <c r="E132" s="192"/>
      <c r="F132" s="290"/>
      <c r="G132" s="290"/>
      <c r="H132" s="255">
        <f t="shared" si="16"/>
        <v>0</v>
      </c>
      <c r="I132" s="7"/>
      <c r="J132" s="7"/>
      <c r="K132" s="7"/>
      <c r="L132" s="7"/>
      <c r="M132" s="7"/>
      <c r="N132" s="7"/>
      <c r="O132" s="7"/>
    </row>
    <row r="133" spans="1:15">
      <c r="A133" s="528">
        <f t="shared" si="17"/>
        <v>71</v>
      </c>
      <c r="B133" s="529"/>
      <c r="C133" s="192"/>
      <c r="D133" s="648"/>
      <c r="E133" s="192"/>
      <c r="F133" s="290"/>
      <c r="G133" s="290"/>
      <c r="H133" s="255">
        <f t="shared" si="16"/>
        <v>0</v>
      </c>
      <c r="I133" s="7"/>
      <c r="J133" s="7"/>
      <c r="K133" s="7"/>
      <c r="L133" s="7"/>
      <c r="M133" s="7"/>
      <c r="N133" s="7"/>
      <c r="O133" s="7"/>
    </row>
    <row r="134" spans="1:15">
      <c r="A134" s="528">
        <f t="shared" si="17"/>
        <v>72</v>
      </c>
      <c r="B134" s="529" t="s">
        <v>2070</v>
      </c>
      <c r="C134" s="190"/>
      <c r="D134" s="655" t="s">
        <v>1713</v>
      </c>
      <c r="E134" s="190"/>
      <c r="F134" s="529"/>
      <c r="G134" s="529"/>
      <c r="H134" s="255">
        <f t="shared" si="16"/>
        <v>0</v>
      </c>
      <c r="I134" s="7"/>
      <c r="J134" s="7"/>
      <c r="K134" s="7"/>
      <c r="L134" s="7"/>
      <c r="M134" s="7"/>
      <c r="N134" s="7"/>
      <c r="O134" s="7"/>
    </row>
    <row r="135" spans="1:15" ht="15.75">
      <c r="A135" s="528">
        <f t="shared" si="17"/>
        <v>73</v>
      </c>
      <c r="B135" s="662" t="s">
        <v>47</v>
      </c>
      <c r="C135" s="632">
        <f>SUM(C128:C134)</f>
        <v>-38673161</v>
      </c>
      <c r="D135" s="177"/>
      <c r="E135" s="632">
        <f>SUM(E128:E134)</f>
        <v>0</v>
      </c>
      <c r="F135" s="632">
        <f>SUM(F128:F134)</f>
        <v>0</v>
      </c>
      <c r="G135" s="632">
        <f>SUM(G128:G134)</f>
        <v>-35330171</v>
      </c>
      <c r="H135" s="633">
        <f>SUM(H128:H134)</f>
        <v>-74003332</v>
      </c>
      <c r="I135" s="7"/>
      <c r="J135" s="1378"/>
      <c r="K135" s="7"/>
      <c r="L135" s="7"/>
      <c r="M135" s="7"/>
      <c r="N135" s="7"/>
      <c r="O135" s="7"/>
    </row>
    <row r="136" spans="1:15" ht="15.75">
      <c r="A136" s="528">
        <f t="shared" si="17"/>
        <v>74</v>
      </c>
      <c r="B136" s="538" t="s">
        <v>962</v>
      </c>
      <c r="C136" s="632">
        <f>C116+C135</f>
        <v>-38673161</v>
      </c>
      <c r="D136" s="529"/>
      <c r="E136" s="632">
        <f>E116+E135</f>
        <v>0</v>
      </c>
      <c r="F136" s="632">
        <f>F116+F135</f>
        <v>0</v>
      </c>
      <c r="G136" s="632">
        <f>G116+G135</f>
        <v>-35330171</v>
      </c>
      <c r="H136" s="633">
        <f>H116+H135</f>
        <v>-74003332</v>
      </c>
      <c r="I136" s="7"/>
      <c r="J136" s="7"/>
      <c r="K136" s="7"/>
      <c r="L136" s="7"/>
      <c r="M136" s="7"/>
      <c r="N136" s="7"/>
      <c r="O136" s="7"/>
    </row>
    <row r="137" spans="1:15">
      <c r="A137" s="528">
        <f t="shared" si="17"/>
        <v>75</v>
      </c>
      <c r="B137" s="529"/>
      <c r="C137" s="529"/>
      <c r="D137" s="651"/>
      <c r="E137" s="529"/>
      <c r="F137" s="529"/>
      <c r="G137" s="529"/>
      <c r="H137" s="255"/>
      <c r="I137" s="7"/>
      <c r="J137" s="7"/>
      <c r="K137" s="7"/>
      <c r="L137" s="7"/>
      <c r="M137" s="7"/>
      <c r="N137" s="7"/>
      <c r="O137" s="7"/>
    </row>
    <row r="138" spans="1:15" ht="15.75">
      <c r="A138" s="528"/>
      <c r="B138" s="538" t="s">
        <v>963</v>
      </c>
      <c r="C138" s="529"/>
      <c r="D138" s="529"/>
      <c r="E138" s="529"/>
      <c r="F138" s="529"/>
      <c r="G138" s="529"/>
      <c r="H138" s="523"/>
      <c r="I138" s="7"/>
      <c r="J138" s="7"/>
      <c r="K138" s="7"/>
      <c r="L138" s="7"/>
      <c r="M138" s="7"/>
      <c r="N138" s="7"/>
      <c r="O138" s="7"/>
    </row>
    <row r="139" spans="1:15">
      <c r="A139" s="528">
        <f>A137+1</f>
        <v>76</v>
      </c>
      <c r="B139" s="190"/>
      <c r="C139" s="1356">
        <v>0</v>
      </c>
      <c r="D139" s="190"/>
      <c r="E139" s="288"/>
      <c r="F139" s="288"/>
      <c r="G139" s="288"/>
      <c r="H139" s="298">
        <f>C139+E139-F139+G139</f>
        <v>0</v>
      </c>
      <c r="I139" s="7"/>
      <c r="J139" s="7"/>
      <c r="K139" s="7"/>
      <c r="L139" s="7"/>
      <c r="M139" s="7"/>
      <c r="N139" s="7"/>
      <c r="O139" s="7"/>
    </row>
    <row r="140" spans="1:15">
      <c r="A140" s="528">
        <f>A139+1</f>
        <v>77</v>
      </c>
      <c r="B140" s="190"/>
      <c r="C140" s="1356">
        <v>0</v>
      </c>
      <c r="D140" s="190"/>
      <c r="E140" s="190"/>
      <c r="F140" s="190"/>
      <c r="G140" s="190"/>
      <c r="H140" s="255">
        <f>C140+E140-F140+G140</f>
        <v>0</v>
      </c>
      <c r="I140" s="7"/>
      <c r="J140" s="7"/>
      <c r="K140" s="7"/>
      <c r="L140" s="7"/>
      <c r="M140" s="7"/>
      <c r="N140" s="7"/>
      <c r="O140" s="7"/>
    </row>
    <row r="141" spans="1:15">
      <c r="A141" s="528">
        <f>A140+1</f>
        <v>78</v>
      </c>
      <c r="B141" s="190"/>
      <c r="C141" s="1356">
        <v>0</v>
      </c>
      <c r="D141" s="190"/>
      <c r="E141" s="190"/>
      <c r="F141" s="190"/>
      <c r="G141" s="190"/>
      <c r="H141" s="255">
        <f>C141+E141-F141+G141</f>
        <v>0</v>
      </c>
      <c r="I141" s="7"/>
      <c r="J141" s="7"/>
      <c r="K141" s="7"/>
      <c r="L141" s="7"/>
      <c r="M141" s="7"/>
      <c r="N141" s="7"/>
      <c r="O141" s="7"/>
    </row>
    <row r="142" spans="1:15">
      <c r="A142" s="528">
        <f>A141+1</f>
        <v>79</v>
      </c>
      <c r="B142" s="190"/>
      <c r="C142" s="1356">
        <v>0</v>
      </c>
      <c r="D142" s="190"/>
      <c r="E142" s="190"/>
      <c r="F142" s="190"/>
      <c r="G142" s="190"/>
      <c r="H142" s="255">
        <f>C142+E142-F142+G142</f>
        <v>0</v>
      </c>
      <c r="I142" s="7"/>
      <c r="J142" s="7"/>
      <c r="K142" s="7"/>
      <c r="L142" s="7"/>
      <c r="M142" s="7"/>
      <c r="N142" s="7"/>
      <c r="O142" s="7"/>
    </row>
    <row r="143" spans="1:15">
      <c r="A143" s="528">
        <f>A142+1</f>
        <v>80</v>
      </c>
      <c r="B143" s="190"/>
      <c r="C143" s="1356">
        <v>0</v>
      </c>
      <c r="D143" s="190"/>
      <c r="E143" s="190"/>
      <c r="F143" s="190"/>
      <c r="G143" s="190"/>
      <c r="H143" s="255">
        <f>C143+E143-F143+G143</f>
        <v>0</v>
      </c>
      <c r="I143" s="7"/>
      <c r="J143" s="7"/>
      <c r="K143" s="7"/>
      <c r="L143" s="7"/>
      <c r="M143" s="7"/>
      <c r="N143" s="7"/>
      <c r="O143" s="7"/>
    </row>
    <row r="144" spans="1:15" ht="16.5" thickBot="1">
      <c r="A144" s="663">
        <f>A143+1</f>
        <v>81</v>
      </c>
      <c r="B144" s="664" t="s">
        <v>47</v>
      </c>
      <c r="C144" s="542">
        <f>SUM(C139:C143)</f>
        <v>0</v>
      </c>
      <c r="D144" s="666" t="s">
        <v>1682</v>
      </c>
      <c r="E144" s="542">
        <f>SUM(E139:E143)</f>
        <v>0</v>
      </c>
      <c r="F144" s="542">
        <f>SUM(F139:F143)</f>
        <v>0</v>
      </c>
      <c r="G144" s="542">
        <f>SUM(G139:G143)</f>
        <v>0</v>
      </c>
      <c r="H144" s="543">
        <f>SUM(H139:H143)</f>
        <v>0</v>
      </c>
      <c r="I144" s="7"/>
      <c r="J144" s="7"/>
      <c r="K144" s="7"/>
      <c r="L144" s="7"/>
      <c r="M144" s="7"/>
      <c r="N144" s="7"/>
      <c r="O144" s="7"/>
    </row>
    <row r="145" spans="1:15">
      <c r="A145" s="7"/>
      <c r="B145" s="7"/>
      <c r="C145" s="7"/>
      <c r="D145" s="7"/>
      <c r="E145" s="7"/>
      <c r="F145" s="7"/>
      <c r="G145" s="7"/>
      <c r="H145" s="537" t="s">
        <v>2583</v>
      </c>
      <c r="I145" s="7"/>
      <c r="J145" s="7"/>
      <c r="K145" s="7"/>
      <c r="L145" s="7"/>
      <c r="M145" s="7"/>
      <c r="N145" s="7"/>
      <c r="O145" s="7"/>
    </row>
    <row r="146" spans="1:15">
      <c r="A146" s="7"/>
      <c r="B146" s="521"/>
      <c r="C146" s="521"/>
      <c r="D146" s="647"/>
      <c r="E146" s="521"/>
      <c r="F146" s="521"/>
      <c r="G146" s="521"/>
      <c r="H146" s="521"/>
      <c r="I146" s="7"/>
      <c r="J146" s="7"/>
      <c r="K146" s="7"/>
      <c r="L146" s="7"/>
      <c r="M146" s="7"/>
      <c r="N146" s="7"/>
      <c r="O146" s="7"/>
    </row>
    <row r="147" spans="1:15">
      <c r="A147" s="114">
        <v>40</v>
      </c>
      <c r="B147" s="114"/>
      <c r="C147" s="114"/>
      <c r="D147" s="654"/>
      <c r="E147" s="114"/>
      <c r="F147" s="114"/>
      <c r="G147" s="114"/>
      <c r="H147" s="114"/>
      <c r="I147" s="7"/>
      <c r="J147" s="7"/>
      <c r="K147" s="7"/>
      <c r="L147" s="7"/>
      <c r="M147" s="7"/>
      <c r="N147" s="7"/>
      <c r="O147" s="7"/>
    </row>
    <row r="148" spans="1:15">
      <c r="A148" s="7"/>
      <c r="B148" s="7"/>
      <c r="C148" s="7"/>
      <c r="D148" s="7"/>
      <c r="E148" s="7"/>
      <c r="F148" s="7"/>
      <c r="G148" s="7"/>
    </row>
    <row r="149" spans="1:15">
      <c r="A149" s="7"/>
      <c r="B149" s="7"/>
      <c r="C149" s="7"/>
      <c r="D149" s="7"/>
      <c r="E149" s="7"/>
      <c r="F149" s="7"/>
      <c r="G149" s="7"/>
    </row>
    <row r="150" spans="1:15">
      <c r="A150" s="7"/>
      <c r="B150" s="7"/>
      <c r="C150" s="7"/>
      <c r="D150" s="7"/>
      <c r="E150" s="7"/>
      <c r="F150" s="7"/>
      <c r="G150" s="7"/>
    </row>
    <row r="151" spans="1:15">
      <c r="A151" s="7"/>
      <c r="B151" s="7"/>
      <c r="C151" s="7"/>
      <c r="D151" s="7"/>
      <c r="E151" s="7"/>
      <c r="F151" s="7"/>
      <c r="G151" s="7"/>
    </row>
    <row r="152" spans="1:15">
      <c r="A152" s="7"/>
      <c r="B152" s="7"/>
      <c r="C152" s="7"/>
      <c r="D152" s="7"/>
      <c r="E152" s="7"/>
      <c r="F152" s="7"/>
      <c r="G152" s="7"/>
    </row>
    <row r="153" spans="1:15">
      <c r="A153" s="7"/>
      <c r="B153" s="7"/>
      <c r="C153" s="7"/>
      <c r="D153" s="7"/>
      <c r="E153" s="7"/>
      <c r="F153" s="7"/>
      <c r="G153" s="7"/>
    </row>
    <row r="154" spans="1:15">
      <c r="A154" s="7"/>
      <c r="B154" s="7"/>
      <c r="C154" s="7"/>
      <c r="D154" s="7"/>
      <c r="E154" s="7"/>
      <c r="F154" s="7"/>
      <c r="G154" s="7"/>
    </row>
    <row r="155" spans="1:15">
      <c r="A155" s="7"/>
      <c r="B155" s="7"/>
      <c r="C155" s="7"/>
      <c r="D155" s="7"/>
      <c r="E155" s="7"/>
      <c r="F155" s="7"/>
      <c r="G155" s="7"/>
    </row>
    <row r="156" spans="1:15">
      <c r="A156" s="7"/>
      <c r="B156" s="7"/>
      <c r="C156" s="7"/>
      <c r="D156" s="7"/>
      <c r="E156" s="7"/>
      <c r="F156" s="7"/>
      <c r="G156" s="7"/>
    </row>
    <row r="157" spans="1:15">
      <c r="A157" s="7"/>
      <c r="B157" s="7"/>
      <c r="C157" s="7"/>
      <c r="D157" s="7"/>
      <c r="E157" s="7"/>
      <c r="F157" s="7"/>
      <c r="G157" s="7"/>
    </row>
    <row r="158" spans="1:15">
      <c r="A158" s="7"/>
      <c r="B158" s="7"/>
      <c r="C158" s="7"/>
      <c r="D158" s="7"/>
      <c r="E158" s="7"/>
      <c r="F158" s="7"/>
      <c r="G158" s="7"/>
    </row>
    <row r="159" spans="1:15">
      <c r="A159" s="7"/>
      <c r="B159" s="7"/>
      <c r="C159" s="7"/>
      <c r="D159" s="7"/>
      <c r="E159" s="7"/>
      <c r="F159" s="7"/>
      <c r="G159" s="7"/>
    </row>
    <row r="160" spans="1:15">
      <c r="A160" s="7"/>
      <c r="B160" s="7"/>
      <c r="C160" s="7"/>
      <c r="D160" s="7"/>
      <c r="E160" s="7"/>
      <c r="F160" s="7"/>
      <c r="G160" s="7"/>
    </row>
    <row r="161" spans="1:7">
      <c r="A161" s="7"/>
      <c r="B161" s="7"/>
      <c r="C161" s="7"/>
      <c r="D161" s="7"/>
      <c r="E161" s="7"/>
      <c r="F161" s="7"/>
      <c r="G161" s="7"/>
    </row>
    <row r="162" spans="1:7">
      <c r="A162" s="7"/>
      <c r="B162" s="7"/>
      <c r="C162" s="7"/>
      <c r="D162" s="7"/>
      <c r="E162" s="7"/>
      <c r="F162" s="7"/>
      <c r="G162" s="7"/>
    </row>
    <row r="163" spans="1:7">
      <c r="A163" s="7"/>
      <c r="B163" s="7"/>
      <c r="C163" s="7"/>
      <c r="D163" s="7"/>
      <c r="E163" s="7"/>
      <c r="F163" s="7"/>
      <c r="G163" s="7"/>
    </row>
    <row r="164" spans="1:7">
      <c r="A164" s="7"/>
      <c r="B164" s="7"/>
      <c r="C164" s="7"/>
      <c r="D164" s="7"/>
      <c r="E164" s="7"/>
      <c r="F164" s="7"/>
      <c r="G164" s="7"/>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826" r:id="rId4" name="Button 34">
              <controlPr locked="0" defaultSize="0" autoFill="0" autoLine="0" autoPict="0">
                <anchor moveWithCells="1" sizeWithCells="1">
                  <from>
                    <xdr:col>0</xdr:col>
                    <xdr:colOff>0</xdr:colOff>
                    <xdr:row>148</xdr:row>
                    <xdr:rowOff>47625</xdr:rowOff>
                  </from>
                  <to>
                    <xdr:col>0</xdr:col>
                    <xdr:colOff>0</xdr:colOff>
                    <xdr:row>150</xdr:row>
                    <xdr:rowOff>123825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7"/>
  <sheetViews>
    <sheetView topLeftCell="A25" zoomScale="75" zoomScaleNormal="75" workbookViewId="0">
      <selection activeCell="D36" sqref="D36"/>
    </sheetView>
  </sheetViews>
  <sheetFormatPr defaultColWidth="9.77734375" defaultRowHeight="15"/>
  <cols>
    <col min="1" max="1" width="7.77734375" customWidth="1"/>
    <col min="2" max="2" width="60.77734375" customWidth="1"/>
    <col min="3" max="3" width="12.77734375" customWidth="1"/>
    <col min="4" max="4" width="14" bestFit="1" customWidth="1"/>
    <col min="5" max="5" width="12.77734375" customWidth="1"/>
    <col min="6" max="6" width="15.77734375" customWidth="1"/>
    <col min="7" max="7" width="16.77734375" customWidth="1"/>
    <col min="8" max="8" width="15.777343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7" t="str">
        <f>+CONAMEDATE6</f>
        <v>Annual Report of VERIZON NEW YORK INC.                                                                                                       For the period ending DECEMBER 31, 2014</v>
      </c>
      <c r="B1" s="7"/>
      <c r="C1" s="7"/>
      <c r="D1" s="7"/>
      <c r="E1" s="7"/>
      <c r="F1" s="7"/>
      <c r="G1" s="18"/>
      <c r="H1" s="7"/>
      <c r="I1" s="7" t="str">
        <f>+CONAMEDATE6</f>
        <v>Annual Report of VERIZON NEW YORK INC.                                                                                                       For the period ending DECEMBER 31, 2014</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8">
      <c r="A2" s="672"/>
      <c r="B2" s="673"/>
      <c r="C2" s="673" t="s">
        <v>728</v>
      </c>
      <c r="D2" s="673" t="s">
        <v>728</v>
      </c>
      <c r="E2" s="673" t="s">
        <v>728</v>
      </c>
      <c r="F2" s="673" t="s">
        <v>728</v>
      </c>
      <c r="G2" s="673" t="s">
        <v>728</v>
      </c>
      <c r="H2" s="1065"/>
      <c r="I2" s="672"/>
      <c r="J2" s="673"/>
      <c r="K2" s="673"/>
      <c r="L2" s="673"/>
      <c r="M2" s="673" t="s">
        <v>728</v>
      </c>
      <c r="N2" s="673" t="s">
        <v>597</v>
      </c>
      <c r="O2" s="673" t="s">
        <v>728</v>
      </c>
      <c r="P2" s="673" t="s">
        <v>728</v>
      </c>
      <c r="Q2" s="674" t="s">
        <v>728</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8">
      <c r="A3" s="675"/>
      <c r="B3" s="676" t="s">
        <v>598</v>
      </c>
      <c r="C3" s="677"/>
      <c r="D3" s="677"/>
      <c r="E3" s="677"/>
      <c r="F3" s="677"/>
      <c r="G3" s="677"/>
      <c r="H3" s="678"/>
      <c r="I3" s="679"/>
      <c r="J3" s="676" t="s">
        <v>598</v>
      </c>
      <c r="K3" s="677"/>
      <c r="L3" s="677"/>
      <c r="M3" s="677"/>
      <c r="N3" s="677"/>
      <c r="O3" s="677"/>
      <c r="P3" s="677"/>
      <c r="Q3" s="678"/>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8">
      <c r="A4" s="117"/>
      <c r="B4" s="7"/>
      <c r="C4" s="680"/>
      <c r="D4" s="680"/>
      <c r="E4" s="680"/>
      <c r="F4" s="680"/>
      <c r="G4" s="680"/>
      <c r="H4" s="681"/>
      <c r="I4" s="117"/>
      <c r="J4" s="7"/>
      <c r="K4" s="680"/>
      <c r="L4" s="680"/>
      <c r="M4" s="680"/>
      <c r="N4" s="680"/>
      <c r="O4" s="680"/>
      <c r="P4" s="680"/>
      <c r="Q4" s="681"/>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8">
      <c r="A5" s="682" t="s">
        <v>2021</v>
      </c>
      <c r="B5" s="680" t="s">
        <v>599</v>
      </c>
      <c r="C5" s="680"/>
      <c r="D5" s="680"/>
      <c r="E5" s="680"/>
      <c r="F5" s="680"/>
      <c r="G5" s="680"/>
      <c r="H5" s="681"/>
      <c r="I5" s="682" t="s">
        <v>2021</v>
      </c>
      <c r="J5" s="680" t="s">
        <v>599</v>
      </c>
      <c r="K5" s="680"/>
      <c r="L5" s="680"/>
      <c r="M5" s="680"/>
      <c r="N5" s="680"/>
      <c r="O5" s="680"/>
      <c r="P5" s="680"/>
      <c r="Q5" s="681"/>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18">
      <c r="A6" s="1066"/>
      <c r="B6" s="1067" t="s">
        <v>2791</v>
      </c>
      <c r="C6" s="1067"/>
      <c r="D6" s="1067"/>
      <c r="E6" s="1067"/>
      <c r="F6" s="1067"/>
      <c r="G6" s="1067"/>
      <c r="H6" s="1068"/>
      <c r="I6" s="1066"/>
      <c r="J6" s="1067" t="s">
        <v>2791</v>
      </c>
      <c r="K6" s="1067"/>
      <c r="L6" s="1067"/>
      <c r="M6" s="1067"/>
      <c r="N6" s="1067"/>
      <c r="O6" s="1067"/>
      <c r="P6" s="1067"/>
      <c r="Q6" s="1068"/>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18">
      <c r="A7" s="682" t="s">
        <v>2035</v>
      </c>
      <c r="B7" s="680" t="s">
        <v>600</v>
      </c>
      <c r="C7" s="680"/>
      <c r="D7" s="680"/>
      <c r="E7" s="680"/>
      <c r="F7" s="680"/>
      <c r="G7" s="680"/>
      <c r="H7" s="681"/>
      <c r="I7" s="682" t="s">
        <v>2035</v>
      </c>
      <c r="J7" s="680" t="s">
        <v>600</v>
      </c>
      <c r="K7" s="680"/>
      <c r="L7" s="680"/>
      <c r="M7" s="680"/>
      <c r="N7" s="680"/>
      <c r="O7" s="680"/>
      <c r="P7" s="680"/>
      <c r="Q7" s="68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ht="18">
      <c r="A8" s="682" t="s">
        <v>1378</v>
      </c>
      <c r="B8" s="680" t="s">
        <v>601</v>
      </c>
      <c r="C8" s="680"/>
      <c r="D8" s="680"/>
      <c r="E8" s="680"/>
      <c r="F8" s="680"/>
      <c r="G8" s="680"/>
      <c r="H8" s="681"/>
      <c r="I8" s="682" t="s">
        <v>1378</v>
      </c>
      <c r="J8" s="680" t="s">
        <v>601</v>
      </c>
      <c r="K8" s="680"/>
      <c r="L8" s="680"/>
      <c r="M8" s="680"/>
      <c r="N8" s="680"/>
      <c r="O8" s="680"/>
      <c r="P8" s="680"/>
      <c r="Q8" s="68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ht="18">
      <c r="A9" s="682"/>
      <c r="B9" s="680" t="s">
        <v>602</v>
      </c>
      <c r="C9" s="680"/>
      <c r="D9" s="680"/>
      <c r="E9" s="680"/>
      <c r="F9" s="680"/>
      <c r="G9" s="680"/>
      <c r="H9" s="681"/>
      <c r="I9" s="682"/>
      <c r="J9" s="680" t="s">
        <v>602</v>
      </c>
      <c r="K9" s="680"/>
      <c r="L9" s="680"/>
      <c r="M9" s="680"/>
      <c r="N9" s="680"/>
      <c r="O9" s="680"/>
      <c r="P9" s="680"/>
      <c r="Q9" s="68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ht="18">
      <c r="A10" s="682" t="s">
        <v>1398</v>
      </c>
      <c r="B10" s="680" t="s">
        <v>603</v>
      </c>
      <c r="C10" s="680"/>
      <c r="D10" s="680"/>
      <c r="E10" s="680"/>
      <c r="F10" s="680"/>
      <c r="G10" s="680"/>
      <c r="H10" s="681"/>
      <c r="I10" s="682" t="s">
        <v>1398</v>
      </c>
      <c r="J10" s="680" t="s">
        <v>603</v>
      </c>
      <c r="K10" s="680"/>
      <c r="L10" s="680"/>
      <c r="M10" s="680"/>
      <c r="N10" s="680"/>
      <c r="O10" s="680"/>
      <c r="P10" s="680"/>
      <c r="Q10" s="68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ht="18">
      <c r="A11" s="682"/>
      <c r="B11" s="680" t="s">
        <v>604</v>
      </c>
      <c r="C11" s="680"/>
      <c r="D11" s="680"/>
      <c r="E11" s="680"/>
      <c r="F11" s="680"/>
      <c r="G11" s="680"/>
      <c r="H11" s="681"/>
      <c r="I11" s="682"/>
      <c r="J11" s="680" t="s">
        <v>604</v>
      </c>
      <c r="K11" s="680"/>
      <c r="L11" s="680"/>
      <c r="M11" s="680"/>
      <c r="N11" s="680"/>
      <c r="O11" s="680"/>
      <c r="P11" s="680"/>
      <c r="Q11" s="68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ht="18">
      <c r="A12" s="682" t="s">
        <v>1423</v>
      </c>
      <c r="B12" s="680" t="s">
        <v>605</v>
      </c>
      <c r="C12" s="680"/>
      <c r="D12" s="680"/>
      <c r="E12" s="680"/>
      <c r="F12" s="680"/>
      <c r="G12" s="680"/>
      <c r="H12" s="681"/>
      <c r="I12" s="682" t="s">
        <v>1423</v>
      </c>
      <c r="J12" s="680" t="s">
        <v>605</v>
      </c>
      <c r="K12" s="680"/>
      <c r="L12" s="680"/>
      <c r="M12" s="680"/>
      <c r="N12" s="680"/>
      <c r="O12" s="680"/>
      <c r="P12" s="680"/>
      <c r="Q12" s="68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ht="18">
      <c r="A13" s="682"/>
      <c r="B13" s="680" t="s">
        <v>606</v>
      </c>
      <c r="C13" s="680"/>
      <c r="D13" s="680"/>
      <c r="E13" s="680"/>
      <c r="F13" s="680"/>
      <c r="G13" s="680"/>
      <c r="H13" s="681"/>
      <c r="I13" s="682"/>
      <c r="J13" s="680" t="s">
        <v>606</v>
      </c>
      <c r="K13" s="680"/>
      <c r="L13" s="680"/>
      <c r="M13" s="680"/>
      <c r="N13" s="680"/>
      <c r="O13" s="680"/>
      <c r="P13" s="680"/>
      <c r="Q13" s="68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ht="18">
      <c r="A14" s="682" t="s">
        <v>1426</v>
      </c>
      <c r="B14" s="680" t="s">
        <v>607</v>
      </c>
      <c r="C14" s="680"/>
      <c r="D14" s="680"/>
      <c r="E14" s="680"/>
      <c r="F14" s="680"/>
      <c r="G14" s="680"/>
      <c r="H14" s="681"/>
      <c r="I14" s="682" t="s">
        <v>1426</v>
      </c>
      <c r="J14" s="680" t="s">
        <v>607</v>
      </c>
      <c r="K14" s="680"/>
      <c r="L14" s="680"/>
      <c r="M14" s="680"/>
      <c r="N14" s="680"/>
      <c r="O14" s="680"/>
      <c r="P14" s="680"/>
      <c r="Q14" s="68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ht="18">
      <c r="A15" s="679"/>
      <c r="B15" s="680" t="s">
        <v>608</v>
      </c>
      <c r="C15" s="680"/>
      <c r="D15" s="680"/>
      <c r="E15" s="680"/>
      <c r="F15" s="680"/>
      <c r="G15" s="680"/>
      <c r="H15" s="681"/>
      <c r="I15" s="679"/>
      <c r="J15" s="680" t="s">
        <v>608</v>
      </c>
      <c r="K15" s="680"/>
      <c r="L15" s="680"/>
      <c r="M15" s="680"/>
      <c r="N15" s="680"/>
      <c r="O15" s="680"/>
      <c r="P15" s="680"/>
      <c r="Q15" s="68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ht="18">
      <c r="A16" s="679"/>
      <c r="B16" s="680" t="s">
        <v>609</v>
      </c>
      <c r="C16" s="680"/>
      <c r="D16" s="680"/>
      <c r="E16" s="680"/>
      <c r="F16" s="680"/>
      <c r="G16" s="680"/>
      <c r="H16" s="681"/>
      <c r="I16" s="679"/>
      <c r="J16" s="680" t="s">
        <v>609</v>
      </c>
      <c r="K16" s="680"/>
      <c r="L16" s="680"/>
      <c r="M16" s="680"/>
      <c r="N16" s="680"/>
      <c r="O16" s="680"/>
      <c r="P16" s="680"/>
      <c r="Q16" s="68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ht="18">
      <c r="A17" s="679"/>
      <c r="B17" s="680" t="s">
        <v>597</v>
      </c>
      <c r="C17" s="680"/>
      <c r="D17" s="680"/>
      <c r="E17" s="680"/>
      <c r="F17" s="680"/>
      <c r="G17" s="680"/>
      <c r="H17" s="681"/>
      <c r="I17" s="679"/>
      <c r="J17" s="680" t="s">
        <v>597</v>
      </c>
      <c r="K17" s="683"/>
      <c r="L17" s="684" t="s">
        <v>610</v>
      </c>
      <c r="M17" s="685"/>
      <c r="N17" s="683"/>
      <c r="O17" s="684" t="s">
        <v>611</v>
      </c>
      <c r="P17" s="685"/>
      <c r="Q17" s="68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8">
      <c r="A18" s="679"/>
      <c r="B18" s="680"/>
      <c r="C18" s="680"/>
      <c r="D18" s="680"/>
      <c r="E18" s="680"/>
      <c r="F18" s="680"/>
      <c r="G18" s="680"/>
      <c r="H18" s="681"/>
      <c r="I18" s="679"/>
      <c r="J18" s="680"/>
      <c r="K18" s="686"/>
      <c r="L18" s="687"/>
      <c r="M18" s="688"/>
      <c r="N18" s="686"/>
      <c r="O18" s="687"/>
      <c r="P18" s="688"/>
      <c r="Q18" s="68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8">
      <c r="A19" s="689"/>
      <c r="B19" s="690"/>
      <c r="C19" s="691"/>
      <c r="D19" s="690"/>
      <c r="E19" s="691"/>
      <c r="F19" s="692"/>
      <c r="G19" s="691"/>
      <c r="H19" s="693"/>
      <c r="I19" s="689"/>
      <c r="J19" s="690"/>
      <c r="K19" s="694" t="s">
        <v>612</v>
      </c>
      <c r="L19" s="690"/>
      <c r="M19" s="690"/>
      <c r="N19" s="690"/>
      <c r="O19" s="695" t="s">
        <v>728</v>
      </c>
      <c r="P19" s="690" t="s">
        <v>728</v>
      </c>
      <c r="Q19" s="693"/>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ht="18">
      <c r="A20" s="696"/>
      <c r="B20" s="697"/>
      <c r="C20" s="698"/>
      <c r="D20" s="697"/>
      <c r="E20" s="698"/>
      <c r="F20" s="699"/>
      <c r="G20" s="698"/>
      <c r="H20" s="700"/>
      <c r="I20" s="696"/>
      <c r="J20" s="697"/>
      <c r="K20" s="697" t="s">
        <v>613</v>
      </c>
      <c r="L20" s="697"/>
      <c r="M20" s="697" t="s">
        <v>614</v>
      </c>
      <c r="N20" s="697" t="s">
        <v>615</v>
      </c>
      <c r="O20" s="701" t="s">
        <v>616</v>
      </c>
      <c r="P20" s="702"/>
      <c r="Q20" s="700" t="s">
        <v>617</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ht="18">
      <c r="A21" s="696" t="s">
        <v>36</v>
      </c>
      <c r="B21" s="697" t="s">
        <v>559</v>
      </c>
      <c r="C21" s="698" t="s">
        <v>618</v>
      </c>
      <c r="D21" s="697" t="s">
        <v>619</v>
      </c>
      <c r="E21" s="698" t="s">
        <v>272</v>
      </c>
      <c r="F21" s="699" t="s">
        <v>273</v>
      </c>
      <c r="G21" s="698" t="s">
        <v>274</v>
      </c>
      <c r="H21" s="700" t="s">
        <v>275</v>
      </c>
      <c r="I21" s="696" t="s">
        <v>36</v>
      </c>
      <c r="J21" s="697" t="s">
        <v>276</v>
      </c>
      <c r="K21" s="697" t="s">
        <v>277</v>
      </c>
      <c r="L21" s="697" t="s">
        <v>278</v>
      </c>
      <c r="M21" s="697" t="s">
        <v>279</v>
      </c>
      <c r="N21" s="697" t="s">
        <v>280</v>
      </c>
      <c r="O21" s="697" t="s">
        <v>281</v>
      </c>
      <c r="P21" s="697"/>
      <c r="Q21" s="703" t="s">
        <v>282</v>
      </c>
      <c r="R21" s="109"/>
      <c r="S21" s="109"/>
      <c r="T21" s="109"/>
      <c r="U21" s="109"/>
      <c r="V21" s="109"/>
      <c r="W21" s="109"/>
      <c r="X21" s="109"/>
      <c r="Y21" s="109"/>
      <c r="Z21" s="109"/>
      <c r="AA21" s="109"/>
      <c r="AB21" s="109"/>
      <c r="AC21" s="109"/>
      <c r="AD21" s="10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ht="18">
      <c r="A22" s="696" t="s">
        <v>48</v>
      </c>
      <c r="B22" s="697"/>
      <c r="C22" s="698" t="s">
        <v>619</v>
      </c>
      <c r="D22" s="697" t="s">
        <v>1576</v>
      </c>
      <c r="E22" s="698" t="s">
        <v>283</v>
      </c>
      <c r="F22" s="699" t="s">
        <v>284</v>
      </c>
      <c r="G22" s="698" t="s">
        <v>1550</v>
      </c>
      <c r="H22" s="700" t="s">
        <v>285</v>
      </c>
      <c r="I22" s="696" t="s">
        <v>48</v>
      </c>
      <c r="J22" s="697" t="s">
        <v>286</v>
      </c>
      <c r="K22" s="697" t="s">
        <v>287</v>
      </c>
      <c r="L22" s="697" t="s">
        <v>288</v>
      </c>
      <c r="M22" s="697" t="s">
        <v>289</v>
      </c>
      <c r="N22" s="697" t="s">
        <v>290</v>
      </c>
      <c r="O22" s="697" t="s">
        <v>291</v>
      </c>
      <c r="P22" s="697" t="s">
        <v>292</v>
      </c>
      <c r="Q22" s="703" t="s">
        <v>1555</v>
      </c>
      <c r="R22" s="109"/>
      <c r="S22" s="109"/>
      <c r="T22" s="109"/>
      <c r="U22" s="109"/>
      <c r="V22" s="109"/>
      <c r="W22" s="109"/>
      <c r="X22" s="109"/>
      <c r="Y22" s="109"/>
      <c r="Z22" s="109"/>
      <c r="AA22" s="109"/>
      <c r="AB22" s="109"/>
      <c r="AC22" s="109"/>
      <c r="AD22" s="10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8">
      <c r="A23" s="704"/>
      <c r="B23" s="705" t="s">
        <v>293</v>
      </c>
      <c r="C23" s="706" t="s">
        <v>294</v>
      </c>
      <c r="D23" s="705" t="s">
        <v>295</v>
      </c>
      <c r="E23" s="706" t="s">
        <v>296</v>
      </c>
      <c r="F23" s="707" t="s">
        <v>297</v>
      </c>
      <c r="G23" s="706" t="s">
        <v>298</v>
      </c>
      <c r="H23" s="708" t="s">
        <v>299</v>
      </c>
      <c r="I23" s="704"/>
      <c r="J23" s="705" t="s">
        <v>300</v>
      </c>
      <c r="K23" s="705" t="s">
        <v>301</v>
      </c>
      <c r="L23" s="705" t="s">
        <v>302</v>
      </c>
      <c r="M23" s="705" t="s">
        <v>303</v>
      </c>
      <c r="N23" s="705" t="s">
        <v>304</v>
      </c>
      <c r="O23" s="705" t="s">
        <v>305</v>
      </c>
      <c r="P23" s="705" t="s">
        <v>306</v>
      </c>
      <c r="Q23" s="709" t="s">
        <v>307</v>
      </c>
      <c r="R23" s="95"/>
      <c r="S23" s="95"/>
      <c r="T23" s="95"/>
      <c r="U23" s="95"/>
      <c r="V23" s="95"/>
      <c r="W23" s="95"/>
      <c r="X23" s="95"/>
      <c r="Y23" s="95"/>
      <c r="Z23" s="95"/>
      <c r="AA23" s="95"/>
      <c r="AB23" s="95"/>
      <c r="AC23" s="95"/>
      <c r="AD23" s="95"/>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row>
    <row r="24" spans="1:256" ht="18">
      <c r="A24" s="710"/>
      <c r="B24" s="711"/>
      <c r="C24" s="712"/>
      <c r="D24" s="711"/>
      <c r="E24" s="712"/>
      <c r="F24" s="713"/>
      <c r="G24" s="712"/>
      <c r="H24" s="714"/>
      <c r="I24" s="710"/>
      <c r="J24" s="711"/>
      <c r="K24" s="711"/>
      <c r="L24" s="711"/>
      <c r="M24" s="711"/>
      <c r="N24" s="711"/>
      <c r="O24" s="711"/>
      <c r="P24" s="711"/>
      <c r="Q24" s="715"/>
      <c r="R24" s="109"/>
      <c r="S24" s="109"/>
      <c r="T24" s="109"/>
      <c r="U24" s="109"/>
      <c r="V24" s="109"/>
      <c r="W24" s="109"/>
      <c r="X24" s="109"/>
      <c r="Y24" s="109"/>
      <c r="Z24" s="109"/>
      <c r="AA24" s="109"/>
      <c r="AB24" s="109"/>
      <c r="AC24" s="109"/>
      <c r="AD24" s="10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8">
      <c r="A25" s="716">
        <v>1</v>
      </c>
      <c r="B25" s="717"/>
      <c r="C25" s="718"/>
      <c r="D25" s="719"/>
      <c r="E25" s="718"/>
      <c r="F25" s="1419"/>
      <c r="G25" s="719"/>
      <c r="H25" s="722"/>
      <c r="I25" s="716">
        <v>1</v>
      </c>
      <c r="J25" s="723"/>
      <c r="K25" s="719"/>
      <c r="L25" s="719"/>
      <c r="M25" s="719"/>
      <c r="N25" s="719"/>
      <c r="O25" s="719"/>
      <c r="P25" s="719"/>
      <c r="Q25" s="724">
        <f>+F25+K25-L25+M25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18">
      <c r="A26" s="716">
        <v>2</v>
      </c>
      <c r="B26" s="717"/>
      <c r="C26" s="718"/>
      <c r="D26" s="725"/>
      <c r="E26" s="718"/>
      <c r="F26" s="726"/>
      <c r="G26" s="727"/>
      <c r="H26" s="728"/>
      <c r="I26" s="716">
        <v>2</v>
      </c>
      <c r="J26" s="723"/>
      <c r="K26" s="725"/>
      <c r="L26" s="725"/>
      <c r="M26" s="725"/>
      <c r="N26" s="725"/>
      <c r="O26" s="725"/>
      <c r="P26" s="725"/>
      <c r="Q26" s="724">
        <f t="shared" ref="Q26:Q49" si="0">+F26+K26-L26+M26</f>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8">
      <c r="A27" s="716">
        <v>3</v>
      </c>
      <c r="B27" s="327" t="s">
        <v>3419</v>
      </c>
      <c r="C27" s="718"/>
      <c r="D27" s="725"/>
      <c r="E27" s="730"/>
      <c r="F27" s="726"/>
      <c r="G27" s="727"/>
      <c r="H27" s="728"/>
      <c r="I27" s="716">
        <v>3</v>
      </c>
      <c r="J27" s="723"/>
      <c r="K27" s="725"/>
      <c r="L27" s="725"/>
      <c r="M27" s="725"/>
      <c r="N27" s="725"/>
      <c r="O27" s="725"/>
      <c r="P27" s="725"/>
      <c r="Q27" s="724">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8">
      <c r="A28" s="716">
        <v>4</v>
      </c>
      <c r="B28" s="717"/>
      <c r="C28" s="718"/>
      <c r="D28" s="725"/>
      <c r="E28" s="730"/>
      <c r="F28" s="726"/>
      <c r="G28" s="727"/>
      <c r="H28" s="728"/>
      <c r="I28" s="716">
        <v>4</v>
      </c>
      <c r="J28" s="731"/>
      <c r="K28" s="725"/>
      <c r="L28" s="725"/>
      <c r="M28" s="725"/>
      <c r="N28" s="725"/>
      <c r="O28" s="725"/>
      <c r="P28" s="725"/>
      <c r="Q28" s="724">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8">
      <c r="A29" s="716">
        <v>5</v>
      </c>
      <c r="B29" s="717"/>
      <c r="C29" s="718"/>
      <c r="D29" s="725"/>
      <c r="E29" s="730"/>
      <c r="F29" s="726"/>
      <c r="G29" s="727"/>
      <c r="H29" s="728"/>
      <c r="I29" s="716">
        <v>5</v>
      </c>
      <c r="J29" s="723"/>
      <c r="K29" s="725"/>
      <c r="L29" s="725"/>
      <c r="M29" s="725"/>
      <c r="N29" s="725"/>
      <c r="O29" s="725"/>
      <c r="P29" s="725"/>
      <c r="Q29" s="724">
        <f t="shared" si="0"/>
        <v>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8">
      <c r="A30" s="716">
        <v>6</v>
      </c>
      <c r="B30" s="717"/>
      <c r="C30" s="718"/>
      <c r="D30" s="725"/>
      <c r="E30" s="718"/>
      <c r="F30" s="726"/>
      <c r="G30" s="727"/>
      <c r="H30" s="728"/>
      <c r="I30" s="716">
        <v>6</v>
      </c>
      <c r="J30" s="723"/>
      <c r="K30" s="725"/>
      <c r="L30" s="725"/>
      <c r="M30" s="725"/>
      <c r="N30" s="725"/>
      <c r="O30" s="725"/>
      <c r="P30" s="725"/>
      <c r="Q30" s="724">
        <f t="shared" si="0"/>
        <v>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8">
      <c r="A31" s="716">
        <v>7</v>
      </c>
      <c r="B31" s="717"/>
      <c r="C31" s="718"/>
      <c r="D31" s="725"/>
      <c r="E31" s="730"/>
      <c r="F31" s="726"/>
      <c r="G31" s="727"/>
      <c r="H31" s="728"/>
      <c r="I31" s="716">
        <v>7</v>
      </c>
      <c r="J31" s="723"/>
      <c r="K31" s="725"/>
      <c r="L31" s="725"/>
      <c r="M31" s="725"/>
      <c r="N31" s="725"/>
      <c r="O31" s="725"/>
      <c r="P31" s="725"/>
      <c r="Q31" s="724">
        <f t="shared" si="0"/>
        <v>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8">
      <c r="A32" s="716">
        <v>8</v>
      </c>
      <c r="B32" s="717"/>
      <c r="C32" s="718"/>
      <c r="D32" s="725"/>
      <c r="E32" s="718"/>
      <c r="F32" s="726"/>
      <c r="G32" s="727"/>
      <c r="H32" s="728"/>
      <c r="I32" s="716">
        <v>8</v>
      </c>
      <c r="J32" s="723"/>
      <c r="K32" s="725"/>
      <c r="L32" s="725"/>
      <c r="M32" s="725"/>
      <c r="N32" s="725"/>
      <c r="O32" s="725"/>
      <c r="P32" s="725"/>
      <c r="Q32" s="724">
        <f t="shared" si="0"/>
        <v>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8">
      <c r="A33" s="716">
        <v>9</v>
      </c>
      <c r="B33" s="732"/>
      <c r="C33" s="718"/>
      <c r="D33" s="725"/>
      <c r="E33" s="718"/>
      <c r="F33" s="726"/>
      <c r="G33" s="727"/>
      <c r="H33" s="728"/>
      <c r="I33" s="716">
        <v>9</v>
      </c>
      <c r="J33" s="723"/>
      <c r="K33" s="725"/>
      <c r="L33" s="725"/>
      <c r="M33" s="725"/>
      <c r="N33" s="725"/>
      <c r="O33" s="725"/>
      <c r="P33" s="725"/>
      <c r="Q33" s="724">
        <f t="shared" si="0"/>
        <v>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8">
      <c r="A34" s="716">
        <v>10</v>
      </c>
      <c r="B34" s="717"/>
      <c r="C34" s="718"/>
      <c r="D34" s="725"/>
      <c r="E34" s="718"/>
      <c r="F34" s="726"/>
      <c r="G34" s="727"/>
      <c r="H34" s="728"/>
      <c r="I34" s="716">
        <v>10</v>
      </c>
      <c r="J34" s="723"/>
      <c r="K34" s="725"/>
      <c r="L34" s="725"/>
      <c r="M34" s="725"/>
      <c r="N34" s="725"/>
      <c r="O34" s="725"/>
      <c r="P34" s="725"/>
      <c r="Q34" s="724">
        <f t="shared" si="0"/>
        <v>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8">
      <c r="A35" s="716">
        <v>11</v>
      </c>
      <c r="B35" s="717"/>
      <c r="C35" s="718"/>
      <c r="D35" s="725"/>
      <c r="E35" s="718"/>
      <c r="F35" s="726"/>
      <c r="G35" s="727"/>
      <c r="H35" s="728"/>
      <c r="I35" s="716">
        <v>11</v>
      </c>
      <c r="J35" s="723"/>
      <c r="K35" s="725"/>
      <c r="L35" s="725"/>
      <c r="M35" s="725"/>
      <c r="N35" s="725"/>
      <c r="O35" s="725"/>
      <c r="P35" s="725"/>
      <c r="Q35" s="724">
        <f t="shared" si="0"/>
        <v>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8">
      <c r="A36" s="716">
        <v>12</v>
      </c>
      <c r="B36" s="717"/>
      <c r="C36" s="730"/>
      <c r="D36" s="725"/>
      <c r="E36" s="730"/>
      <c r="F36" s="726"/>
      <c r="G36" s="727"/>
      <c r="H36" s="728"/>
      <c r="I36" s="716">
        <v>12</v>
      </c>
      <c r="J36" s="723"/>
      <c r="K36" s="725"/>
      <c r="L36" s="725"/>
      <c r="M36" s="725"/>
      <c r="N36" s="725"/>
      <c r="O36" s="725"/>
      <c r="P36" s="725"/>
      <c r="Q36" s="724">
        <f t="shared" si="0"/>
        <v>0</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8">
      <c r="A37" s="716">
        <v>13</v>
      </c>
      <c r="B37" s="717"/>
      <c r="C37" s="718"/>
      <c r="D37" s="726"/>
      <c r="E37" s="718"/>
      <c r="F37" s="726"/>
      <c r="G37" s="727"/>
      <c r="H37" s="728"/>
      <c r="I37" s="716">
        <v>13</v>
      </c>
      <c r="J37" s="723"/>
      <c r="K37" s="725"/>
      <c r="L37" s="725"/>
      <c r="M37" s="725"/>
      <c r="N37" s="725"/>
      <c r="O37" s="725"/>
      <c r="P37" s="725"/>
      <c r="Q37" s="724">
        <f t="shared" si="0"/>
        <v>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8">
      <c r="A38" s="716">
        <v>14</v>
      </c>
      <c r="B38" s="717"/>
      <c r="C38" s="718"/>
      <c r="D38" s="726"/>
      <c r="E38" s="718"/>
      <c r="F38" s="726"/>
      <c r="G38" s="727"/>
      <c r="H38" s="728"/>
      <c r="I38" s="716">
        <v>14</v>
      </c>
      <c r="J38" s="723"/>
      <c r="K38" s="725"/>
      <c r="L38" s="725"/>
      <c r="M38" s="725"/>
      <c r="N38" s="725"/>
      <c r="O38" s="725"/>
      <c r="P38" s="725"/>
      <c r="Q38" s="724">
        <f t="shared" si="0"/>
        <v>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8">
      <c r="A39" s="716">
        <v>15</v>
      </c>
      <c r="B39" s="717"/>
      <c r="C39" s="718"/>
      <c r="D39" s="726"/>
      <c r="E39" s="718"/>
      <c r="F39" s="726"/>
      <c r="G39" s="727"/>
      <c r="H39" s="728"/>
      <c r="I39" s="716">
        <v>15</v>
      </c>
      <c r="J39" s="723"/>
      <c r="K39" s="725"/>
      <c r="L39" s="725"/>
      <c r="M39" s="725"/>
      <c r="N39" s="725"/>
      <c r="O39" s="725"/>
      <c r="P39" s="725"/>
      <c r="Q39" s="724">
        <f t="shared" si="0"/>
        <v>0</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8">
      <c r="A40" s="716">
        <v>16</v>
      </c>
      <c r="B40" s="717"/>
      <c r="C40" s="718"/>
      <c r="D40" s="725"/>
      <c r="E40" s="718"/>
      <c r="F40" s="726"/>
      <c r="G40" s="727"/>
      <c r="H40" s="728"/>
      <c r="I40" s="716">
        <v>16</v>
      </c>
      <c r="J40" s="723"/>
      <c r="K40" s="725"/>
      <c r="L40" s="725"/>
      <c r="M40" s="725"/>
      <c r="N40" s="725"/>
      <c r="O40" s="725"/>
      <c r="P40" s="725"/>
      <c r="Q40" s="724">
        <f t="shared" si="0"/>
        <v>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8">
      <c r="A41" s="716">
        <v>17</v>
      </c>
      <c r="B41" s="717"/>
      <c r="C41" s="718"/>
      <c r="D41" s="725"/>
      <c r="E41" s="718"/>
      <c r="F41" s="726"/>
      <c r="G41" s="727"/>
      <c r="H41" s="728"/>
      <c r="I41" s="716">
        <v>17</v>
      </c>
      <c r="J41" s="723"/>
      <c r="K41" s="725"/>
      <c r="L41" s="725"/>
      <c r="M41" s="725"/>
      <c r="N41" s="725"/>
      <c r="O41" s="725"/>
      <c r="P41" s="725"/>
      <c r="Q41" s="724">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8">
      <c r="A42" s="716">
        <v>18</v>
      </c>
      <c r="B42" s="717"/>
      <c r="C42" s="718"/>
      <c r="D42" s="725"/>
      <c r="E42" s="718"/>
      <c r="F42" s="726"/>
      <c r="G42" s="727"/>
      <c r="H42" s="728"/>
      <c r="I42" s="716">
        <v>18</v>
      </c>
      <c r="J42" s="723"/>
      <c r="K42" s="725"/>
      <c r="L42" s="725"/>
      <c r="M42" s="725"/>
      <c r="N42" s="725"/>
      <c r="O42" s="725"/>
      <c r="P42" s="725"/>
      <c r="Q42" s="724">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8">
      <c r="A43" s="716">
        <v>19</v>
      </c>
      <c r="B43" s="717"/>
      <c r="C43" s="718"/>
      <c r="D43" s="725"/>
      <c r="E43" s="718"/>
      <c r="F43" s="726"/>
      <c r="G43" s="727"/>
      <c r="H43" s="728"/>
      <c r="I43" s="716">
        <v>19</v>
      </c>
      <c r="J43" s="723"/>
      <c r="K43" s="725"/>
      <c r="L43" s="725"/>
      <c r="M43" s="725"/>
      <c r="N43" s="725"/>
      <c r="O43" s="725"/>
      <c r="P43" s="725"/>
      <c r="Q43" s="724">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8">
      <c r="A44" s="716">
        <v>20</v>
      </c>
      <c r="B44" s="717"/>
      <c r="C44" s="718"/>
      <c r="D44" s="725"/>
      <c r="E44" s="718"/>
      <c r="F44" s="726"/>
      <c r="G44" s="727"/>
      <c r="H44" s="728"/>
      <c r="I44" s="716">
        <v>20</v>
      </c>
      <c r="J44" s="723"/>
      <c r="K44" s="725"/>
      <c r="L44" s="725"/>
      <c r="M44" s="725"/>
      <c r="N44" s="725"/>
      <c r="O44" s="725"/>
      <c r="P44" s="725"/>
      <c r="Q44" s="724">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ht="18">
      <c r="A45" s="716">
        <v>21</v>
      </c>
      <c r="B45" s="717"/>
      <c r="C45" s="718"/>
      <c r="D45" s="725"/>
      <c r="E45" s="718"/>
      <c r="F45" s="726"/>
      <c r="G45" s="727"/>
      <c r="H45" s="728"/>
      <c r="I45" s="716">
        <v>21</v>
      </c>
      <c r="J45" s="723"/>
      <c r="K45" s="725"/>
      <c r="L45" s="725"/>
      <c r="M45" s="725"/>
      <c r="N45" s="725"/>
      <c r="O45" s="725"/>
      <c r="P45" s="725"/>
      <c r="Q45" s="724">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18">
      <c r="A46" s="716">
        <v>22</v>
      </c>
      <c r="B46" s="717"/>
      <c r="C46" s="718"/>
      <c r="D46" s="725"/>
      <c r="E46" s="718"/>
      <c r="F46" s="726"/>
      <c r="G46" s="727"/>
      <c r="H46" s="728"/>
      <c r="I46" s="716">
        <v>22</v>
      </c>
      <c r="J46" s="723"/>
      <c r="K46" s="725"/>
      <c r="L46" s="725"/>
      <c r="M46" s="725"/>
      <c r="N46" s="725"/>
      <c r="O46" s="725"/>
      <c r="P46" s="725"/>
      <c r="Q46" s="724">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row>
    <row r="47" spans="1:256" ht="18">
      <c r="A47" s="716">
        <v>23</v>
      </c>
      <c r="B47" s="717"/>
      <c r="C47" s="718"/>
      <c r="D47" s="725"/>
      <c r="E47" s="718"/>
      <c r="F47" s="726"/>
      <c r="G47" s="727"/>
      <c r="H47" s="728"/>
      <c r="I47" s="716">
        <v>23</v>
      </c>
      <c r="J47" s="723"/>
      <c r="K47" s="725"/>
      <c r="L47" s="725"/>
      <c r="M47" s="725"/>
      <c r="N47" s="725"/>
      <c r="O47" s="725"/>
      <c r="P47" s="725"/>
      <c r="Q47" s="724">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row>
    <row r="48" spans="1:256" ht="18">
      <c r="A48" s="716">
        <v>24</v>
      </c>
      <c r="B48" s="717"/>
      <c r="C48" s="718"/>
      <c r="D48" s="725"/>
      <c r="E48" s="718"/>
      <c r="F48" s="726"/>
      <c r="G48" s="727"/>
      <c r="H48" s="728"/>
      <c r="I48" s="716">
        <v>24</v>
      </c>
      <c r="J48" s="723"/>
      <c r="K48" s="725"/>
      <c r="L48" s="725"/>
      <c r="M48" s="725"/>
      <c r="N48" s="725"/>
      <c r="O48" s="725"/>
      <c r="P48" s="725"/>
      <c r="Q48" s="724">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row>
    <row r="49" spans="1:256" ht="18">
      <c r="A49" s="716">
        <v>25</v>
      </c>
      <c r="B49" s="717"/>
      <c r="C49" s="718"/>
      <c r="D49" s="733"/>
      <c r="E49" s="718"/>
      <c r="F49" s="734"/>
      <c r="G49" s="735"/>
      <c r="H49" s="736"/>
      <c r="I49" s="716">
        <v>25</v>
      </c>
      <c r="J49" s="723"/>
      <c r="K49" s="725"/>
      <c r="L49" s="733"/>
      <c r="M49" s="733"/>
      <c r="N49" s="733"/>
      <c r="O49" s="733"/>
      <c r="P49" s="733"/>
      <c r="Q49" s="724">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8.75" thickBot="1">
      <c r="A50" s="737">
        <v>26</v>
      </c>
      <c r="B50" s="738" t="s">
        <v>308</v>
      </c>
      <c r="C50" s="739" t="s">
        <v>309</v>
      </c>
      <c r="D50" s="740">
        <f>SUM(D25:D49)</f>
        <v>0</v>
      </c>
      <c r="E50" s="739" t="s">
        <v>309</v>
      </c>
      <c r="F50" s="740">
        <f>SUM(F25:F49)</f>
        <v>0</v>
      </c>
      <c r="G50" s="741">
        <f>SUM(G25:G49)</f>
        <v>0</v>
      </c>
      <c r="H50" s="742">
        <f>SUM(H25:H49)</f>
        <v>0</v>
      </c>
      <c r="I50" s="737">
        <v>26</v>
      </c>
      <c r="J50" s="743" t="s">
        <v>309</v>
      </c>
      <c r="K50" s="741">
        <f t="shared" ref="K50:P50" si="1">SUM(K25:K49)</f>
        <v>0</v>
      </c>
      <c r="L50" s="741">
        <f t="shared" si="1"/>
        <v>0</v>
      </c>
      <c r="M50" s="741">
        <f t="shared" si="1"/>
        <v>0</v>
      </c>
      <c r="N50" s="741">
        <f t="shared" si="1"/>
        <v>0</v>
      </c>
      <c r="O50" s="741">
        <f t="shared" si="1"/>
        <v>0</v>
      </c>
      <c r="P50" s="741">
        <f t="shared" si="1"/>
        <v>0</v>
      </c>
      <c r="Q50" s="745">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ht="18">
      <c r="A51" s="680"/>
      <c r="B51" s="680"/>
      <c r="C51" s="680"/>
      <c r="D51" s="680"/>
      <c r="E51" s="680"/>
      <c r="F51" s="680"/>
      <c r="G51" s="680"/>
      <c r="H51" s="746" t="s">
        <v>2583</v>
      </c>
      <c r="I51" s="680"/>
      <c r="J51" s="680"/>
      <c r="K51" s="680"/>
      <c r="L51" s="680"/>
      <c r="M51" s="680"/>
      <c r="N51" s="680"/>
      <c r="O51" s="680"/>
      <c r="P51" s="680"/>
      <c r="Q51" s="746" t="s">
        <v>2583</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ht="18">
      <c r="A52" s="677">
        <v>41</v>
      </c>
      <c r="B52" s="677"/>
      <c r="C52" s="677"/>
      <c r="D52" s="677"/>
      <c r="E52" s="677"/>
      <c r="F52" s="1722"/>
      <c r="G52" s="1722"/>
      <c r="H52" s="1722"/>
      <c r="I52" s="1722"/>
      <c r="J52" s="1722"/>
      <c r="K52" s="1722"/>
      <c r="L52" s="1722"/>
      <c r="M52" s="1722"/>
      <c r="N52" s="1722"/>
      <c r="O52" s="1722"/>
      <c r="P52" s="1722"/>
      <c r="Q52" s="1722"/>
      <c r="R52" s="1083"/>
      <c r="S52" s="1083"/>
      <c r="T52" s="1083"/>
      <c r="U52" s="1083"/>
      <c r="V52" s="1083"/>
      <c r="W52" s="1083"/>
      <c r="X52" s="1083"/>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c r="A53" s="7"/>
      <c r="B53" s="7"/>
      <c r="C53" s="7"/>
      <c r="D53" s="7"/>
      <c r="E53" s="7"/>
      <c r="F53" s="1083"/>
      <c r="G53" s="1083"/>
      <c r="H53" s="1083"/>
      <c r="I53" s="1083"/>
      <c r="J53" s="1083"/>
      <c r="K53" s="1083"/>
      <c r="L53" s="1083"/>
      <c r="M53" s="1083"/>
      <c r="N53" s="1083"/>
      <c r="O53" s="1083"/>
      <c r="P53" s="1083"/>
      <c r="Q53" s="1083"/>
      <c r="R53" s="1083"/>
      <c r="S53" s="1083"/>
      <c r="T53" s="1083"/>
      <c r="U53" s="1083"/>
      <c r="V53" s="1083"/>
      <c r="W53" s="1083"/>
      <c r="X53" s="1083"/>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row>
    <row r="54" spans="1:256">
      <c r="A54" s="7"/>
      <c r="B54" s="7"/>
      <c r="C54" s="7"/>
      <c r="D54" s="7"/>
      <c r="E54" s="7"/>
      <c r="F54" s="1083"/>
      <c r="G54" s="1083"/>
      <c r="H54" s="1083"/>
      <c r="I54" s="1083"/>
      <c r="J54" s="1083"/>
      <c r="K54" s="1083"/>
      <c r="L54" s="1083"/>
      <c r="M54" s="1083"/>
      <c r="N54" s="1083"/>
      <c r="O54" s="1083"/>
      <c r="P54" s="1083"/>
      <c r="Q54" s="1723"/>
      <c r="R54" s="1083"/>
      <c r="S54" s="1083"/>
      <c r="T54" s="1083"/>
      <c r="U54" s="1083"/>
      <c r="V54" s="1083"/>
      <c r="W54" s="1083"/>
      <c r="X54" s="1083"/>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row>
    <row r="55" spans="1:256">
      <c r="A55" s="7"/>
      <c r="B55" s="7"/>
      <c r="C55" s="7"/>
      <c r="D55" s="7"/>
      <c r="E55" s="7"/>
      <c r="F55" s="1083"/>
      <c r="G55" s="1083"/>
      <c r="H55" s="1083"/>
      <c r="I55" s="1083"/>
      <c r="J55" s="1083"/>
      <c r="K55" s="1083"/>
      <c r="L55" s="1083"/>
      <c r="M55" s="1083"/>
      <c r="N55" s="1083"/>
      <c r="O55" s="1083"/>
      <c r="P55" s="1083"/>
      <c r="Q55" s="1083"/>
      <c r="R55" s="1083"/>
      <c r="S55" s="1083"/>
      <c r="T55" s="1083"/>
      <c r="U55" s="1083"/>
      <c r="V55" s="1083"/>
      <c r="W55" s="1083"/>
      <c r="X55" s="1083"/>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row>
    <row r="56" spans="1:256">
      <c r="A56" s="7"/>
      <c r="B56" s="7"/>
      <c r="C56" s="7"/>
      <c r="D56" s="7"/>
      <c r="E56" s="7"/>
      <c r="F56" s="1083"/>
      <c r="G56" s="1083"/>
      <c r="H56" s="1083"/>
      <c r="I56" s="1083"/>
      <c r="J56" s="1083"/>
      <c r="K56" s="1083"/>
      <c r="L56" s="1083"/>
      <c r="M56" s="1083"/>
      <c r="N56" s="1083"/>
      <c r="O56" s="1083"/>
      <c r="P56" s="1083"/>
      <c r="Q56" s="1083"/>
      <c r="R56" s="1083"/>
      <c r="S56" s="1083"/>
      <c r="T56" s="1083"/>
      <c r="U56" s="1083"/>
      <c r="V56" s="1083"/>
      <c r="W56" s="1083"/>
      <c r="X56" s="1083"/>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row>
    <row r="57" spans="1:256">
      <c r="A57" s="7"/>
      <c r="B57" s="7"/>
      <c r="C57" s="7"/>
      <c r="D57" s="7"/>
      <c r="E57" s="7"/>
      <c r="F57" s="1083"/>
      <c r="G57" s="1083"/>
      <c r="H57" s="1083"/>
      <c r="I57" s="1083"/>
      <c r="J57" s="1083"/>
      <c r="K57" s="1083"/>
      <c r="L57" s="1083"/>
      <c r="M57" s="1083"/>
      <c r="N57" s="1083"/>
      <c r="O57" s="1083"/>
      <c r="P57" s="1083"/>
      <c r="Q57" s="1083"/>
      <c r="R57" s="1083"/>
      <c r="S57" s="1083"/>
      <c r="T57" s="1083"/>
      <c r="U57" s="1083"/>
      <c r="V57" s="1083"/>
      <c r="W57" s="1083"/>
      <c r="X57" s="1083"/>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row>
    <row r="58" spans="1:256">
      <c r="A58" s="7"/>
      <c r="B58" s="7"/>
      <c r="C58" s="7"/>
      <c r="D58" s="7"/>
      <c r="E58" s="7"/>
      <c r="F58" s="1083"/>
      <c r="G58" s="1083"/>
      <c r="H58" s="1083"/>
      <c r="I58" s="1083"/>
      <c r="J58" s="1083"/>
      <c r="K58" s="1083"/>
      <c r="L58" s="1083"/>
      <c r="M58" s="1083"/>
      <c r="N58" s="1083"/>
      <c r="O58" s="1083"/>
      <c r="P58" s="1083"/>
      <c r="Q58" s="1083"/>
      <c r="R58" s="1083"/>
      <c r="S58" s="1083"/>
      <c r="T58" s="1083"/>
      <c r="U58" s="1083"/>
      <c r="V58" s="1083"/>
      <c r="W58" s="1083"/>
      <c r="X58" s="1083"/>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row>
    <row r="60" spans="1:256">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row>
    <row r="64" spans="1:256">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row>
    <row r="65" spans="1:239">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row>
    <row r="66" spans="1:239">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row>
    <row r="67" spans="1:239">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row>
  </sheetData>
  <pageMargins left="0.5" right="0.5" top="0.5" bottom="0.5" header="0" footer="0"/>
  <pageSetup scale="51" fitToWidth="2" orientation="portrait" r:id="rId1"/>
  <headerFooter alignWithMargins="0"/>
  <colBreaks count="1" manualBreakCount="1">
    <brk id="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topLeftCell="B1" zoomScale="75" zoomScaleNormal="75" workbookViewId="0">
      <selection activeCell="C73" sqref="C73"/>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66" t="str">
        <f>+CONAMEDATE6</f>
        <v>Annual Report of VERIZON NEW YORK INC.                                                                                                       For the period ending DECEMBER 31, 2014</v>
      </c>
      <c r="B1" s="2"/>
      <c r="C1" s="2"/>
      <c r="D1" s="2"/>
      <c r="E1" s="2"/>
      <c r="F1" s="1069" t="str">
        <f>+CONAMEDATE6</f>
        <v>Annual Report of VERIZON NEW YORK INC.                                                                                                       For the period ending DECEMBER 31, 2014</v>
      </c>
      <c r="G1" s="2"/>
      <c r="H1" s="2"/>
      <c r="I1" s="2"/>
      <c r="J1" s="2"/>
      <c r="K1" s="2"/>
      <c r="L1" s="2"/>
      <c r="M1" s="2"/>
      <c r="N1" s="2"/>
    </row>
    <row r="2" spans="1:14">
      <c r="A2" s="271"/>
      <c r="B2" s="165"/>
      <c r="C2" s="165"/>
      <c r="D2" s="165"/>
      <c r="E2" s="272"/>
      <c r="F2" s="271"/>
      <c r="G2" s="165"/>
      <c r="H2" s="165"/>
      <c r="I2" s="165"/>
      <c r="J2" s="165"/>
      <c r="K2" s="165"/>
      <c r="L2" s="165"/>
      <c r="M2" s="272"/>
      <c r="N2" s="2"/>
    </row>
    <row r="3" spans="1:14">
      <c r="A3" s="156"/>
      <c r="B3" s="2"/>
      <c r="C3" s="2"/>
      <c r="D3" s="163"/>
      <c r="E3" s="273"/>
      <c r="F3" s="156"/>
      <c r="G3" s="2"/>
      <c r="H3" s="2"/>
      <c r="I3" s="2"/>
      <c r="J3" s="2"/>
      <c r="K3" s="2"/>
      <c r="L3" s="2"/>
      <c r="M3" s="275"/>
      <c r="N3" s="2"/>
    </row>
    <row r="4" spans="1:14" ht="18">
      <c r="A4" s="560" t="s">
        <v>310</v>
      </c>
      <c r="B4" s="163"/>
      <c r="C4" s="163"/>
      <c r="D4" s="163"/>
      <c r="E4" s="273"/>
      <c r="F4" s="560" t="s">
        <v>311</v>
      </c>
      <c r="G4" s="163"/>
      <c r="H4" s="163"/>
      <c r="I4" s="163"/>
      <c r="J4" s="163"/>
      <c r="K4" s="163"/>
      <c r="L4" s="163"/>
      <c r="M4" s="273"/>
      <c r="N4" s="2"/>
    </row>
    <row r="5" spans="1:14">
      <c r="A5" s="156"/>
      <c r="B5" s="2"/>
      <c r="C5" s="2"/>
      <c r="D5" s="2"/>
      <c r="E5" s="275"/>
      <c r="F5" s="156"/>
      <c r="G5" s="2"/>
      <c r="H5" s="2"/>
      <c r="I5" s="2"/>
      <c r="J5" s="2"/>
      <c r="K5" s="2"/>
      <c r="L5" s="2"/>
      <c r="M5" s="275"/>
      <c r="N5" s="2"/>
    </row>
    <row r="6" spans="1:14">
      <c r="A6" s="156" t="s">
        <v>312</v>
      </c>
      <c r="B6" s="2"/>
      <c r="C6" s="2"/>
      <c r="D6" s="2"/>
      <c r="E6" s="275"/>
      <c r="F6" s="156"/>
      <c r="G6" s="2" t="s">
        <v>313</v>
      </c>
      <c r="H6" s="2"/>
      <c r="I6" s="2"/>
      <c r="J6" s="2"/>
      <c r="K6" s="2"/>
      <c r="L6" s="2"/>
      <c r="M6" s="275"/>
      <c r="N6" s="2"/>
    </row>
    <row r="7" spans="1:14">
      <c r="A7" s="156" t="s">
        <v>314</v>
      </c>
      <c r="B7" s="2"/>
      <c r="C7" s="2"/>
      <c r="D7" s="2"/>
      <c r="E7" s="275"/>
      <c r="F7" s="156"/>
      <c r="G7" s="2" t="s">
        <v>315</v>
      </c>
      <c r="H7" s="2"/>
      <c r="I7" s="2"/>
      <c r="J7" s="2"/>
      <c r="K7" s="2"/>
      <c r="L7" s="2"/>
      <c r="M7" s="275"/>
      <c r="N7" s="2"/>
    </row>
    <row r="8" spans="1:14">
      <c r="A8" s="156" t="s">
        <v>316</v>
      </c>
      <c r="B8" s="2"/>
      <c r="C8" s="2"/>
      <c r="D8" s="2"/>
      <c r="E8" s="275"/>
      <c r="F8" s="156"/>
      <c r="G8" s="2" t="s">
        <v>317</v>
      </c>
      <c r="H8" s="2"/>
      <c r="I8" s="2"/>
      <c r="J8" s="2"/>
      <c r="K8" s="2"/>
      <c r="L8" s="2"/>
      <c r="M8" s="275"/>
      <c r="N8" s="2"/>
    </row>
    <row r="9" spans="1:14">
      <c r="A9" s="156" t="s">
        <v>318</v>
      </c>
      <c r="B9" s="2"/>
      <c r="C9" s="2"/>
      <c r="D9" s="2"/>
      <c r="E9" s="275"/>
      <c r="F9" s="156"/>
      <c r="G9" s="2"/>
      <c r="H9" s="2"/>
      <c r="I9" s="2"/>
      <c r="J9" s="2"/>
      <c r="K9" s="2"/>
      <c r="L9" s="2"/>
      <c r="M9" s="275"/>
      <c r="N9" s="2"/>
    </row>
    <row r="10" spans="1:14">
      <c r="A10" s="156" t="s">
        <v>2204</v>
      </c>
      <c r="B10" s="2"/>
      <c r="C10" s="2"/>
      <c r="D10" s="2"/>
      <c r="E10" s="275"/>
      <c r="F10" s="156"/>
      <c r="G10" s="2" t="s">
        <v>1954</v>
      </c>
      <c r="H10" s="2"/>
      <c r="I10" s="2"/>
      <c r="J10" s="2"/>
      <c r="K10" s="2"/>
      <c r="L10" s="2"/>
      <c r="M10" s="275"/>
      <c r="N10" s="2"/>
    </row>
    <row r="11" spans="1:14">
      <c r="A11" s="156" t="s">
        <v>1955</v>
      </c>
      <c r="B11" s="2"/>
      <c r="C11" s="2"/>
      <c r="D11" s="2"/>
      <c r="E11" s="275"/>
      <c r="F11" s="156"/>
      <c r="G11" s="2" t="s">
        <v>1956</v>
      </c>
      <c r="H11" s="2"/>
      <c r="I11" s="2"/>
      <c r="J11" s="2"/>
      <c r="K11" s="2"/>
      <c r="L11" s="2"/>
      <c r="M11" s="275"/>
      <c r="N11" s="2"/>
    </row>
    <row r="12" spans="1:14">
      <c r="A12" s="156" t="s">
        <v>1957</v>
      </c>
      <c r="B12" s="2"/>
      <c r="C12" s="2"/>
      <c r="D12" s="2"/>
      <c r="E12" s="275"/>
      <c r="F12" s="156"/>
      <c r="G12" s="2"/>
      <c r="H12" s="2"/>
      <c r="I12" s="2"/>
      <c r="J12" s="2"/>
      <c r="K12" s="2"/>
      <c r="L12" s="2"/>
      <c r="M12" s="275"/>
      <c r="N12" s="2"/>
    </row>
    <row r="13" spans="1:14">
      <c r="A13" s="156" t="s">
        <v>1958</v>
      </c>
      <c r="B13" s="2"/>
      <c r="C13" s="2"/>
      <c r="D13" s="2"/>
      <c r="E13" s="275"/>
      <c r="F13" s="156"/>
      <c r="G13" s="2" t="s">
        <v>1959</v>
      </c>
      <c r="H13" s="2"/>
      <c r="I13" s="2"/>
      <c r="J13" s="2"/>
      <c r="K13" s="2"/>
      <c r="L13" s="2"/>
      <c r="M13" s="275"/>
      <c r="N13" s="2"/>
    </row>
    <row r="14" spans="1:14">
      <c r="A14" s="156" t="s">
        <v>1960</v>
      </c>
      <c r="B14" s="2"/>
      <c r="C14" s="2"/>
      <c r="D14" s="2"/>
      <c r="E14" s="275"/>
      <c r="F14" s="156"/>
      <c r="G14" s="2" t="s">
        <v>1961</v>
      </c>
      <c r="H14" s="2"/>
      <c r="I14" s="2"/>
      <c r="J14" s="2"/>
      <c r="K14" s="2"/>
      <c r="L14" s="2"/>
      <c r="M14" s="275"/>
      <c r="N14" s="2"/>
    </row>
    <row r="15" spans="1:14" ht="23.25">
      <c r="A15" s="156"/>
      <c r="B15" s="2"/>
      <c r="C15" s="2"/>
      <c r="D15" s="2"/>
      <c r="E15" s="275"/>
      <c r="F15" s="156"/>
      <c r="G15" s="2" t="s">
        <v>1962</v>
      </c>
      <c r="H15" s="2"/>
      <c r="I15" s="2"/>
      <c r="J15" s="163"/>
      <c r="K15" s="2"/>
      <c r="L15" s="2"/>
      <c r="M15" s="1070"/>
      <c r="N15" s="2"/>
    </row>
    <row r="16" spans="1:14">
      <c r="A16" s="156"/>
      <c r="B16" s="2"/>
      <c r="C16" s="2"/>
      <c r="D16" s="2"/>
      <c r="E16" s="275"/>
      <c r="F16" s="156"/>
      <c r="G16" s="2"/>
      <c r="H16" s="2"/>
      <c r="I16" s="2"/>
      <c r="J16" s="163"/>
      <c r="K16" s="2"/>
      <c r="L16" s="2"/>
      <c r="M16" s="275"/>
      <c r="N16" s="2"/>
    </row>
    <row r="17" spans="1:14">
      <c r="A17" s="156"/>
      <c r="B17" s="2"/>
      <c r="C17" s="2"/>
      <c r="D17" s="2"/>
      <c r="E17" s="275"/>
      <c r="F17" s="1071"/>
      <c r="G17" s="1072" t="s">
        <v>2792</v>
      </c>
      <c r="H17" s="1060"/>
      <c r="I17" s="1060"/>
      <c r="J17" s="1062"/>
      <c r="K17" s="1060"/>
      <c r="L17" s="1060"/>
      <c r="M17" s="1073"/>
      <c r="N17" s="2"/>
    </row>
    <row r="18" spans="1:14">
      <c r="A18" s="156"/>
      <c r="B18" s="2"/>
      <c r="C18" s="2"/>
      <c r="D18" s="2"/>
      <c r="E18" s="275"/>
      <c r="F18" s="1071"/>
      <c r="G18" s="1072" t="s">
        <v>2793</v>
      </c>
      <c r="H18" s="1060"/>
      <c r="I18" s="1060"/>
      <c r="J18" s="1062"/>
      <c r="K18" s="1060"/>
      <c r="L18" s="1060"/>
      <c r="M18" s="1073"/>
      <c r="N18" s="2"/>
    </row>
    <row r="19" spans="1:14">
      <c r="A19" s="156"/>
      <c r="B19" s="2"/>
      <c r="C19" s="2"/>
      <c r="D19" s="2"/>
      <c r="E19" s="275"/>
      <c r="F19" s="156"/>
      <c r="G19" s="2"/>
      <c r="H19" s="2"/>
      <c r="I19" s="2"/>
      <c r="J19" s="163"/>
      <c r="K19" s="2"/>
      <c r="L19" s="2"/>
      <c r="M19" s="275"/>
      <c r="N19" s="2"/>
    </row>
    <row r="20" spans="1:14">
      <c r="A20" s="356"/>
      <c r="B20" s="315"/>
      <c r="C20" s="315"/>
      <c r="D20" s="315"/>
      <c r="E20" s="316"/>
      <c r="F20" s="356"/>
      <c r="G20" s="315"/>
      <c r="H20" s="498" t="s">
        <v>1963</v>
      </c>
      <c r="I20" s="500"/>
      <c r="J20" s="357" t="s">
        <v>1964</v>
      </c>
      <c r="K20" s="392"/>
      <c r="L20" s="315"/>
      <c r="M20" s="747" t="s">
        <v>1965</v>
      </c>
      <c r="N20" s="2"/>
    </row>
    <row r="21" spans="1:14">
      <c r="A21" s="481"/>
      <c r="B21" s="319"/>
      <c r="C21" s="319"/>
      <c r="D21" s="504" t="s">
        <v>1966</v>
      </c>
      <c r="E21" s="423" t="s">
        <v>1966</v>
      </c>
      <c r="F21" s="481"/>
      <c r="G21" s="504" t="s">
        <v>523</v>
      </c>
      <c r="H21" s="319"/>
      <c r="I21" s="504" t="s">
        <v>1967</v>
      </c>
      <c r="J21" s="163" t="s">
        <v>47</v>
      </c>
      <c r="K21" s="397"/>
      <c r="L21" s="504" t="s">
        <v>1968</v>
      </c>
      <c r="M21" s="423" t="s">
        <v>1969</v>
      </c>
      <c r="N21" s="2"/>
    </row>
    <row r="22" spans="1:14">
      <c r="A22" s="479" t="s">
        <v>36</v>
      </c>
      <c r="B22" s="319"/>
      <c r="C22" s="319"/>
      <c r="D22" s="504" t="s">
        <v>1970</v>
      </c>
      <c r="E22" s="423" t="s">
        <v>1970</v>
      </c>
      <c r="F22" s="479" t="s">
        <v>36</v>
      </c>
      <c r="G22" s="504" t="s">
        <v>1971</v>
      </c>
      <c r="H22" s="319"/>
      <c r="I22" s="504" t="s">
        <v>2686</v>
      </c>
      <c r="J22" s="163" t="s">
        <v>332</v>
      </c>
      <c r="K22" s="502" t="s">
        <v>1972</v>
      </c>
      <c r="L22" s="504" t="s">
        <v>1973</v>
      </c>
      <c r="M22" s="423" t="s">
        <v>1974</v>
      </c>
      <c r="N22" s="2"/>
    </row>
    <row r="23" spans="1:14">
      <c r="A23" s="479" t="s">
        <v>48</v>
      </c>
      <c r="B23" s="504" t="s">
        <v>1975</v>
      </c>
      <c r="C23" s="504" t="s">
        <v>1976</v>
      </c>
      <c r="D23" s="504" t="s">
        <v>2364</v>
      </c>
      <c r="E23" s="423" t="s">
        <v>1977</v>
      </c>
      <c r="F23" s="479" t="s">
        <v>48</v>
      </c>
      <c r="G23" s="504" t="s">
        <v>1978</v>
      </c>
      <c r="H23" s="504" t="s">
        <v>523</v>
      </c>
      <c r="I23" s="504" t="s">
        <v>1979</v>
      </c>
      <c r="J23" s="163" t="s">
        <v>1980</v>
      </c>
      <c r="K23" s="502" t="s">
        <v>1981</v>
      </c>
      <c r="L23" s="504" t="s">
        <v>1982</v>
      </c>
      <c r="M23" s="423" t="s">
        <v>1983</v>
      </c>
      <c r="N23" s="2"/>
    </row>
    <row r="24" spans="1:14">
      <c r="A24" s="481"/>
      <c r="B24" s="319"/>
      <c r="C24" s="504" t="s">
        <v>1984</v>
      </c>
      <c r="D24" s="504" t="s">
        <v>384</v>
      </c>
      <c r="E24" s="423" t="s">
        <v>1985</v>
      </c>
      <c r="F24" s="481"/>
      <c r="G24" s="504" t="s">
        <v>1983</v>
      </c>
      <c r="H24" s="319"/>
      <c r="I24" s="504" t="s">
        <v>1986</v>
      </c>
      <c r="J24" s="163" t="s">
        <v>2280</v>
      </c>
      <c r="K24" s="397"/>
      <c r="L24" s="504" t="s">
        <v>1978</v>
      </c>
      <c r="M24" s="423" t="s">
        <v>1987</v>
      </c>
      <c r="N24" s="2"/>
    </row>
    <row r="25" spans="1:14">
      <c r="A25" s="481"/>
      <c r="B25" s="504" t="s">
        <v>470</v>
      </c>
      <c r="C25" s="504" t="s">
        <v>471</v>
      </c>
      <c r="D25" s="504" t="s">
        <v>472</v>
      </c>
      <c r="E25" s="423" t="s">
        <v>62</v>
      </c>
      <c r="F25" s="481"/>
      <c r="G25" s="504" t="s">
        <v>63</v>
      </c>
      <c r="H25" s="504" t="s">
        <v>64</v>
      </c>
      <c r="I25" s="504" t="s">
        <v>65</v>
      </c>
      <c r="J25" s="163" t="s">
        <v>66</v>
      </c>
      <c r="K25" s="502" t="s">
        <v>67</v>
      </c>
      <c r="L25" s="504" t="s">
        <v>68</v>
      </c>
      <c r="M25" s="423" t="s">
        <v>69</v>
      </c>
      <c r="N25" s="2"/>
    </row>
    <row r="26" spans="1:14">
      <c r="A26" s="748"/>
      <c r="B26" s="749"/>
      <c r="C26" s="750" t="s">
        <v>1988</v>
      </c>
      <c r="D26" s="751"/>
      <c r="E26" s="752"/>
      <c r="F26" s="753"/>
      <c r="G26" s="751"/>
      <c r="H26" s="751"/>
      <c r="I26" s="751"/>
      <c r="J26" s="754"/>
      <c r="K26" s="755"/>
      <c r="L26" s="751"/>
      <c r="M26" s="752"/>
      <c r="N26" s="2"/>
    </row>
    <row r="27" spans="1:14">
      <c r="A27" s="479" t="s">
        <v>475</v>
      </c>
      <c r="B27" s="327"/>
      <c r="C27" s="327"/>
      <c r="D27" s="1031"/>
      <c r="E27" s="1030"/>
      <c r="F27" s="479" t="s">
        <v>475</v>
      </c>
      <c r="G27" s="487"/>
      <c r="H27" s="466">
        <v>0</v>
      </c>
      <c r="I27" s="471"/>
      <c r="J27" s="328"/>
      <c r="K27" s="756"/>
      <c r="L27" s="487"/>
      <c r="M27" s="561"/>
      <c r="N27" s="2"/>
    </row>
    <row r="28" spans="1:14">
      <c r="A28" s="479" t="s">
        <v>968</v>
      </c>
      <c r="B28" s="327"/>
      <c r="C28" s="327"/>
      <c r="D28" s="1029"/>
      <c r="E28" s="1028"/>
      <c r="F28" s="479" t="s">
        <v>968</v>
      </c>
      <c r="G28" s="1029"/>
      <c r="H28" s="464">
        <v>0</v>
      </c>
      <c r="I28" s="471"/>
      <c r="J28" s="328"/>
      <c r="K28" s="756"/>
      <c r="L28" s="471"/>
      <c r="M28" s="434"/>
      <c r="N28" s="2"/>
    </row>
    <row r="29" spans="1:14">
      <c r="A29" s="479" t="s">
        <v>1212</v>
      </c>
      <c r="B29" s="327"/>
      <c r="C29" s="327"/>
      <c r="D29" s="1029"/>
      <c r="E29" s="1028"/>
      <c r="F29" s="479" t="s">
        <v>1212</v>
      </c>
      <c r="G29" s="1029"/>
      <c r="H29" s="464">
        <v>0</v>
      </c>
      <c r="I29" s="471"/>
      <c r="J29" s="328"/>
      <c r="K29" s="756"/>
      <c r="L29" s="471"/>
      <c r="M29" s="434"/>
      <c r="N29" s="2"/>
    </row>
    <row r="30" spans="1:14">
      <c r="A30" s="479" t="s">
        <v>71</v>
      </c>
      <c r="B30" s="327"/>
      <c r="C30" s="327" t="s">
        <v>3419</v>
      </c>
      <c r="D30" s="1029"/>
      <c r="E30" s="1028"/>
      <c r="F30" s="479" t="s">
        <v>71</v>
      </c>
      <c r="G30" s="1029"/>
      <c r="H30" s="464">
        <v>0</v>
      </c>
      <c r="I30" s="471"/>
      <c r="J30" s="328"/>
      <c r="K30" s="756"/>
      <c r="L30" s="471"/>
      <c r="M30" s="434"/>
      <c r="N30" s="2"/>
    </row>
    <row r="31" spans="1:14">
      <c r="A31" s="479" t="s">
        <v>72</v>
      </c>
      <c r="B31" s="327"/>
      <c r="C31" s="327"/>
      <c r="D31" s="1029"/>
      <c r="E31" s="1028"/>
      <c r="F31" s="479" t="s">
        <v>72</v>
      </c>
      <c r="G31" s="1029"/>
      <c r="H31" s="464">
        <v>0</v>
      </c>
      <c r="I31" s="471"/>
      <c r="J31" s="328"/>
      <c r="K31" s="756"/>
      <c r="L31" s="471"/>
      <c r="M31" s="434"/>
      <c r="N31" s="2"/>
    </row>
    <row r="32" spans="1:14">
      <c r="A32" s="479">
        <v>6</v>
      </c>
      <c r="B32" s="327"/>
      <c r="C32" s="327"/>
      <c r="D32" s="1029"/>
      <c r="E32" s="1028"/>
      <c r="F32" s="479">
        <v>6</v>
      </c>
      <c r="G32" s="1029"/>
      <c r="H32" s="464">
        <v>0</v>
      </c>
      <c r="I32" s="471"/>
      <c r="J32" s="328"/>
      <c r="K32" s="756"/>
      <c r="L32" s="471"/>
      <c r="M32" s="434"/>
      <c r="N32" s="2"/>
    </row>
    <row r="33" spans="1:14">
      <c r="A33" s="479">
        <v>7</v>
      </c>
      <c r="B33" s="327"/>
      <c r="C33" s="327"/>
      <c r="D33" s="1029"/>
      <c r="E33" s="1028"/>
      <c r="F33" s="479">
        <v>7</v>
      </c>
      <c r="G33" s="1029"/>
      <c r="H33" s="464">
        <v>0</v>
      </c>
      <c r="I33" s="471"/>
      <c r="J33" s="328"/>
      <c r="K33" s="756"/>
      <c r="L33" s="471"/>
      <c r="M33" s="434"/>
      <c r="N33" s="2"/>
    </row>
    <row r="34" spans="1:14">
      <c r="A34" s="479">
        <v>8</v>
      </c>
      <c r="B34" s="327"/>
      <c r="C34" s="327"/>
      <c r="D34" s="1029"/>
      <c r="E34" s="1028"/>
      <c r="F34" s="479">
        <v>8</v>
      </c>
      <c r="G34" s="1029"/>
      <c r="H34" s="464">
        <v>0</v>
      </c>
      <c r="I34" s="471"/>
      <c r="J34" s="328"/>
      <c r="K34" s="756"/>
      <c r="L34" s="471"/>
      <c r="M34" s="434"/>
      <c r="N34" s="2"/>
    </row>
    <row r="35" spans="1:14">
      <c r="A35" s="479">
        <v>9</v>
      </c>
      <c r="B35" s="327"/>
      <c r="C35" s="327"/>
      <c r="D35" s="1029"/>
      <c r="E35" s="1028"/>
      <c r="F35" s="479">
        <v>9</v>
      </c>
      <c r="G35" s="1029"/>
      <c r="H35" s="464">
        <v>0</v>
      </c>
      <c r="I35" s="471"/>
      <c r="J35" s="328"/>
      <c r="K35" s="756"/>
      <c r="L35" s="471"/>
      <c r="M35" s="434"/>
      <c r="N35" s="2"/>
    </row>
    <row r="36" spans="1:14">
      <c r="A36" s="479">
        <v>10</v>
      </c>
      <c r="B36" s="327"/>
      <c r="C36" s="327"/>
      <c r="D36" s="1029"/>
      <c r="E36" s="1028"/>
      <c r="F36" s="479">
        <v>10</v>
      </c>
      <c r="G36" s="1029"/>
      <c r="H36" s="464">
        <v>0</v>
      </c>
      <c r="I36" s="471"/>
      <c r="J36" s="328"/>
      <c r="K36" s="756"/>
      <c r="L36" s="471"/>
      <c r="M36" s="434"/>
      <c r="N36" s="2"/>
    </row>
    <row r="37" spans="1:14">
      <c r="A37" s="479">
        <v>11</v>
      </c>
      <c r="B37" s="327"/>
      <c r="C37" s="327"/>
      <c r="D37" s="1029"/>
      <c r="E37" s="1028"/>
      <c r="F37" s="479">
        <v>11</v>
      </c>
      <c r="G37" s="1029"/>
      <c r="H37" s="464">
        <v>0</v>
      </c>
      <c r="I37" s="471"/>
      <c r="J37" s="328"/>
      <c r="K37" s="756"/>
      <c r="L37" s="471"/>
      <c r="M37" s="434"/>
      <c r="N37" s="2"/>
    </row>
    <row r="38" spans="1:14">
      <c r="A38" s="479">
        <v>12</v>
      </c>
      <c r="B38" s="327"/>
      <c r="C38" s="327"/>
      <c r="D38" s="1029"/>
      <c r="E38" s="1028"/>
      <c r="F38" s="479">
        <v>12</v>
      </c>
      <c r="G38" s="1029"/>
      <c r="H38" s="464">
        <v>0</v>
      </c>
      <c r="I38" s="471"/>
      <c r="J38" s="328"/>
      <c r="K38" s="756"/>
      <c r="L38" s="471"/>
      <c r="M38" s="434"/>
      <c r="N38" s="2"/>
    </row>
    <row r="39" spans="1:14">
      <c r="A39" s="479">
        <v>13</v>
      </c>
      <c r="B39" s="327"/>
      <c r="C39" s="327"/>
      <c r="D39" s="1029"/>
      <c r="E39" s="1028"/>
      <c r="F39" s="479">
        <v>13</v>
      </c>
      <c r="G39" s="1029"/>
      <c r="H39" s="464">
        <v>0</v>
      </c>
      <c r="I39" s="471"/>
      <c r="J39" s="328"/>
      <c r="K39" s="756"/>
      <c r="L39" s="471"/>
      <c r="M39" s="434"/>
      <c r="N39" s="2"/>
    </row>
    <row r="40" spans="1:14">
      <c r="A40" s="479">
        <v>14</v>
      </c>
      <c r="B40" s="327"/>
      <c r="C40" s="327"/>
      <c r="D40" s="1029"/>
      <c r="E40" s="1028"/>
      <c r="F40" s="479">
        <v>14</v>
      </c>
      <c r="G40" s="1029"/>
      <c r="H40" s="464">
        <v>0</v>
      </c>
      <c r="I40" s="471"/>
      <c r="J40" s="328"/>
      <c r="K40" s="756"/>
      <c r="L40" s="471"/>
      <c r="M40" s="434"/>
      <c r="N40" s="2"/>
    </row>
    <row r="41" spans="1:14">
      <c r="A41" s="479">
        <v>15</v>
      </c>
      <c r="B41" s="327"/>
      <c r="C41" s="327"/>
      <c r="D41" s="1029"/>
      <c r="E41" s="1028"/>
      <c r="F41" s="479">
        <v>15</v>
      </c>
      <c r="G41" s="1029"/>
      <c r="H41" s="464">
        <v>0</v>
      </c>
      <c r="I41" s="471"/>
      <c r="J41" s="328"/>
      <c r="K41" s="756"/>
      <c r="L41" s="471"/>
      <c r="M41" s="434"/>
      <c r="N41" s="2"/>
    </row>
    <row r="42" spans="1:14">
      <c r="A42" s="479">
        <v>16</v>
      </c>
      <c r="B42" s="327"/>
      <c r="C42" s="327"/>
      <c r="D42" s="1029"/>
      <c r="E42" s="1028"/>
      <c r="F42" s="479">
        <v>16</v>
      </c>
      <c r="G42" s="1029"/>
      <c r="H42" s="464">
        <v>0</v>
      </c>
      <c r="I42" s="471"/>
      <c r="J42" s="328"/>
      <c r="K42" s="756"/>
      <c r="L42" s="471"/>
      <c r="M42" s="434"/>
      <c r="N42" s="2"/>
    </row>
    <row r="43" spans="1:14">
      <c r="A43" s="479">
        <v>17</v>
      </c>
      <c r="B43" s="327"/>
      <c r="C43" s="327"/>
      <c r="D43" s="1029"/>
      <c r="E43" s="1028"/>
      <c r="F43" s="479">
        <v>17</v>
      </c>
      <c r="G43" s="1029"/>
      <c r="H43" s="464">
        <v>0</v>
      </c>
      <c r="I43" s="471"/>
      <c r="J43" s="328"/>
      <c r="K43" s="756"/>
      <c r="L43" s="471"/>
      <c r="M43" s="434"/>
      <c r="N43" s="2"/>
    </row>
    <row r="44" spans="1:14">
      <c r="A44" s="479">
        <v>18</v>
      </c>
      <c r="B44" s="327"/>
      <c r="C44" s="757" t="s">
        <v>1989</v>
      </c>
      <c r="D44" s="751">
        <f>SUM(D27:D43)</f>
        <v>0</v>
      </c>
      <c r="E44" s="752">
        <f>SUM(E27:E43)</f>
        <v>0</v>
      </c>
      <c r="F44" s="479">
        <v>18</v>
      </c>
      <c r="G44" s="751">
        <f>SUM(G27:G43)</f>
        <v>0</v>
      </c>
      <c r="H44" s="751">
        <f>SUM(H27:H43)</f>
        <v>0</v>
      </c>
      <c r="I44" s="315"/>
      <c r="J44" s="338"/>
      <c r="K44" s="392"/>
      <c r="L44" s="751">
        <f>SUM(L27:L43)</f>
        <v>0</v>
      </c>
      <c r="M44" s="752">
        <f>SUM(M26:M43)</f>
        <v>0</v>
      </c>
      <c r="N44" s="2"/>
    </row>
    <row r="45" spans="1:14">
      <c r="A45" s="481"/>
      <c r="B45" s="758"/>
      <c r="C45" s="750" t="s">
        <v>1990</v>
      </c>
      <c r="D45" s="315"/>
      <c r="E45" s="316"/>
      <c r="F45" s="479"/>
      <c r="G45" s="315"/>
      <c r="H45" s="315"/>
      <c r="I45" s="315"/>
      <c r="J45" s="338"/>
      <c r="K45" s="392"/>
      <c r="L45" s="315"/>
      <c r="M45" s="316"/>
      <c r="N45" s="2"/>
    </row>
    <row r="46" spans="1:14">
      <c r="A46" s="479">
        <v>19</v>
      </c>
      <c r="B46" s="327"/>
      <c r="C46" s="327"/>
      <c r="D46" s="487"/>
      <c r="E46" s="561"/>
      <c r="F46" s="479">
        <v>19</v>
      </c>
      <c r="G46" s="487"/>
      <c r="H46" s="466">
        <v>0</v>
      </c>
      <c r="I46" s="471"/>
      <c r="J46" s="328"/>
      <c r="K46" s="756"/>
      <c r="L46" s="487"/>
      <c r="M46" s="561"/>
      <c r="N46" s="2"/>
    </row>
    <row r="47" spans="1:14">
      <c r="A47" s="479">
        <v>20</v>
      </c>
      <c r="B47" s="327"/>
      <c r="C47" s="327"/>
      <c r="D47" s="471"/>
      <c r="E47" s="434"/>
      <c r="F47" s="479">
        <v>20</v>
      </c>
      <c r="G47" s="471"/>
      <c r="H47" s="464">
        <v>0</v>
      </c>
      <c r="I47" s="471"/>
      <c r="J47" s="328"/>
      <c r="K47" s="756"/>
      <c r="L47" s="471"/>
      <c r="M47" s="434"/>
      <c r="N47" s="2"/>
    </row>
    <row r="48" spans="1:14">
      <c r="A48" s="479">
        <v>21</v>
      </c>
      <c r="B48" s="327"/>
      <c r="C48" s="327"/>
      <c r="D48" s="471"/>
      <c r="E48" s="434"/>
      <c r="F48" s="479">
        <v>21</v>
      </c>
      <c r="G48" s="471"/>
      <c r="H48" s="464">
        <v>0</v>
      </c>
      <c r="I48" s="471"/>
      <c r="J48" s="328"/>
      <c r="K48" s="756"/>
      <c r="L48" s="471"/>
      <c r="M48" s="434"/>
      <c r="N48" s="2"/>
    </row>
    <row r="49" spans="1:14">
      <c r="A49" s="479">
        <v>22</v>
      </c>
      <c r="B49" s="327"/>
      <c r="C49" s="327"/>
      <c r="D49" s="471"/>
      <c r="E49" s="434"/>
      <c r="F49" s="479">
        <v>22</v>
      </c>
      <c r="G49" s="471"/>
      <c r="H49" s="464">
        <v>0</v>
      </c>
      <c r="I49" s="471"/>
      <c r="J49" s="328"/>
      <c r="K49" s="756"/>
      <c r="L49" s="471"/>
      <c r="M49" s="434"/>
      <c r="N49" s="2"/>
    </row>
    <row r="50" spans="1:14">
      <c r="A50" s="479">
        <v>23</v>
      </c>
      <c r="B50" s="327"/>
      <c r="C50" s="327"/>
      <c r="D50" s="471"/>
      <c r="E50" s="434"/>
      <c r="F50" s="479">
        <v>23</v>
      </c>
      <c r="G50" s="471"/>
      <c r="H50" s="464">
        <v>0</v>
      </c>
      <c r="I50" s="471"/>
      <c r="J50" s="328"/>
      <c r="K50" s="756"/>
      <c r="L50" s="471"/>
      <c r="M50" s="434"/>
      <c r="N50" s="2"/>
    </row>
    <row r="51" spans="1:14">
      <c r="A51" s="479">
        <v>24</v>
      </c>
      <c r="B51" s="327"/>
      <c r="C51" s="327"/>
      <c r="D51" s="471"/>
      <c r="E51" s="434"/>
      <c r="F51" s="479">
        <v>24</v>
      </c>
      <c r="G51" s="471"/>
      <c r="H51" s="464">
        <v>0</v>
      </c>
      <c r="I51" s="471"/>
      <c r="J51" s="328"/>
      <c r="K51" s="756"/>
      <c r="L51" s="471"/>
      <c r="M51" s="434"/>
      <c r="N51" s="2"/>
    </row>
    <row r="52" spans="1:14">
      <c r="A52" s="479">
        <v>25</v>
      </c>
      <c r="B52" s="327"/>
      <c r="C52" s="327"/>
      <c r="D52" s="471"/>
      <c r="E52" s="434"/>
      <c r="F52" s="479">
        <v>25</v>
      </c>
      <c r="G52" s="471"/>
      <c r="H52" s="464">
        <v>0</v>
      </c>
      <c r="I52" s="471"/>
      <c r="J52" s="328"/>
      <c r="K52" s="756"/>
      <c r="L52" s="471"/>
      <c r="M52" s="434"/>
      <c r="N52" s="2"/>
    </row>
    <row r="53" spans="1:14">
      <c r="A53" s="479">
        <v>26</v>
      </c>
      <c r="B53" s="327"/>
      <c r="C53" s="327"/>
      <c r="D53" s="471"/>
      <c r="E53" s="434"/>
      <c r="F53" s="479">
        <v>26</v>
      </c>
      <c r="G53" s="471"/>
      <c r="H53" s="464">
        <v>0</v>
      </c>
      <c r="I53" s="471"/>
      <c r="J53" s="328"/>
      <c r="K53" s="756"/>
      <c r="L53" s="471"/>
      <c r="M53" s="434"/>
      <c r="N53" s="2"/>
    </row>
    <row r="54" spans="1:14">
      <c r="A54" s="479">
        <v>27</v>
      </c>
      <c r="B54" s="327"/>
      <c r="C54" s="327"/>
      <c r="D54" s="471"/>
      <c r="E54" s="434"/>
      <c r="F54" s="479">
        <v>27</v>
      </c>
      <c r="G54" s="471"/>
      <c r="H54" s="464">
        <v>0</v>
      </c>
      <c r="I54" s="471"/>
      <c r="J54" s="328"/>
      <c r="K54" s="756"/>
      <c r="L54" s="471"/>
      <c r="M54" s="434"/>
      <c r="N54" s="2"/>
    </row>
    <row r="55" spans="1:14">
      <c r="A55" s="479">
        <v>28</v>
      </c>
      <c r="B55" s="327"/>
      <c r="C55" s="327"/>
      <c r="D55" s="471"/>
      <c r="E55" s="434"/>
      <c r="F55" s="479">
        <v>28</v>
      </c>
      <c r="G55" s="471"/>
      <c r="H55" s="464">
        <v>0</v>
      </c>
      <c r="I55" s="471"/>
      <c r="J55" s="328"/>
      <c r="K55" s="756"/>
      <c r="L55" s="471"/>
      <c r="M55" s="434"/>
      <c r="N55" s="2"/>
    </row>
    <row r="56" spans="1:14">
      <c r="A56" s="479">
        <v>29</v>
      </c>
      <c r="B56" s="327"/>
      <c r="C56" s="327"/>
      <c r="D56" s="471"/>
      <c r="E56" s="434"/>
      <c r="F56" s="479">
        <v>29</v>
      </c>
      <c r="G56" s="471"/>
      <c r="H56" s="464">
        <v>0</v>
      </c>
      <c r="I56" s="471"/>
      <c r="J56" s="328"/>
      <c r="K56" s="756"/>
      <c r="L56" s="471"/>
      <c r="M56" s="434"/>
      <c r="N56" s="2"/>
    </row>
    <row r="57" spans="1:14">
      <c r="A57" s="479">
        <v>30</v>
      </c>
      <c r="B57" s="327"/>
      <c r="C57" s="327"/>
      <c r="D57" s="471"/>
      <c r="E57" s="434"/>
      <c r="F57" s="479">
        <v>30</v>
      </c>
      <c r="G57" s="471"/>
      <c r="H57" s="464">
        <v>0</v>
      </c>
      <c r="I57" s="471"/>
      <c r="J57" s="328"/>
      <c r="K57" s="756"/>
      <c r="L57" s="471"/>
      <c r="M57" s="434"/>
      <c r="N57" s="2"/>
    </row>
    <row r="58" spans="1:14">
      <c r="A58" s="479">
        <v>31</v>
      </c>
      <c r="B58" s="327"/>
      <c r="C58" s="327"/>
      <c r="D58" s="471"/>
      <c r="E58" s="434"/>
      <c r="F58" s="479">
        <v>31</v>
      </c>
      <c r="G58" s="471"/>
      <c r="H58" s="464">
        <v>0</v>
      </c>
      <c r="I58" s="471"/>
      <c r="J58" s="328"/>
      <c r="K58" s="756"/>
      <c r="L58" s="471"/>
      <c r="M58" s="434"/>
      <c r="N58" s="2"/>
    </row>
    <row r="59" spans="1:14">
      <c r="A59" s="479">
        <v>32</v>
      </c>
      <c r="B59" s="327"/>
      <c r="C59" s="327"/>
      <c r="D59" s="471"/>
      <c r="E59" s="434"/>
      <c r="F59" s="479">
        <v>32</v>
      </c>
      <c r="G59" s="471"/>
      <c r="H59" s="464">
        <v>0</v>
      </c>
      <c r="I59" s="471"/>
      <c r="J59" s="328"/>
      <c r="K59" s="756"/>
      <c r="L59" s="471"/>
      <c r="M59" s="434"/>
      <c r="N59" s="2"/>
    </row>
    <row r="60" spans="1:14">
      <c r="A60" s="479">
        <v>33</v>
      </c>
      <c r="B60" s="327"/>
      <c r="C60" s="327"/>
      <c r="D60" s="471"/>
      <c r="E60" s="434"/>
      <c r="F60" s="479">
        <v>33</v>
      </c>
      <c r="G60" s="471"/>
      <c r="H60" s="464">
        <v>0</v>
      </c>
      <c r="I60" s="471"/>
      <c r="J60" s="328"/>
      <c r="K60" s="756"/>
      <c r="L60" s="471"/>
      <c r="M60" s="434"/>
      <c r="N60" s="2"/>
    </row>
    <row r="61" spans="1:14">
      <c r="A61" s="479">
        <v>34</v>
      </c>
      <c r="B61" s="327"/>
      <c r="C61" s="327"/>
      <c r="D61" s="471"/>
      <c r="E61" s="434"/>
      <c r="F61" s="479">
        <v>34</v>
      </c>
      <c r="G61" s="471"/>
      <c r="H61" s="464">
        <v>0</v>
      </c>
      <c r="I61" s="471"/>
      <c r="J61" s="328"/>
      <c r="K61" s="756"/>
      <c r="L61" s="471"/>
      <c r="M61" s="434"/>
      <c r="N61" s="2"/>
    </row>
    <row r="62" spans="1:14">
      <c r="A62" s="479">
        <v>35</v>
      </c>
      <c r="B62" s="327"/>
      <c r="C62" s="327"/>
      <c r="D62" s="471"/>
      <c r="E62" s="434"/>
      <c r="F62" s="479">
        <v>35</v>
      </c>
      <c r="G62" s="471"/>
      <c r="H62" s="464">
        <v>0</v>
      </c>
      <c r="I62" s="471"/>
      <c r="J62" s="328"/>
      <c r="K62" s="756"/>
      <c r="L62" s="471"/>
      <c r="M62" s="434"/>
      <c r="N62" s="2"/>
    </row>
    <row r="63" spans="1:14">
      <c r="A63" s="479">
        <v>36</v>
      </c>
      <c r="B63" s="327"/>
      <c r="C63" s="327"/>
      <c r="D63" s="471"/>
      <c r="E63" s="434"/>
      <c r="F63" s="479">
        <v>36</v>
      </c>
      <c r="G63" s="471"/>
      <c r="H63" s="464">
        <v>0</v>
      </c>
      <c r="I63" s="471"/>
      <c r="J63" s="328"/>
      <c r="K63" s="756"/>
      <c r="L63" s="471"/>
      <c r="M63" s="434"/>
      <c r="N63" s="2"/>
    </row>
    <row r="64" spans="1:14">
      <c r="A64" s="480">
        <v>37</v>
      </c>
      <c r="B64" s="327"/>
      <c r="C64" s="757" t="s">
        <v>1991</v>
      </c>
      <c r="D64" s="751">
        <f>SUM(D46:D63)</f>
        <v>0</v>
      </c>
      <c r="E64" s="752">
        <f>SUM(E46:E63)</f>
        <v>0</v>
      </c>
      <c r="F64" s="480">
        <v>37</v>
      </c>
      <c r="G64" s="751">
        <f>SUM(G46:G63)</f>
        <v>0</v>
      </c>
      <c r="H64" s="751">
        <f>SUM(H46:H63)</f>
        <v>0</v>
      </c>
      <c r="I64" s="315"/>
      <c r="J64" s="338"/>
      <c r="K64" s="392"/>
      <c r="L64" s="751">
        <f>SUM(L46:L63)</f>
        <v>0</v>
      </c>
      <c r="M64" s="752">
        <f>SUM(M46:M63)</f>
        <v>0</v>
      </c>
      <c r="N64" s="2"/>
    </row>
    <row r="65" spans="1:14">
      <c r="A65" s="156"/>
      <c r="B65" s="759"/>
      <c r="C65" s="760"/>
      <c r="D65" s="314"/>
      <c r="E65" s="316"/>
      <c r="F65" s="158"/>
      <c r="G65" s="314"/>
      <c r="H65" s="314"/>
      <c r="I65" s="314"/>
      <c r="J65" s="338"/>
      <c r="K65" s="314"/>
      <c r="L65" s="314"/>
      <c r="M65" s="316"/>
      <c r="N65" s="2"/>
    </row>
    <row r="66" spans="1:14">
      <c r="A66" s="156"/>
      <c r="B66" s="157"/>
      <c r="C66" s="157"/>
      <c r="D66" s="157"/>
      <c r="E66" s="280"/>
      <c r="F66" s="158"/>
      <c r="G66" s="157"/>
      <c r="H66" s="430"/>
      <c r="I66" s="157"/>
      <c r="J66" s="328"/>
      <c r="K66" s="157"/>
      <c r="L66" s="157"/>
      <c r="M66" s="280"/>
      <c r="N66" s="2"/>
    </row>
    <row r="67" spans="1:14" ht="15.75" thickBot="1">
      <c r="A67" s="309"/>
      <c r="B67" s="162"/>
      <c r="C67" s="310"/>
      <c r="D67" s="564"/>
      <c r="E67" s="565"/>
      <c r="F67" s="474"/>
      <c r="G67" s="564"/>
      <c r="H67" s="564"/>
      <c r="I67" s="310"/>
      <c r="J67" s="761"/>
      <c r="K67" s="310"/>
      <c r="L67" s="439"/>
      <c r="M67" s="565"/>
      <c r="N67" s="2"/>
    </row>
    <row r="68" spans="1:14">
      <c r="A68" s="340" t="s">
        <v>1673</v>
      </c>
      <c r="B68" s="2"/>
      <c r="C68" s="2"/>
      <c r="D68" s="2"/>
      <c r="E68" s="2"/>
      <c r="F68" s="2"/>
      <c r="G68" s="2"/>
      <c r="H68" s="2"/>
      <c r="I68" s="2"/>
      <c r="J68" s="2"/>
      <c r="K68" s="2"/>
      <c r="L68" s="2"/>
      <c r="M68" s="340" t="s">
        <v>1673</v>
      </c>
      <c r="N68" s="2"/>
    </row>
    <row r="69" spans="1:14">
      <c r="A69" s="163">
        <v>43</v>
      </c>
      <c r="B69" s="163"/>
      <c r="C69" s="163"/>
      <c r="D69" s="163"/>
      <c r="E69" s="163"/>
      <c r="F69" s="163">
        <v>44</v>
      </c>
      <c r="G69" s="163"/>
      <c r="H69" s="163"/>
      <c r="I69" s="163"/>
      <c r="J69" s="163"/>
      <c r="K69" s="163"/>
      <c r="L69" s="163"/>
      <c r="M69" s="163"/>
      <c r="N69" s="2"/>
    </row>
    <row r="70" spans="1:14">
      <c r="A70" s="2"/>
    </row>
    <row r="71" spans="1:14">
      <c r="A71" s="2"/>
    </row>
    <row r="72" spans="1:14">
      <c r="A72" s="2"/>
    </row>
    <row r="73" spans="1:14">
      <c r="A73" s="2"/>
      <c r="E73" s="1194"/>
      <c r="F73" s="1194"/>
      <c r="G73" s="1194"/>
    </row>
    <row r="74" spans="1:14">
      <c r="A74" s="2"/>
      <c r="E74" s="1072"/>
      <c r="F74" s="1194"/>
      <c r="G74" s="1194"/>
    </row>
    <row r="75" spans="1:14">
      <c r="A75" s="2"/>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zoomScale="60" zoomScaleNormal="60" workbookViewId="0">
      <selection activeCell="B20" sqref="B20"/>
    </sheetView>
  </sheetViews>
  <sheetFormatPr defaultColWidth="9.77734375" defaultRowHeight="15"/>
  <cols>
    <col min="2" max="2" width="70.77734375" customWidth="1"/>
    <col min="3" max="6" width="20.77734375" customWidth="1"/>
  </cols>
  <sheetData>
    <row r="1" spans="1:26" ht="18.75" thickBot="1">
      <c r="A1" s="2" t="str">
        <f>+CONAMEDATE6</f>
        <v>Annual Report of VERIZON NEW YORK INC.                                                                                                       For the period ending DECEMBER 31, 2014</v>
      </c>
      <c r="B1" s="762"/>
      <c r="C1" s="762"/>
      <c r="D1" s="762"/>
      <c r="E1" s="762"/>
      <c r="F1" s="762"/>
      <c r="G1" s="762"/>
      <c r="H1" s="762"/>
      <c r="I1" s="762"/>
      <c r="J1" s="762"/>
      <c r="K1" s="762"/>
      <c r="L1" s="762"/>
      <c r="M1" s="762"/>
      <c r="N1" s="762"/>
      <c r="O1" s="762"/>
      <c r="P1" s="762"/>
      <c r="Q1" s="762"/>
      <c r="R1" s="762"/>
      <c r="S1" s="762"/>
      <c r="T1" s="762"/>
      <c r="U1" s="762"/>
      <c r="V1" s="762"/>
      <c r="W1" s="762"/>
      <c r="X1" s="762"/>
      <c r="Y1" s="762"/>
      <c r="Z1" s="762"/>
    </row>
    <row r="2" spans="1:26" ht="18">
      <c r="A2" s="763"/>
      <c r="B2" s="764"/>
      <c r="C2" s="765"/>
      <c r="D2" s="765"/>
      <c r="E2" s="765"/>
      <c r="F2" s="817"/>
      <c r="G2" s="762"/>
      <c r="H2" s="762"/>
      <c r="I2" s="762"/>
      <c r="J2" s="762"/>
      <c r="K2" s="762"/>
      <c r="L2" s="762"/>
      <c r="M2" s="762"/>
      <c r="N2" s="762"/>
      <c r="O2" s="762"/>
      <c r="P2" s="762"/>
      <c r="Q2" s="762"/>
      <c r="R2" s="762"/>
      <c r="S2" s="762"/>
      <c r="T2" s="762"/>
      <c r="U2" s="762"/>
      <c r="V2" s="762"/>
      <c r="W2" s="762"/>
      <c r="X2" s="762"/>
      <c r="Y2" s="762"/>
      <c r="Z2" s="762"/>
    </row>
    <row r="3" spans="1:26" ht="18">
      <c r="A3" s="560" t="s">
        <v>1992</v>
      </c>
      <c r="B3" s="767"/>
      <c r="C3" s="767"/>
      <c r="D3" s="767"/>
      <c r="E3" s="767"/>
      <c r="F3" s="768"/>
      <c r="G3" s="762"/>
      <c r="H3" s="762"/>
      <c r="I3" s="762"/>
      <c r="J3" s="762"/>
      <c r="K3" s="762"/>
      <c r="L3" s="762"/>
      <c r="M3" s="762"/>
      <c r="N3" s="762"/>
      <c r="O3" s="762"/>
      <c r="P3" s="762"/>
      <c r="Q3" s="762"/>
      <c r="R3" s="762"/>
      <c r="S3" s="762"/>
      <c r="T3" s="762"/>
      <c r="U3" s="762"/>
      <c r="V3" s="762"/>
      <c r="W3" s="762"/>
      <c r="X3" s="762"/>
      <c r="Y3" s="762"/>
      <c r="Z3" s="762"/>
    </row>
    <row r="4" spans="1:26" ht="18">
      <c r="A4" s="166"/>
      <c r="B4" s="762"/>
      <c r="C4" s="762"/>
      <c r="D4" s="762"/>
      <c r="E4" s="762"/>
      <c r="F4" s="769"/>
      <c r="G4" s="762"/>
      <c r="H4" s="762"/>
      <c r="I4" s="762"/>
      <c r="J4" s="762"/>
      <c r="K4" s="762"/>
      <c r="L4" s="762"/>
      <c r="M4" s="762"/>
      <c r="N4" s="762"/>
      <c r="O4" s="762"/>
      <c r="P4" s="762"/>
      <c r="Q4" s="762"/>
      <c r="R4" s="762"/>
      <c r="S4" s="762"/>
      <c r="T4" s="762"/>
      <c r="U4" s="762"/>
      <c r="V4" s="762"/>
      <c r="W4" s="762"/>
      <c r="X4" s="762"/>
      <c r="Y4" s="762"/>
      <c r="Z4" s="762"/>
    </row>
    <row r="5" spans="1:26" ht="18">
      <c r="A5" s="166" t="s">
        <v>1993</v>
      </c>
      <c r="B5" s="762"/>
      <c r="C5" s="762"/>
      <c r="D5" s="762"/>
      <c r="E5" s="762"/>
      <c r="F5" s="769"/>
      <c r="G5" s="762"/>
      <c r="H5" s="762"/>
      <c r="I5" s="762"/>
      <c r="J5" s="762"/>
      <c r="K5" s="762"/>
      <c r="L5" s="762"/>
      <c r="M5" s="762"/>
      <c r="N5" s="762"/>
      <c r="O5" s="762"/>
      <c r="P5" s="762"/>
      <c r="Q5" s="762"/>
      <c r="R5" s="762"/>
      <c r="S5" s="762"/>
      <c r="T5" s="762"/>
      <c r="U5" s="762"/>
      <c r="V5" s="762"/>
      <c r="W5" s="762"/>
      <c r="X5" s="762"/>
      <c r="Y5" s="762"/>
      <c r="Z5" s="762"/>
    </row>
    <row r="6" spans="1:26" ht="18">
      <c r="A6" s="166"/>
      <c r="B6" s="762"/>
      <c r="C6" s="762"/>
      <c r="D6" s="762"/>
      <c r="E6" s="762"/>
      <c r="F6" s="769"/>
      <c r="G6" s="762"/>
      <c r="H6" s="762"/>
      <c r="I6" s="762"/>
      <c r="J6" s="762"/>
      <c r="K6" s="762"/>
      <c r="L6" s="762"/>
      <c r="M6" s="762"/>
      <c r="N6" s="762"/>
      <c r="O6" s="762"/>
      <c r="P6" s="762"/>
      <c r="Q6" s="762"/>
      <c r="R6" s="762"/>
      <c r="S6" s="762"/>
      <c r="T6" s="762"/>
      <c r="U6" s="762"/>
      <c r="V6" s="762"/>
      <c r="W6" s="762"/>
      <c r="X6" s="762"/>
      <c r="Y6" s="762"/>
      <c r="Z6" s="762"/>
    </row>
    <row r="7" spans="1:26" ht="18">
      <c r="A7" s="1067" t="s">
        <v>2794</v>
      </c>
      <c r="B7" s="1074"/>
      <c r="C7" s="1074"/>
      <c r="D7" s="1074"/>
      <c r="E7" s="1074"/>
      <c r="F7" s="1075"/>
      <c r="G7" s="762"/>
      <c r="H7" s="762"/>
      <c r="I7" s="762"/>
      <c r="J7" s="762"/>
      <c r="K7" s="762"/>
      <c r="L7" s="762"/>
      <c r="M7" s="762"/>
      <c r="N7" s="762"/>
      <c r="O7" s="762"/>
      <c r="P7" s="762"/>
      <c r="Q7" s="762"/>
      <c r="R7" s="762"/>
      <c r="S7" s="762"/>
      <c r="T7" s="762"/>
      <c r="U7" s="762"/>
      <c r="V7" s="762"/>
      <c r="W7" s="762"/>
      <c r="X7" s="762"/>
      <c r="Y7" s="762"/>
      <c r="Z7" s="762"/>
    </row>
    <row r="8" spans="1:26" ht="18">
      <c r="A8" s="166"/>
      <c r="B8" s="762"/>
      <c r="C8" s="762"/>
      <c r="D8" s="762"/>
      <c r="E8" s="762"/>
      <c r="F8" s="769"/>
      <c r="G8" s="762"/>
      <c r="H8" s="762"/>
      <c r="I8" s="762"/>
      <c r="J8" s="762"/>
      <c r="K8" s="762"/>
      <c r="L8" s="762"/>
      <c r="M8" s="762"/>
      <c r="N8" s="762"/>
      <c r="O8" s="762"/>
      <c r="P8" s="762"/>
      <c r="Q8" s="762"/>
      <c r="R8" s="762"/>
      <c r="S8" s="762"/>
      <c r="T8" s="762"/>
      <c r="U8" s="762"/>
      <c r="V8" s="762"/>
      <c r="W8" s="762"/>
      <c r="X8" s="762"/>
      <c r="Y8" s="762"/>
      <c r="Z8" s="762"/>
    </row>
    <row r="9" spans="1:26" ht="18">
      <c r="A9" s="770" t="s">
        <v>36</v>
      </c>
      <c r="B9" s="771"/>
      <c r="C9" s="772" t="s">
        <v>2361</v>
      </c>
      <c r="D9" s="773" t="s">
        <v>2259</v>
      </c>
      <c r="E9" s="772" t="s">
        <v>1535</v>
      </c>
      <c r="F9" s="774" t="s">
        <v>2361</v>
      </c>
      <c r="G9" s="762"/>
      <c r="H9" s="762"/>
      <c r="I9" s="762"/>
      <c r="J9" s="762"/>
      <c r="K9" s="762"/>
      <c r="L9" s="762"/>
      <c r="M9" s="762"/>
      <c r="N9" s="762"/>
      <c r="O9" s="762"/>
      <c r="P9" s="762"/>
      <c r="Q9" s="762"/>
      <c r="R9" s="762"/>
      <c r="S9" s="762"/>
      <c r="T9" s="762"/>
      <c r="U9" s="762"/>
      <c r="V9" s="762"/>
      <c r="W9" s="762"/>
      <c r="X9" s="762"/>
      <c r="Y9" s="762"/>
      <c r="Z9" s="762"/>
    </row>
    <row r="10" spans="1:26" ht="18">
      <c r="A10" s="704" t="s">
        <v>48</v>
      </c>
      <c r="B10" s="705" t="s">
        <v>1994</v>
      </c>
      <c r="C10" s="706" t="s">
        <v>1995</v>
      </c>
      <c r="D10" s="705" t="s">
        <v>1550</v>
      </c>
      <c r="E10" s="706" t="s">
        <v>1550</v>
      </c>
      <c r="F10" s="708" t="s">
        <v>1555</v>
      </c>
      <c r="G10" s="762"/>
      <c r="H10" s="762"/>
      <c r="I10" s="762"/>
      <c r="J10" s="762"/>
      <c r="K10" s="762"/>
      <c r="L10" s="762"/>
      <c r="M10" s="762"/>
      <c r="N10" s="762"/>
      <c r="O10" s="762"/>
      <c r="P10" s="762"/>
      <c r="Q10" s="762"/>
      <c r="R10" s="762"/>
      <c r="S10" s="762"/>
      <c r="T10" s="762"/>
      <c r="U10" s="762"/>
      <c r="V10" s="762"/>
      <c r="W10" s="762"/>
      <c r="X10" s="762"/>
      <c r="Y10" s="762"/>
      <c r="Z10" s="762"/>
    </row>
    <row r="11" spans="1:26" ht="18">
      <c r="A11" s="775"/>
      <c r="B11" s="705" t="s">
        <v>470</v>
      </c>
      <c r="C11" s="706" t="s">
        <v>471</v>
      </c>
      <c r="D11" s="705" t="s">
        <v>472</v>
      </c>
      <c r="E11" s="706" t="s">
        <v>62</v>
      </c>
      <c r="F11" s="708" t="s">
        <v>63</v>
      </c>
      <c r="G11" s="762"/>
      <c r="H11" s="762"/>
      <c r="I11" s="762"/>
      <c r="J11" s="762"/>
      <c r="K11" s="762"/>
      <c r="L11" s="762"/>
      <c r="M11" s="762"/>
      <c r="N11" s="762"/>
      <c r="O11" s="762"/>
      <c r="P11" s="762"/>
      <c r="Q11" s="762"/>
      <c r="R11" s="762"/>
      <c r="S11" s="762"/>
      <c r="T11" s="762"/>
      <c r="U11" s="762"/>
      <c r="V11" s="762"/>
      <c r="W11" s="762"/>
      <c r="X11" s="762"/>
      <c r="Y11" s="762"/>
      <c r="Z11" s="762"/>
    </row>
    <row r="12" spans="1:26" ht="18">
      <c r="A12" s="776"/>
      <c r="B12" s="777"/>
      <c r="C12" s="778"/>
      <c r="D12" s="777"/>
      <c r="E12" s="778"/>
      <c r="F12" s="779"/>
      <c r="G12" s="762"/>
      <c r="H12" s="762"/>
      <c r="I12" s="762"/>
      <c r="J12" s="762"/>
      <c r="K12" s="762"/>
      <c r="L12" s="762"/>
      <c r="M12" s="762"/>
      <c r="N12" s="762"/>
      <c r="O12" s="762"/>
      <c r="P12" s="762"/>
      <c r="Q12" s="762"/>
      <c r="R12" s="762"/>
      <c r="S12" s="762"/>
      <c r="T12" s="762"/>
      <c r="U12" s="762"/>
      <c r="V12" s="762"/>
      <c r="W12" s="762"/>
      <c r="X12" s="762"/>
      <c r="Y12" s="762"/>
      <c r="Z12" s="762"/>
    </row>
    <row r="13" spans="1:26" ht="18">
      <c r="A13" s="780"/>
      <c r="B13" s="641" t="s">
        <v>1996</v>
      </c>
      <c r="C13" s="781"/>
      <c r="D13" s="771"/>
      <c r="E13" s="781"/>
      <c r="F13" s="782"/>
      <c r="G13" s="762"/>
      <c r="H13" s="762"/>
      <c r="I13" s="762"/>
      <c r="J13" s="762"/>
      <c r="K13" s="762"/>
      <c r="L13" s="762"/>
      <c r="M13" s="762"/>
      <c r="N13" s="762"/>
      <c r="O13" s="762"/>
      <c r="P13" s="762"/>
      <c r="Q13" s="762"/>
      <c r="R13" s="762"/>
      <c r="S13" s="762"/>
      <c r="T13" s="762"/>
      <c r="U13" s="762"/>
      <c r="V13" s="762"/>
      <c r="W13" s="762"/>
      <c r="X13" s="762"/>
      <c r="Y13" s="762"/>
      <c r="Z13" s="762"/>
    </row>
    <row r="14" spans="1:26" ht="18">
      <c r="A14" s="704" t="s">
        <v>475</v>
      </c>
      <c r="B14" s="717" t="s">
        <v>728</v>
      </c>
      <c r="C14" s="721"/>
      <c r="D14" s="719"/>
      <c r="E14" s="721"/>
      <c r="F14" s="783">
        <v>0</v>
      </c>
      <c r="G14" s="762"/>
      <c r="H14" s="762"/>
      <c r="I14" s="762"/>
      <c r="J14" s="762"/>
      <c r="K14" s="762"/>
      <c r="L14" s="762"/>
      <c r="M14" s="762"/>
      <c r="N14" s="762"/>
      <c r="O14" s="762"/>
      <c r="P14" s="762"/>
      <c r="Q14" s="762"/>
      <c r="R14" s="762"/>
      <c r="S14" s="762"/>
      <c r="T14" s="762"/>
      <c r="U14" s="762"/>
      <c r="V14" s="762"/>
      <c r="W14" s="762"/>
      <c r="X14" s="762"/>
      <c r="Y14" s="762"/>
      <c r="Z14" s="762"/>
    </row>
    <row r="15" spans="1:26" ht="18">
      <c r="A15" s="704" t="s">
        <v>968</v>
      </c>
      <c r="B15" s="717"/>
      <c r="C15" s="718"/>
      <c r="D15" s="717"/>
      <c r="E15" s="718"/>
      <c r="F15" s="784">
        <v>0</v>
      </c>
      <c r="G15" s="762"/>
      <c r="H15" s="762"/>
      <c r="I15" s="762"/>
      <c r="J15" s="762"/>
      <c r="K15" s="762"/>
      <c r="L15" s="762"/>
      <c r="M15" s="762"/>
      <c r="N15" s="762"/>
      <c r="O15" s="762"/>
      <c r="P15" s="762"/>
      <c r="Q15" s="762"/>
      <c r="R15" s="762"/>
      <c r="S15" s="762"/>
      <c r="T15" s="762"/>
      <c r="U15" s="762"/>
      <c r="V15" s="762"/>
      <c r="W15" s="762"/>
      <c r="X15" s="762"/>
      <c r="Y15" s="762"/>
      <c r="Z15" s="762"/>
    </row>
    <row r="16" spans="1:26" ht="18">
      <c r="A16" s="704" t="s">
        <v>1212</v>
      </c>
      <c r="B16" s="327" t="s">
        <v>3419</v>
      </c>
      <c r="C16" s="718"/>
      <c r="D16" s="717"/>
      <c r="E16" s="718"/>
      <c r="F16" s="784">
        <v>0</v>
      </c>
      <c r="G16" s="762"/>
      <c r="H16" s="762"/>
      <c r="I16" s="762"/>
      <c r="J16" s="762"/>
      <c r="K16" s="762"/>
      <c r="L16" s="762"/>
      <c r="M16" s="762"/>
      <c r="N16" s="762"/>
      <c r="O16" s="762"/>
      <c r="P16" s="762"/>
      <c r="Q16" s="762"/>
      <c r="R16" s="762"/>
      <c r="S16" s="762"/>
      <c r="T16" s="762"/>
      <c r="U16" s="762"/>
      <c r="V16" s="762"/>
      <c r="W16" s="762"/>
      <c r="X16" s="762"/>
      <c r="Y16" s="762"/>
      <c r="Z16" s="762"/>
    </row>
    <row r="17" spans="1:26" ht="18">
      <c r="A17" s="704" t="s">
        <v>71</v>
      </c>
      <c r="B17" s="717"/>
      <c r="C17" s="718"/>
      <c r="D17" s="717"/>
      <c r="E17" s="718"/>
      <c r="F17" s="784">
        <v>0</v>
      </c>
      <c r="G17" s="762"/>
      <c r="H17" s="762"/>
      <c r="I17" s="762"/>
      <c r="J17" s="762"/>
      <c r="K17" s="762"/>
      <c r="L17" s="762"/>
      <c r="M17" s="762"/>
      <c r="N17" s="762"/>
      <c r="O17" s="762"/>
      <c r="P17" s="762"/>
      <c r="Q17" s="762"/>
      <c r="R17" s="762"/>
      <c r="S17" s="762"/>
      <c r="T17" s="762"/>
      <c r="U17" s="762"/>
      <c r="V17" s="762"/>
      <c r="W17" s="762"/>
      <c r="X17" s="762"/>
      <c r="Y17" s="762"/>
      <c r="Z17" s="762"/>
    </row>
    <row r="18" spans="1:26" ht="18">
      <c r="A18" s="704" t="s">
        <v>72</v>
      </c>
      <c r="B18" s="717"/>
      <c r="C18" s="718"/>
      <c r="D18" s="717"/>
      <c r="E18" s="718"/>
      <c r="F18" s="784">
        <v>0</v>
      </c>
      <c r="G18" s="762"/>
      <c r="H18" s="762"/>
      <c r="I18" s="762"/>
      <c r="J18" s="762"/>
      <c r="K18" s="762"/>
      <c r="L18" s="762"/>
      <c r="M18" s="762"/>
      <c r="N18" s="762"/>
      <c r="O18" s="762"/>
      <c r="P18" s="762"/>
      <c r="Q18" s="762"/>
      <c r="R18" s="762"/>
      <c r="S18" s="762"/>
      <c r="T18" s="762"/>
      <c r="U18" s="762"/>
      <c r="V18" s="762"/>
      <c r="W18" s="762"/>
      <c r="X18" s="762"/>
      <c r="Y18" s="762"/>
      <c r="Z18" s="762"/>
    </row>
    <row r="19" spans="1:26" ht="18">
      <c r="A19" s="704" t="s">
        <v>484</v>
      </c>
      <c r="B19" s="717"/>
      <c r="C19" s="718"/>
      <c r="D19" s="717"/>
      <c r="E19" s="718"/>
      <c r="F19" s="784">
        <v>0</v>
      </c>
      <c r="G19" s="762"/>
      <c r="H19" s="762"/>
      <c r="I19" s="762"/>
      <c r="J19" s="762"/>
      <c r="K19" s="762"/>
      <c r="L19" s="762"/>
      <c r="M19" s="762"/>
      <c r="N19" s="762"/>
      <c r="O19" s="762"/>
      <c r="P19" s="762"/>
      <c r="Q19" s="762"/>
      <c r="R19" s="762"/>
      <c r="S19" s="762"/>
      <c r="T19" s="762"/>
      <c r="U19" s="762"/>
      <c r="V19" s="762"/>
      <c r="W19" s="762"/>
      <c r="X19" s="762"/>
      <c r="Y19" s="762"/>
      <c r="Z19" s="762"/>
    </row>
    <row r="20" spans="1:26" ht="18">
      <c r="A20" s="704" t="s">
        <v>487</v>
      </c>
      <c r="B20" s="717"/>
      <c r="C20" s="718"/>
      <c r="D20" s="717"/>
      <c r="E20" s="718"/>
      <c r="F20" s="784">
        <v>0</v>
      </c>
      <c r="G20" s="762"/>
      <c r="H20" s="762"/>
      <c r="I20" s="762"/>
      <c r="J20" s="762"/>
      <c r="K20" s="762"/>
      <c r="L20" s="762"/>
      <c r="M20" s="762"/>
      <c r="N20" s="762"/>
      <c r="O20" s="762"/>
      <c r="P20" s="762"/>
      <c r="Q20" s="762"/>
      <c r="R20" s="762"/>
      <c r="S20" s="762"/>
      <c r="T20" s="762"/>
      <c r="U20" s="762"/>
      <c r="V20" s="762"/>
      <c r="W20" s="762"/>
      <c r="X20" s="762"/>
      <c r="Y20" s="762"/>
      <c r="Z20" s="762"/>
    </row>
    <row r="21" spans="1:26" ht="18">
      <c r="A21" s="704" t="s">
        <v>2227</v>
      </c>
      <c r="B21" s="717"/>
      <c r="C21" s="718"/>
      <c r="D21" s="717"/>
      <c r="E21" s="718"/>
      <c r="F21" s="784">
        <v>0</v>
      </c>
      <c r="G21" s="762"/>
      <c r="H21" s="762"/>
      <c r="I21" s="762"/>
      <c r="J21" s="762"/>
      <c r="K21" s="762"/>
      <c r="L21" s="762"/>
      <c r="M21" s="762"/>
      <c r="N21" s="762"/>
      <c r="O21" s="762"/>
      <c r="P21" s="762"/>
      <c r="Q21" s="762"/>
      <c r="R21" s="762"/>
      <c r="S21" s="762"/>
      <c r="T21" s="762"/>
      <c r="U21" s="762"/>
      <c r="V21" s="762"/>
      <c r="W21" s="762"/>
      <c r="X21" s="762"/>
      <c r="Y21" s="762"/>
      <c r="Z21" s="762"/>
    </row>
    <row r="22" spans="1:26" ht="18">
      <c r="A22" s="704" t="s">
        <v>341</v>
      </c>
      <c r="B22" s="717"/>
      <c r="C22" s="718"/>
      <c r="D22" s="717"/>
      <c r="E22" s="718"/>
      <c r="F22" s="784">
        <v>0</v>
      </c>
      <c r="G22" s="762"/>
      <c r="H22" s="762"/>
      <c r="I22" s="762"/>
      <c r="J22" s="762"/>
      <c r="K22" s="762"/>
      <c r="L22" s="762"/>
      <c r="M22" s="762"/>
      <c r="N22" s="762"/>
      <c r="O22" s="762"/>
      <c r="P22" s="762"/>
      <c r="Q22" s="762"/>
      <c r="R22" s="762"/>
      <c r="S22" s="762"/>
      <c r="T22" s="762"/>
      <c r="U22" s="762"/>
      <c r="V22" s="762"/>
      <c r="W22" s="762"/>
      <c r="X22" s="762"/>
      <c r="Y22" s="762"/>
      <c r="Z22" s="762"/>
    </row>
    <row r="23" spans="1:26" ht="18">
      <c r="A23" s="704" t="s">
        <v>73</v>
      </c>
      <c r="B23" s="717"/>
      <c r="C23" s="718"/>
      <c r="D23" s="717"/>
      <c r="E23" s="718"/>
      <c r="F23" s="784">
        <v>0</v>
      </c>
      <c r="G23" s="762"/>
      <c r="H23" s="762"/>
      <c r="I23" s="762"/>
      <c r="J23" s="762"/>
      <c r="K23" s="762"/>
      <c r="L23" s="762"/>
      <c r="M23" s="762"/>
      <c r="N23" s="762"/>
      <c r="O23" s="762"/>
      <c r="P23" s="762"/>
      <c r="Q23" s="762"/>
      <c r="R23" s="762"/>
      <c r="S23" s="762"/>
      <c r="T23" s="762"/>
      <c r="U23" s="762"/>
      <c r="V23" s="762"/>
      <c r="W23" s="762"/>
      <c r="X23" s="762"/>
      <c r="Y23" s="762"/>
      <c r="Z23" s="762"/>
    </row>
    <row r="24" spans="1:26" ht="18">
      <c r="A24" s="704" t="s">
        <v>74</v>
      </c>
      <c r="B24" s="717"/>
      <c r="C24" s="718"/>
      <c r="D24" s="717"/>
      <c r="E24" s="718"/>
      <c r="F24" s="784">
        <v>0</v>
      </c>
      <c r="G24" s="762"/>
      <c r="H24" s="762"/>
      <c r="I24" s="762"/>
      <c r="J24" s="762"/>
      <c r="K24" s="762"/>
      <c r="L24" s="762"/>
      <c r="M24" s="762"/>
      <c r="N24" s="762"/>
      <c r="O24" s="762"/>
      <c r="P24" s="762"/>
      <c r="Q24" s="762"/>
      <c r="R24" s="762"/>
      <c r="S24" s="762"/>
      <c r="T24" s="762"/>
      <c r="U24" s="762"/>
      <c r="V24" s="762"/>
      <c r="W24" s="762"/>
      <c r="X24" s="762"/>
      <c r="Y24" s="762"/>
      <c r="Z24" s="762"/>
    </row>
    <row r="25" spans="1:26" ht="18">
      <c r="A25" s="775"/>
      <c r="B25" s="638" t="s">
        <v>1997</v>
      </c>
      <c r="C25" s="785"/>
      <c r="D25" s="786"/>
      <c r="E25" s="785"/>
      <c r="F25" s="784">
        <v>0</v>
      </c>
      <c r="G25" s="762"/>
      <c r="H25" s="762"/>
      <c r="I25" s="762"/>
      <c r="J25" s="762"/>
      <c r="K25" s="762"/>
      <c r="L25" s="762"/>
      <c r="M25" s="762"/>
      <c r="N25" s="762"/>
      <c r="O25" s="762"/>
      <c r="P25" s="762"/>
      <c r="Q25" s="762"/>
      <c r="R25" s="762"/>
      <c r="S25" s="762"/>
      <c r="T25" s="762"/>
      <c r="U25" s="762"/>
      <c r="V25" s="762"/>
      <c r="W25" s="762"/>
      <c r="X25" s="762"/>
      <c r="Y25" s="762"/>
      <c r="Z25" s="762"/>
    </row>
    <row r="26" spans="1:26" ht="18">
      <c r="A26" s="704" t="s">
        <v>75</v>
      </c>
      <c r="B26" s="717" t="s">
        <v>728</v>
      </c>
      <c r="C26" s="718"/>
      <c r="D26" s="717"/>
      <c r="E26" s="718"/>
      <c r="F26" s="784">
        <v>0</v>
      </c>
      <c r="G26" s="762"/>
      <c r="H26" s="762"/>
      <c r="I26" s="762"/>
      <c r="J26" s="762"/>
      <c r="K26" s="762"/>
      <c r="L26" s="762"/>
      <c r="M26" s="762"/>
      <c r="N26" s="762"/>
      <c r="O26" s="762"/>
      <c r="P26" s="762"/>
      <c r="Q26" s="762"/>
      <c r="R26" s="762"/>
      <c r="S26" s="762"/>
      <c r="T26" s="762"/>
      <c r="U26" s="762"/>
      <c r="V26" s="762"/>
      <c r="W26" s="762"/>
      <c r="X26" s="762"/>
      <c r="Y26" s="762"/>
      <c r="Z26" s="762"/>
    </row>
    <row r="27" spans="1:26" ht="18">
      <c r="A27" s="704" t="s">
        <v>76</v>
      </c>
      <c r="B27" s="717"/>
      <c r="C27" s="718"/>
      <c r="D27" s="717"/>
      <c r="E27" s="718"/>
      <c r="F27" s="784">
        <v>0</v>
      </c>
      <c r="G27" s="762"/>
      <c r="H27" s="762"/>
      <c r="I27" s="762"/>
      <c r="J27" s="762"/>
      <c r="K27" s="762"/>
      <c r="L27" s="762"/>
      <c r="M27" s="762"/>
      <c r="N27" s="762"/>
      <c r="O27" s="762"/>
      <c r="P27" s="762"/>
      <c r="Q27" s="762"/>
      <c r="R27" s="762"/>
      <c r="S27" s="762"/>
      <c r="T27" s="762"/>
      <c r="U27" s="762"/>
      <c r="V27" s="762"/>
      <c r="W27" s="762"/>
      <c r="X27" s="762"/>
      <c r="Y27" s="762"/>
      <c r="Z27" s="762"/>
    </row>
    <row r="28" spans="1:26" ht="18">
      <c r="A28" s="704" t="s">
        <v>77</v>
      </c>
      <c r="B28" s="717"/>
      <c r="C28" s="718"/>
      <c r="D28" s="717"/>
      <c r="E28" s="718"/>
      <c r="F28" s="784">
        <v>0</v>
      </c>
      <c r="G28" s="762"/>
      <c r="H28" s="762"/>
      <c r="I28" s="762"/>
      <c r="J28" s="762"/>
      <c r="K28" s="762"/>
      <c r="L28" s="762"/>
      <c r="M28" s="762"/>
      <c r="N28" s="762"/>
      <c r="O28" s="762"/>
      <c r="P28" s="762"/>
      <c r="Q28" s="762"/>
      <c r="R28" s="762"/>
      <c r="S28" s="762"/>
      <c r="T28" s="762"/>
      <c r="U28" s="762"/>
      <c r="V28" s="762"/>
      <c r="W28" s="762"/>
      <c r="X28" s="762"/>
      <c r="Y28" s="762"/>
      <c r="Z28" s="762"/>
    </row>
    <row r="29" spans="1:26" ht="18">
      <c r="A29" s="704" t="s">
        <v>78</v>
      </c>
      <c r="B29" s="717"/>
      <c r="C29" s="718"/>
      <c r="D29" s="717"/>
      <c r="E29" s="718"/>
      <c r="F29" s="784">
        <v>0</v>
      </c>
      <c r="G29" s="762"/>
      <c r="H29" s="762"/>
      <c r="I29" s="762"/>
      <c r="J29" s="762"/>
      <c r="K29" s="762"/>
      <c r="L29" s="762"/>
      <c r="M29" s="762"/>
      <c r="N29" s="762"/>
      <c r="O29" s="762"/>
      <c r="P29" s="762"/>
      <c r="Q29" s="762"/>
      <c r="R29" s="762"/>
      <c r="S29" s="762"/>
      <c r="T29" s="762"/>
      <c r="U29" s="762"/>
      <c r="V29" s="762"/>
      <c r="W29" s="762"/>
      <c r="X29" s="762"/>
      <c r="Y29" s="762"/>
      <c r="Z29" s="762"/>
    </row>
    <row r="30" spans="1:26" ht="18">
      <c r="A30" s="704" t="s">
        <v>79</v>
      </c>
      <c r="B30" s="717"/>
      <c r="C30" s="718"/>
      <c r="D30" s="717"/>
      <c r="E30" s="718"/>
      <c r="F30" s="784">
        <v>0</v>
      </c>
      <c r="G30" s="762"/>
      <c r="H30" s="762"/>
      <c r="I30" s="762"/>
      <c r="J30" s="762"/>
      <c r="K30" s="762"/>
      <c r="L30" s="762"/>
      <c r="M30" s="762"/>
      <c r="N30" s="762"/>
      <c r="O30" s="762"/>
      <c r="P30" s="762"/>
      <c r="Q30" s="762"/>
      <c r="R30" s="762"/>
      <c r="S30" s="762"/>
      <c r="T30" s="762"/>
      <c r="U30" s="762"/>
      <c r="V30" s="762"/>
      <c r="W30" s="762"/>
      <c r="X30" s="762"/>
      <c r="Y30" s="762"/>
      <c r="Z30" s="762"/>
    </row>
    <row r="31" spans="1:26" ht="18">
      <c r="A31" s="704" t="s">
        <v>80</v>
      </c>
      <c r="B31" s="717"/>
      <c r="C31" s="718"/>
      <c r="D31" s="717"/>
      <c r="E31" s="718"/>
      <c r="F31" s="784">
        <v>0</v>
      </c>
      <c r="G31" s="762"/>
      <c r="H31" s="762"/>
      <c r="I31" s="762"/>
      <c r="J31" s="762"/>
      <c r="K31" s="762"/>
      <c r="L31" s="762"/>
      <c r="M31" s="762"/>
      <c r="N31" s="762"/>
      <c r="O31" s="762"/>
      <c r="P31" s="762"/>
      <c r="Q31" s="762"/>
      <c r="R31" s="762"/>
      <c r="S31" s="762"/>
      <c r="T31" s="762"/>
      <c r="U31" s="762"/>
      <c r="V31" s="762"/>
      <c r="W31" s="762"/>
      <c r="X31" s="762"/>
      <c r="Y31" s="762"/>
      <c r="Z31" s="762"/>
    </row>
    <row r="32" spans="1:26" ht="18">
      <c r="A32" s="704" t="s">
        <v>81</v>
      </c>
      <c r="B32" s="717"/>
      <c r="C32" s="718"/>
      <c r="D32" s="717"/>
      <c r="E32" s="718"/>
      <c r="F32" s="784">
        <v>0</v>
      </c>
      <c r="G32" s="762"/>
      <c r="H32" s="762"/>
      <c r="I32" s="762"/>
      <c r="J32" s="762"/>
      <c r="K32" s="762"/>
      <c r="L32" s="762"/>
      <c r="M32" s="762"/>
      <c r="N32" s="762"/>
      <c r="O32" s="762"/>
      <c r="P32" s="762"/>
      <c r="Q32" s="762"/>
      <c r="R32" s="762"/>
      <c r="S32" s="762"/>
      <c r="T32" s="762"/>
      <c r="U32" s="762"/>
      <c r="V32" s="762"/>
      <c r="W32" s="762"/>
      <c r="X32" s="762"/>
      <c r="Y32" s="762"/>
      <c r="Z32" s="762"/>
    </row>
    <row r="33" spans="1:26" ht="18">
      <c r="A33" s="704" t="s">
        <v>82</v>
      </c>
      <c r="B33" s="717"/>
      <c r="C33" s="718"/>
      <c r="D33" s="717"/>
      <c r="E33" s="718"/>
      <c r="F33" s="784">
        <v>0</v>
      </c>
      <c r="G33" s="762"/>
      <c r="H33" s="762"/>
      <c r="I33" s="762"/>
      <c r="J33" s="762"/>
      <c r="K33" s="762"/>
      <c r="L33" s="762"/>
      <c r="M33" s="762"/>
      <c r="N33" s="762"/>
      <c r="O33" s="762"/>
      <c r="P33" s="762"/>
      <c r="Q33" s="762"/>
      <c r="R33" s="762"/>
      <c r="S33" s="762"/>
      <c r="T33" s="762"/>
      <c r="U33" s="762"/>
      <c r="V33" s="762"/>
      <c r="W33" s="762"/>
      <c r="X33" s="762"/>
      <c r="Y33" s="762"/>
      <c r="Z33" s="762"/>
    </row>
    <row r="34" spans="1:26" ht="18">
      <c r="A34" s="704" t="s">
        <v>83</v>
      </c>
      <c r="B34" s="717"/>
      <c r="C34" s="718"/>
      <c r="D34" s="717"/>
      <c r="E34" s="718"/>
      <c r="F34" s="784">
        <v>0</v>
      </c>
      <c r="G34" s="762"/>
      <c r="H34" s="762"/>
      <c r="I34" s="762"/>
      <c r="J34" s="762"/>
      <c r="K34" s="762"/>
      <c r="L34" s="762"/>
      <c r="M34" s="762"/>
      <c r="N34" s="762"/>
      <c r="O34" s="762"/>
      <c r="P34" s="762"/>
      <c r="Q34" s="762"/>
      <c r="R34" s="762"/>
      <c r="S34" s="762"/>
      <c r="T34" s="762"/>
      <c r="U34" s="762"/>
      <c r="V34" s="762"/>
      <c r="W34" s="762"/>
      <c r="X34" s="762"/>
      <c r="Y34" s="762"/>
      <c r="Z34" s="762"/>
    </row>
    <row r="35" spans="1:26" ht="18">
      <c r="A35" s="704" t="s">
        <v>84</v>
      </c>
      <c r="B35" s="717"/>
      <c r="C35" s="718"/>
      <c r="D35" s="717"/>
      <c r="E35" s="718"/>
      <c r="F35" s="784">
        <v>0</v>
      </c>
      <c r="G35" s="762"/>
      <c r="H35" s="762"/>
      <c r="I35" s="762"/>
      <c r="J35" s="762"/>
      <c r="K35" s="762"/>
      <c r="L35" s="762"/>
      <c r="M35" s="762"/>
      <c r="N35" s="762"/>
      <c r="O35" s="762"/>
      <c r="P35" s="762"/>
      <c r="Q35" s="762"/>
      <c r="R35" s="762"/>
      <c r="S35" s="762"/>
      <c r="T35" s="762"/>
      <c r="U35" s="762"/>
      <c r="V35" s="762"/>
      <c r="W35" s="762"/>
      <c r="X35" s="762"/>
      <c r="Y35" s="762"/>
      <c r="Z35" s="762"/>
    </row>
    <row r="36" spans="1:26" ht="18">
      <c r="A36" s="704" t="s">
        <v>85</v>
      </c>
      <c r="B36" s="717"/>
      <c r="C36" s="718"/>
      <c r="D36" s="717"/>
      <c r="E36" s="718"/>
      <c r="F36" s="784">
        <v>0</v>
      </c>
      <c r="G36" s="762"/>
      <c r="H36" s="762"/>
      <c r="I36" s="762"/>
      <c r="J36" s="762"/>
      <c r="K36" s="762"/>
      <c r="L36" s="762"/>
      <c r="M36" s="762"/>
      <c r="N36" s="762"/>
      <c r="O36" s="762"/>
      <c r="P36" s="762"/>
      <c r="Q36" s="762"/>
      <c r="R36" s="762"/>
      <c r="S36" s="762"/>
      <c r="T36" s="762"/>
      <c r="U36" s="762"/>
      <c r="V36" s="762"/>
      <c r="W36" s="762"/>
      <c r="X36" s="762"/>
      <c r="Y36" s="762"/>
      <c r="Z36" s="762"/>
    </row>
    <row r="37" spans="1:26" ht="18">
      <c r="A37" s="775"/>
      <c r="B37" s="638" t="s">
        <v>1998</v>
      </c>
      <c r="C37" s="785"/>
      <c r="D37" s="786"/>
      <c r="E37" s="785"/>
      <c r="F37" s="784">
        <v>0</v>
      </c>
      <c r="G37" s="762"/>
      <c r="H37" s="762"/>
      <c r="I37" s="762"/>
      <c r="J37" s="762"/>
      <c r="K37" s="762"/>
      <c r="L37" s="762"/>
      <c r="M37" s="762"/>
      <c r="N37" s="762"/>
      <c r="O37" s="762"/>
      <c r="P37" s="762"/>
      <c r="Q37" s="762"/>
      <c r="R37" s="762"/>
      <c r="S37" s="762"/>
      <c r="T37" s="762"/>
      <c r="U37" s="762"/>
      <c r="V37" s="762"/>
      <c r="W37" s="762"/>
      <c r="X37" s="762"/>
      <c r="Y37" s="762"/>
      <c r="Z37" s="762"/>
    </row>
    <row r="38" spans="1:26" ht="18">
      <c r="A38" s="704" t="s">
        <v>86</v>
      </c>
      <c r="B38" s="717" t="s">
        <v>728</v>
      </c>
      <c r="C38" s="718"/>
      <c r="D38" s="717"/>
      <c r="E38" s="718"/>
      <c r="F38" s="784">
        <v>0</v>
      </c>
      <c r="G38" s="762"/>
      <c r="H38" s="762"/>
      <c r="I38" s="762"/>
      <c r="J38" s="762"/>
      <c r="K38" s="762"/>
      <c r="L38" s="762"/>
      <c r="M38" s="762"/>
      <c r="N38" s="762"/>
      <c r="O38" s="762"/>
      <c r="P38" s="762"/>
      <c r="Q38" s="762"/>
      <c r="R38" s="762"/>
      <c r="S38" s="762"/>
      <c r="T38" s="762"/>
      <c r="U38" s="762"/>
      <c r="V38" s="762"/>
      <c r="W38" s="762"/>
      <c r="X38" s="762"/>
      <c r="Y38" s="762"/>
      <c r="Z38" s="762"/>
    </row>
    <row r="39" spans="1:26" ht="18">
      <c r="A39" s="704" t="s">
        <v>87</v>
      </c>
      <c r="B39" s="717"/>
      <c r="C39" s="718"/>
      <c r="D39" s="717"/>
      <c r="E39" s="718"/>
      <c r="F39" s="784">
        <v>0</v>
      </c>
      <c r="G39" s="762"/>
      <c r="H39" s="762"/>
      <c r="I39" s="762"/>
      <c r="J39" s="762"/>
      <c r="K39" s="762"/>
      <c r="L39" s="762"/>
      <c r="M39" s="762"/>
      <c r="N39" s="762"/>
      <c r="O39" s="762"/>
      <c r="P39" s="762"/>
      <c r="Q39" s="762"/>
      <c r="R39" s="762"/>
      <c r="S39" s="762"/>
      <c r="T39" s="762"/>
      <c r="U39" s="762"/>
      <c r="V39" s="762"/>
      <c r="W39" s="762"/>
      <c r="X39" s="762"/>
      <c r="Y39" s="762"/>
      <c r="Z39" s="762"/>
    </row>
    <row r="40" spans="1:26" ht="18">
      <c r="A40" s="704" t="s">
        <v>88</v>
      </c>
      <c r="B40" s="717"/>
      <c r="C40" s="718"/>
      <c r="D40" s="717"/>
      <c r="E40" s="718"/>
      <c r="F40" s="784">
        <v>0</v>
      </c>
      <c r="G40" s="762"/>
      <c r="H40" s="762"/>
      <c r="I40" s="762"/>
      <c r="J40" s="762"/>
      <c r="K40" s="762"/>
      <c r="L40" s="762"/>
      <c r="M40" s="762"/>
      <c r="N40" s="762"/>
      <c r="O40" s="762"/>
      <c r="P40" s="762"/>
      <c r="Q40" s="762"/>
      <c r="R40" s="762"/>
      <c r="S40" s="762"/>
      <c r="T40" s="762"/>
      <c r="U40" s="762"/>
      <c r="V40" s="762"/>
      <c r="W40" s="762"/>
      <c r="X40" s="762"/>
      <c r="Y40" s="762"/>
      <c r="Z40" s="762"/>
    </row>
    <row r="41" spans="1:26" ht="18">
      <c r="A41" s="704" t="s">
        <v>2240</v>
      </c>
      <c r="B41" s="717"/>
      <c r="C41" s="718"/>
      <c r="D41" s="717"/>
      <c r="E41" s="718"/>
      <c r="F41" s="784">
        <v>0</v>
      </c>
      <c r="G41" s="762"/>
      <c r="H41" s="762"/>
      <c r="I41" s="762"/>
      <c r="J41" s="762"/>
      <c r="K41" s="762"/>
      <c r="L41" s="762"/>
      <c r="M41" s="762"/>
      <c r="N41" s="762"/>
      <c r="O41" s="762"/>
      <c r="P41" s="762"/>
      <c r="Q41" s="762"/>
      <c r="R41" s="762"/>
      <c r="S41" s="762"/>
      <c r="T41" s="762"/>
      <c r="U41" s="762"/>
      <c r="V41" s="762"/>
      <c r="W41" s="762"/>
      <c r="X41" s="762"/>
      <c r="Y41" s="762"/>
      <c r="Z41" s="762"/>
    </row>
    <row r="42" spans="1:26" ht="18">
      <c r="A42" s="704" t="s">
        <v>2242</v>
      </c>
      <c r="B42" s="717"/>
      <c r="C42" s="718"/>
      <c r="D42" s="717"/>
      <c r="E42" s="718"/>
      <c r="F42" s="784">
        <v>0</v>
      </c>
      <c r="G42" s="762"/>
      <c r="H42" s="762"/>
      <c r="I42" s="762"/>
      <c r="J42" s="762"/>
      <c r="K42" s="762"/>
      <c r="L42" s="762"/>
      <c r="M42" s="762"/>
      <c r="N42" s="762"/>
      <c r="O42" s="762"/>
      <c r="P42" s="762"/>
      <c r="Q42" s="762"/>
      <c r="R42" s="762"/>
      <c r="S42" s="762"/>
      <c r="T42" s="762"/>
      <c r="U42" s="762"/>
      <c r="V42" s="762"/>
      <c r="W42" s="762"/>
      <c r="X42" s="762"/>
      <c r="Y42" s="762"/>
      <c r="Z42" s="762"/>
    </row>
    <row r="43" spans="1:26" ht="18">
      <c r="A43" s="704" t="s">
        <v>2245</v>
      </c>
      <c r="B43" s="717"/>
      <c r="C43" s="718"/>
      <c r="D43" s="717"/>
      <c r="E43" s="718"/>
      <c r="F43" s="784">
        <v>0</v>
      </c>
      <c r="G43" s="762"/>
      <c r="H43" s="762"/>
      <c r="I43" s="762"/>
      <c r="J43" s="762"/>
      <c r="K43" s="762"/>
      <c r="L43" s="762"/>
      <c r="M43" s="762"/>
      <c r="N43" s="762"/>
      <c r="O43" s="762"/>
      <c r="P43" s="762"/>
      <c r="Q43" s="762"/>
      <c r="R43" s="762"/>
      <c r="S43" s="762"/>
      <c r="T43" s="762"/>
      <c r="U43" s="762"/>
      <c r="V43" s="762"/>
      <c r="W43" s="762"/>
      <c r="X43" s="762"/>
      <c r="Y43" s="762"/>
      <c r="Z43" s="762"/>
    </row>
    <row r="44" spans="1:26" ht="18">
      <c r="A44" s="704" t="s">
        <v>2248</v>
      </c>
      <c r="B44" s="717"/>
      <c r="C44" s="718"/>
      <c r="D44" s="717"/>
      <c r="E44" s="718"/>
      <c r="F44" s="784">
        <v>0</v>
      </c>
      <c r="G44" s="762"/>
      <c r="H44" s="762"/>
      <c r="I44" s="762"/>
      <c r="J44" s="762"/>
      <c r="K44" s="762"/>
      <c r="L44" s="762"/>
      <c r="M44" s="762"/>
      <c r="N44" s="762"/>
      <c r="O44" s="762"/>
      <c r="P44" s="762"/>
      <c r="Q44" s="762"/>
      <c r="R44" s="762"/>
      <c r="S44" s="762"/>
      <c r="T44" s="762"/>
      <c r="U44" s="762"/>
      <c r="V44" s="762"/>
      <c r="W44" s="762"/>
      <c r="X44" s="762"/>
      <c r="Y44" s="762"/>
      <c r="Z44" s="762"/>
    </row>
    <row r="45" spans="1:26" ht="18">
      <c r="A45" s="704" t="s">
        <v>2603</v>
      </c>
      <c r="B45" s="717"/>
      <c r="C45" s="718"/>
      <c r="D45" s="717"/>
      <c r="E45" s="718"/>
      <c r="F45" s="784">
        <v>0</v>
      </c>
      <c r="G45" s="762"/>
      <c r="H45" s="762"/>
      <c r="I45" s="762"/>
      <c r="J45" s="762"/>
      <c r="K45" s="762"/>
      <c r="L45" s="762"/>
      <c r="M45" s="762"/>
      <c r="N45" s="762"/>
      <c r="O45" s="762"/>
      <c r="P45" s="762"/>
      <c r="Q45" s="762"/>
      <c r="R45" s="762"/>
      <c r="S45" s="762"/>
      <c r="T45" s="762"/>
      <c r="U45" s="762"/>
      <c r="V45" s="762"/>
      <c r="W45" s="762"/>
      <c r="X45" s="762"/>
      <c r="Y45" s="762"/>
      <c r="Z45" s="762"/>
    </row>
    <row r="46" spans="1:26" ht="18">
      <c r="A46" s="704" t="s">
        <v>2606</v>
      </c>
      <c r="B46" s="717"/>
      <c r="C46" s="718"/>
      <c r="D46" s="717"/>
      <c r="E46" s="718"/>
      <c r="F46" s="784">
        <v>0</v>
      </c>
      <c r="G46" s="762"/>
      <c r="H46" s="762"/>
      <c r="I46" s="762"/>
      <c r="J46" s="762"/>
      <c r="K46" s="762"/>
      <c r="L46" s="762"/>
      <c r="M46" s="762"/>
      <c r="N46" s="762"/>
      <c r="O46" s="762"/>
      <c r="P46" s="762"/>
      <c r="Q46" s="762"/>
      <c r="R46" s="762"/>
      <c r="S46" s="762"/>
      <c r="T46" s="762"/>
      <c r="U46" s="762"/>
      <c r="V46" s="762"/>
      <c r="W46" s="762"/>
      <c r="X46" s="762"/>
      <c r="Y46" s="762"/>
      <c r="Z46" s="762"/>
    </row>
    <row r="47" spans="1:26" ht="18">
      <c r="A47" s="704" t="s">
        <v>2609</v>
      </c>
      <c r="B47" s="717"/>
      <c r="C47" s="718"/>
      <c r="D47" s="717"/>
      <c r="E47" s="718"/>
      <c r="F47" s="784">
        <v>0</v>
      </c>
      <c r="G47" s="762"/>
      <c r="H47" s="762"/>
      <c r="I47" s="762"/>
      <c r="J47" s="762"/>
      <c r="K47" s="762"/>
      <c r="L47" s="762"/>
      <c r="M47" s="762"/>
      <c r="N47" s="762"/>
      <c r="O47" s="762"/>
      <c r="P47" s="762"/>
      <c r="Q47" s="762"/>
      <c r="R47" s="762"/>
      <c r="S47" s="762"/>
      <c r="T47" s="762"/>
      <c r="U47" s="762"/>
      <c r="V47" s="762"/>
      <c r="W47" s="762"/>
      <c r="X47" s="762"/>
      <c r="Y47" s="762"/>
      <c r="Z47" s="762"/>
    </row>
    <row r="48" spans="1:26" ht="18">
      <c r="A48" s="704" t="s">
        <v>2613</v>
      </c>
      <c r="B48" s="717"/>
      <c r="C48" s="718"/>
      <c r="D48" s="717"/>
      <c r="E48" s="718"/>
      <c r="F48" s="784">
        <v>0</v>
      </c>
      <c r="G48" s="762"/>
      <c r="H48" s="762"/>
      <c r="I48" s="762"/>
      <c r="J48" s="762"/>
      <c r="K48" s="762"/>
      <c r="L48" s="762"/>
      <c r="M48" s="762"/>
      <c r="N48" s="762"/>
      <c r="O48" s="762"/>
      <c r="P48" s="762"/>
      <c r="Q48" s="762"/>
      <c r="R48" s="762"/>
      <c r="S48" s="762"/>
      <c r="T48" s="762"/>
      <c r="U48" s="762"/>
      <c r="V48" s="762"/>
      <c r="W48" s="762"/>
      <c r="X48" s="762"/>
      <c r="Y48" s="762"/>
      <c r="Z48" s="762"/>
    </row>
    <row r="49" spans="1:26" ht="18.75" thickBot="1">
      <c r="A49" s="787" t="s">
        <v>2616</v>
      </c>
      <c r="B49" s="788" t="s">
        <v>1999</v>
      </c>
      <c r="C49" s="744">
        <f>SUM(C14:C48)</f>
        <v>0</v>
      </c>
      <c r="D49" s="744">
        <f t="shared" ref="D49:E49" si="0">SUM(D14:D48)</f>
        <v>0</v>
      </c>
      <c r="E49" s="744">
        <f t="shared" si="0"/>
        <v>0</v>
      </c>
      <c r="F49" s="789">
        <f>SUM(F14:F48)</f>
        <v>0</v>
      </c>
      <c r="G49" s="762"/>
      <c r="H49" s="762"/>
      <c r="I49" s="762"/>
      <c r="J49" s="762"/>
      <c r="K49" s="762"/>
      <c r="L49" s="762"/>
      <c r="M49" s="762"/>
      <c r="N49" s="762"/>
      <c r="O49" s="762"/>
      <c r="P49" s="762"/>
      <c r="Q49" s="762"/>
      <c r="R49" s="762"/>
      <c r="S49" s="762"/>
      <c r="T49" s="762"/>
      <c r="U49" s="762"/>
      <c r="V49" s="762"/>
      <c r="W49" s="762"/>
      <c r="X49" s="762"/>
      <c r="Y49" s="762"/>
      <c r="Z49" s="762"/>
    </row>
    <row r="50" spans="1:26" ht="18">
      <c r="A50" s="762" t="s">
        <v>2583</v>
      </c>
      <c r="B50" s="767"/>
      <c r="C50" s="767"/>
      <c r="D50" s="767"/>
      <c r="E50" s="767"/>
      <c r="F50" s="767"/>
      <c r="G50" s="762"/>
      <c r="H50" s="762"/>
      <c r="I50" s="762"/>
      <c r="J50" s="762"/>
      <c r="K50" s="762"/>
      <c r="L50" s="762"/>
      <c r="M50" s="762"/>
      <c r="N50" s="762"/>
      <c r="O50" s="762"/>
      <c r="P50" s="762"/>
      <c r="Q50" s="762"/>
      <c r="R50" s="762"/>
      <c r="S50" s="762"/>
      <c r="T50" s="762"/>
      <c r="U50" s="762"/>
      <c r="V50" s="762"/>
      <c r="W50" s="762"/>
      <c r="X50" s="762"/>
      <c r="Y50" s="762"/>
      <c r="Z50" s="762"/>
    </row>
    <row r="51" spans="1:26" ht="18">
      <c r="A51" s="767">
        <v>45</v>
      </c>
      <c r="B51" s="767"/>
      <c r="C51" s="767"/>
      <c r="D51" s="767"/>
      <c r="E51" s="767"/>
      <c r="F51" s="767"/>
      <c r="G51" s="762"/>
      <c r="H51" s="762"/>
      <c r="I51" s="762"/>
      <c r="J51" s="762"/>
      <c r="K51" s="762"/>
      <c r="L51" s="762"/>
      <c r="M51" s="762"/>
      <c r="N51" s="762"/>
      <c r="O51" s="762"/>
      <c r="P51" s="762"/>
      <c r="Q51" s="762"/>
      <c r="R51" s="762"/>
      <c r="S51" s="762"/>
      <c r="T51" s="762"/>
      <c r="U51" s="762"/>
      <c r="V51" s="762"/>
      <c r="W51" s="762"/>
      <c r="X51" s="762"/>
      <c r="Y51" s="762"/>
      <c r="Z51" s="762"/>
    </row>
    <row r="52" spans="1:26" ht="18">
      <c r="A52" s="762"/>
      <c r="B52" s="762"/>
      <c r="C52" s="762"/>
      <c r="D52" s="1074"/>
      <c r="E52" s="1074"/>
      <c r="F52" s="762"/>
      <c r="G52" s="762"/>
      <c r="H52" s="762"/>
      <c r="I52" s="762"/>
      <c r="J52" s="762"/>
      <c r="K52" s="762"/>
      <c r="L52" s="762"/>
      <c r="M52" s="762"/>
      <c r="N52" s="762"/>
      <c r="O52" s="762"/>
      <c r="P52" s="762"/>
      <c r="Q52" s="762"/>
      <c r="R52" s="762"/>
      <c r="S52" s="762"/>
      <c r="T52" s="762"/>
    </row>
    <row r="53" spans="1:26" ht="18">
      <c r="A53" s="762"/>
      <c r="B53" s="762"/>
      <c r="C53" s="762"/>
      <c r="D53" s="1074"/>
      <c r="E53" s="1074"/>
      <c r="F53" s="762"/>
      <c r="G53" s="762"/>
      <c r="H53" s="762"/>
      <c r="I53" s="762"/>
      <c r="J53" s="762"/>
      <c r="K53" s="762"/>
      <c r="L53" s="762"/>
      <c r="M53" s="762"/>
      <c r="N53" s="762"/>
      <c r="O53" s="762"/>
      <c r="P53" s="762"/>
      <c r="Q53" s="762"/>
      <c r="R53" s="762"/>
      <c r="S53" s="762"/>
      <c r="T53" s="762"/>
    </row>
    <row r="54" spans="1:26" ht="18">
      <c r="A54" s="762"/>
      <c r="B54" s="762"/>
      <c r="C54" s="762"/>
      <c r="D54" s="1074"/>
      <c r="E54" s="1074"/>
      <c r="F54" s="762"/>
      <c r="G54" s="762"/>
      <c r="H54" s="762"/>
      <c r="I54" s="762"/>
      <c r="J54" s="762"/>
      <c r="K54" s="762"/>
      <c r="L54" s="762"/>
      <c r="M54" s="762"/>
      <c r="N54" s="762"/>
      <c r="O54" s="762"/>
      <c r="P54" s="762"/>
      <c r="Q54" s="762"/>
      <c r="R54" s="762"/>
      <c r="S54" s="762"/>
      <c r="T54" s="762"/>
    </row>
    <row r="55" spans="1:26" ht="18">
      <c r="A55" s="762"/>
      <c r="B55" s="762"/>
      <c r="C55" s="762"/>
      <c r="D55" s="1074"/>
      <c r="E55" s="1074"/>
      <c r="F55" s="762"/>
      <c r="G55" s="762"/>
      <c r="H55" s="762"/>
      <c r="I55" s="762"/>
      <c r="J55" s="762"/>
      <c r="K55" s="762"/>
      <c r="L55" s="762"/>
      <c r="M55" s="762"/>
      <c r="N55" s="762"/>
      <c r="O55" s="762"/>
      <c r="P55" s="762"/>
      <c r="Q55" s="762"/>
      <c r="R55" s="762"/>
      <c r="S55" s="762"/>
      <c r="T55" s="762"/>
    </row>
    <row r="56" spans="1:26" ht="18">
      <c r="A56" s="762"/>
      <c r="B56" s="762"/>
      <c r="C56" s="762"/>
      <c r="D56" s="762"/>
      <c r="E56" s="762"/>
      <c r="F56" s="762"/>
      <c r="G56" s="762"/>
      <c r="H56" s="762"/>
      <c r="I56" s="762"/>
      <c r="J56" s="762"/>
      <c r="K56" s="762"/>
      <c r="L56" s="762"/>
      <c r="M56" s="762"/>
      <c r="N56" s="762"/>
      <c r="O56" s="762"/>
      <c r="P56" s="762"/>
      <c r="Q56" s="762"/>
      <c r="R56" s="762"/>
      <c r="S56" s="762"/>
      <c r="T56" s="762"/>
    </row>
    <row r="57" spans="1:26" ht="18">
      <c r="A57" s="762"/>
      <c r="B57" s="762"/>
      <c r="C57" s="762"/>
      <c r="D57" s="762"/>
      <c r="E57" s="762"/>
      <c r="F57" s="762"/>
      <c r="G57" s="762"/>
      <c r="H57" s="762"/>
      <c r="I57" s="762"/>
      <c r="J57" s="762"/>
      <c r="K57" s="762"/>
      <c r="L57" s="762"/>
      <c r="M57" s="762"/>
      <c r="N57" s="762"/>
      <c r="O57" s="762"/>
      <c r="P57" s="762"/>
      <c r="Q57" s="762"/>
      <c r="R57" s="762"/>
      <c r="S57" s="762"/>
      <c r="T57" s="762"/>
    </row>
    <row r="58" spans="1:26" ht="18">
      <c r="A58" s="762"/>
      <c r="B58" s="762"/>
      <c r="C58" s="762"/>
      <c r="D58" s="762"/>
      <c r="E58" s="762"/>
      <c r="F58" s="762"/>
      <c r="G58" s="762"/>
      <c r="H58" s="762"/>
      <c r="I58" s="762"/>
      <c r="J58" s="762"/>
      <c r="K58" s="762"/>
      <c r="L58" s="762"/>
      <c r="M58" s="762"/>
      <c r="N58" s="762"/>
      <c r="O58" s="762"/>
      <c r="P58" s="762"/>
      <c r="Q58" s="762"/>
      <c r="R58" s="762"/>
      <c r="S58" s="762"/>
      <c r="T58" s="762"/>
    </row>
    <row r="59" spans="1:26" ht="18">
      <c r="A59" s="762"/>
      <c r="B59" s="762"/>
      <c r="C59" s="762"/>
      <c r="D59" s="762"/>
      <c r="E59" s="762"/>
      <c r="F59" s="762"/>
      <c r="G59" s="762"/>
      <c r="H59" s="762"/>
      <c r="I59" s="762"/>
      <c r="J59" s="762"/>
      <c r="K59" s="762"/>
      <c r="L59" s="762"/>
      <c r="M59" s="762"/>
      <c r="N59" s="762"/>
      <c r="O59" s="762"/>
      <c r="P59" s="762"/>
      <c r="Q59" s="762"/>
      <c r="R59" s="762"/>
      <c r="S59" s="762"/>
      <c r="T59" s="762"/>
    </row>
    <row r="60" spans="1:26" ht="18">
      <c r="A60" s="762"/>
      <c r="B60" s="762"/>
      <c r="C60" s="762"/>
      <c r="D60" s="762"/>
      <c r="E60" s="762"/>
      <c r="F60" s="762"/>
      <c r="G60" s="762"/>
      <c r="H60" s="762"/>
      <c r="I60" s="762"/>
      <c r="J60" s="762"/>
      <c r="K60" s="762"/>
      <c r="L60" s="762"/>
      <c r="M60" s="762"/>
      <c r="N60" s="762"/>
      <c r="O60" s="762"/>
      <c r="P60" s="762"/>
      <c r="Q60" s="762"/>
      <c r="R60" s="762"/>
      <c r="S60" s="762"/>
      <c r="T60" s="762"/>
    </row>
    <row r="61" spans="1:26" ht="18">
      <c r="A61" s="762"/>
      <c r="B61" s="762"/>
      <c r="C61" s="762"/>
      <c r="D61" s="762"/>
      <c r="E61" s="762"/>
      <c r="F61" s="762"/>
      <c r="G61" s="762"/>
      <c r="H61" s="762"/>
      <c r="I61" s="762"/>
      <c r="J61" s="762"/>
      <c r="K61" s="762"/>
      <c r="L61" s="762"/>
      <c r="M61" s="762"/>
      <c r="N61" s="762"/>
      <c r="O61" s="762"/>
      <c r="P61" s="762"/>
      <c r="Q61" s="762"/>
      <c r="R61" s="762"/>
      <c r="S61" s="762"/>
      <c r="T61" s="762"/>
    </row>
    <row r="62" spans="1:26" ht="18">
      <c r="A62" s="762"/>
      <c r="B62" s="762"/>
      <c r="C62" s="762"/>
      <c r="D62" s="762"/>
      <c r="E62" s="762"/>
      <c r="F62" s="762"/>
      <c r="G62" s="762"/>
      <c r="H62" s="762"/>
      <c r="I62" s="762"/>
      <c r="J62" s="762"/>
      <c r="K62" s="762"/>
      <c r="L62" s="762"/>
      <c r="M62" s="762"/>
      <c r="N62" s="762"/>
      <c r="O62" s="762"/>
      <c r="P62" s="762"/>
      <c r="Q62" s="762"/>
      <c r="R62" s="762"/>
      <c r="S62" s="762"/>
      <c r="T62" s="762"/>
    </row>
    <row r="63" spans="1:26" ht="18">
      <c r="A63" s="762"/>
      <c r="B63" s="762"/>
      <c r="C63" s="762"/>
      <c r="D63" s="762"/>
      <c r="E63" s="762"/>
      <c r="F63" s="762"/>
      <c r="G63" s="762"/>
      <c r="H63" s="762"/>
      <c r="I63" s="762"/>
      <c r="J63" s="762"/>
      <c r="K63" s="762"/>
      <c r="L63" s="762"/>
      <c r="M63" s="762"/>
      <c r="N63" s="762"/>
      <c r="O63" s="762"/>
      <c r="P63" s="762"/>
      <c r="Q63" s="762"/>
      <c r="R63" s="762"/>
      <c r="S63" s="762"/>
      <c r="T63" s="762"/>
    </row>
    <row r="64" spans="1:26" ht="18">
      <c r="A64" s="762"/>
      <c r="B64" s="762"/>
      <c r="C64" s="762"/>
      <c r="D64" s="762"/>
      <c r="E64" s="762"/>
      <c r="F64" s="762"/>
      <c r="G64" s="762"/>
      <c r="H64" s="762"/>
      <c r="I64" s="762"/>
      <c r="J64" s="762"/>
      <c r="K64" s="762"/>
      <c r="L64" s="762"/>
      <c r="M64" s="762"/>
      <c r="N64" s="762"/>
      <c r="O64" s="762"/>
      <c r="P64" s="762"/>
      <c r="Q64" s="762"/>
      <c r="R64" s="762"/>
      <c r="S64" s="762"/>
      <c r="T64" s="762"/>
    </row>
    <row r="65" spans="1:26" ht="18">
      <c r="A65" s="762"/>
      <c r="B65" s="762"/>
      <c r="C65" s="762"/>
      <c r="D65" s="762"/>
      <c r="E65" s="762"/>
      <c r="F65" s="762"/>
      <c r="G65" s="762"/>
      <c r="H65" s="762"/>
      <c r="I65" s="762"/>
      <c r="J65" s="762"/>
      <c r="K65" s="762"/>
      <c r="L65" s="762"/>
      <c r="M65" s="762"/>
      <c r="N65" s="762"/>
      <c r="O65" s="762"/>
      <c r="P65" s="762"/>
      <c r="Q65" s="762"/>
      <c r="R65" s="762"/>
      <c r="S65" s="762"/>
      <c r="T65" s="762"/>
    </row>
    <row r="66" spans="1:26" ht="18">
      <c r="A66" s="762"/>
      <c r="B66" s="762"/>
      <c r="C66" s="762"/>
      <c r="D66" s="762"/>
      <c r="E66" s="762"/>
      <c r="F66" s="762"/>
      <c r="G66" s="762"/>
      <c r="H66" s="762"/>
      <c r="I66" s="762"/>
      <c r="J66" s="762"/>
      <c r="K66" s="762"/>
      <c r="L66" s="762"/>
      <c r="M66" s="762"/>
      <c r="N66" s="762"/>
      <c r="O66" s="762"/>
      <c r="P66" s="762"/>
      <c r="Q66" s="762"/>
      <c r="R66" s="762"/>
      <c r="S66" s="762"/>
      <c r="T66" s="762"/>
    </row>
    <row r="67" spans="1:26" ht="18">
      <c r="A67" s="762"/>
      <c r="B67" s="762"/>
      <c r="C67" s="762"/>
      <c r="D67" s="762"/>
      <c r="E67" s="762"/>
      <c r="F67" s="762"/>
      <c r="G67" s="762"/>
      <c r="H67" s="762"/>
      <c r="I67" s="762"/>
      <c r="J67" s="762"/>
      <c r="K67" s="762"/>
      <c r="L67" s="762"/>
      <c r="M67" s="762"/>
      <c r="N67" s="762"/>
      <c r="O67" s="762"/>
      <c r="P67" s="762"/>
      <c r="Q67" s="762"/>
      <c r="R67" s="762"/>
      <c r="S67" s="762"/>
      <c r="T67" s="762"/>
    </row>
    <row r="68" spans="1:26" ht="18">
      <c r="A68" s="762"/>
      <c r="B68" s="762"/>
      <c r="C68" s="762"/>
      <c r="D68" s="762"/>
      <c r="E68" s="762"/>
      <c r="F68" s="762"/>
      <c r="G68" s="762"/>
      <c r="H68" s="762"/>
      <c r="I68" s="762"/>
      <c r="J68" s="762"/>
      <c r="K68" s="762"/>
      <c r="L68" s="762"/>
      <c r="M68" s="762"/>
      <c r="N68" s="762"/>
      <c r="O68" s="762"/>
      <c r="P68" s="762"/>
      <c r="Q68" s="762"/>
      <c r="R68" s="762"/>
      <c r="S68" s="762"/>
      <c r="T68" s="762"/>
    </row>
    <row r="69" spans="1:26" ht="18">
      <c r="A69" s="762"/>
      <c r="B69" s="762"/>
      <c r="C69" s="762"/>
      <c r="D69" s="762"/>
      <c r="E69" s="762"/>
      <c r="F69" s="762"/>
      <c r="G69" s="762"/>
      <c r="H69" s="762"/>
      <c r="I69" s="762"/>
      <c r="J69" s="762"/>
      <c r="K69" s="762"/>
      <c r="L69" s="762"/>
      <c r="M69" s="762"/>
      <c r="N69" s="762"/>
      <c r="O69" s="762"/>
      <c r="P69" s="762"/>
      <c r="Q69" s="762"/>
      <c r="R69" s="762"/>
      <c r="S69" s="762"/>
      <c r="T69" s="762"/>
    </row>
    <row r="70" spans="1:26" ht="18">
      <c r="A70" s="762"/>
      <c r="B70" s="762"/>
      <c r="C70" s="762"/>
      <c r="D70" s="762"/>
      <c r="E70" s="762"/>
      <c r="F70" s="762"/>
      <c r="G70" s="762"/>
      <c r="H70" s="762"/>
      <c r="I70" s="762"/>
      <c r="J70" s="762"/>
      <c r="K70" s="762"/>
      <c r="L70" s="762"/>
      <c r="M70" s="762"/>
      <c r="N70" s="762"/>
      <c r="O70" s="762"/>
      <c r="P70" s="762"/>
      <c r="Q70" s="762"/>
      <c r="R70" s="762"/>
      <c r="S70" s="762"/>
      <c r="T70" s="762"/>
    </row>
    <row r="71" spans="1:26" ht="18">
      <c r="A71" s="762"/>
      <c r="B71" s="762"/>
      <c r="C71" s="762"/>
      <c r="D71" s="762"/>
      <c r="E71" s="762"/>
      <c r="F71" s="762"/>
      <c r="G71" s="762"/>
      <c r="H71" s="762"/>
      <c r="I71" s="762"/>
      <c r="J71" s="762"/>
      <c r="K71" s="762"/>
      <c r="L71" s="762"/>
      <c r="M71" s="762"/>
      <c r="N71" s="762"/>
      <c r="O71" s="762"/>
      <c r="P71" s="762"/>
      <c r="Q71" s="762"/>
      <c r="R71" s="762"/>
      <c r="S71" s="762"/>
      <c r="T71" s="762"/>
    </row>
    <row r="72" spans="1:26" ht="18">
      <c r="A72" s="762"/>
      <c r="B72" s="762"/>
      <c r="C72" s="762"/>
      <c r="D72" s="762"/>
      <c r="E72" s="762"/>
      <c r="F72" s="762"/>
      <c r="G72" s="762"/>
      <c r="H72" s="762"/>
      <c r="I72" s="762"/>
      <c r="J72" s="762"/>
      <c r="K72" s="762"/>
      <c r="L72" s="762"/>
      <c r="M72" s="762"/>
      <c r="N72" s="762"/>
      <c r="O72" s="762"/>
      <c r="P72" s="762"/>
      <c r="Q72" s="762"/>
      <c r="R72" s="762"/>
      <c r="S72" s="762"/>
      <c r="T72" s="762"/>
      <c r="U72" s="762"/>
      <c r="V72" s="762"/>
      <c r="W72" s="762"/>
      <c r="X72" s="762"/>
      <c r="Y72" s="762"/>
      <c r="Z72" s="762"/>
    </row>
    <row r="73" spans="1:26" ht="18">
      <c r="A73" s="762"/>
      <c r="B73" s="762"/>
      <c r="C73" s="762"/>
      <c r="D73" s="762"/>
      <c r="E73" s="762"/>
      <c r="F73" s="762"/>
      <c r="G73" s="762"/>
      <c r="H73" s="762"/>
      <c r="I73" s="762"/>
      <c r="J73" s="762"/>
      <c r="K73" s="762"/>
      <c r="L73" s="762"/>
      <c r="M73" s="762"/>
      <c r="N73" s="762"/>
      <c r="O73" s="762"/>
      <c r="P73" s="762"/>
      <c r="Q73" s="762"/>
      <c r="R73" s="762"/>
      <c r="S73" s="762"/>
      <c r="T73" s="762"/>
      <c r="U73" s="762"/>
      <c r="V73" s="762"/>
      <c r="W73" s="762"/>
      <c r="X73" s="762"/>
      <c r="Y73" s="762"/>
      <c r="Z73" s="762"/>
    </row>
    <row r="74" spans="1:26" ht="18">
      <c r="A74" s="762"/>
      <c r="B74" s="762"/>
      <c r="C74" s="762"/>
      <c r="D74" s="762"/>
      <c r="E74" s="762"/>
      <c r="F74" s="762"/>
      <c r="G74" s="762"/>
      <c r="H74" s="762"/>
      <c r="I74" s="762"/>
      <c r="J74" s="762"/>
      <c r="K74" s="762"/>
      <c r="L74" s="762"/>
      <c r="M74" s="762"/>
      <c r="N74" s="762"/>
      <c r="O74" s="762"/>
      <c r="P74" s="762"/>
      <c r="Q74" s="762"/>
      <c r="R74" s="762"/>
      <c r="S74" s="762"/>
      <c r="T74" s="762"/>
      <c r="U74" s="762"/>
      <c r="V74" s="762"/>
      <c r="W74" s="762"/>
      <c r="X74" s="762"/>
      <c r="Y74" s="762"/>
      <c r="Z74" s="762"/>
    </row>
    <row r="75" spans="1:26" ht="18">
      <c r="A75" s="762"/>
      <c r="B75" s="762"/>
      <c r="C75" s="762"/>
      <c r="D75" s="762"/>
      <c r="E75" s="762"/>
      <c r="F75" s="762"/>
      <c r="G75" s="762"/>
      <c r="H75" s="762"/>
      <c r="I75" s="762"/>
      <c r="J75" s="762"/>
      <c r="K75" s="762"/>
      <c r="L75" s="762"/>
      <c r="M75" s="762"/>
      <c r="N75" s="762"/>
      <c r="O75" s="762"/>
      <c r="P75" s="762"/>
      <c r="Q75" s="762"/>
      <c r="R75" s="762"/>
      <c r="S75" s="762"/>
      <c r="T75" s="762"/>
      <c r="U75" s="762"/>
      <c r="V75" s="762"/>
      <c r="W75" s="762"/>
      <c r="X75" s="762"/>
      <c r="Y75" s="762"/>
      <c r="Z75" s="762"/>
    </row>
    <row r="76" spans="1:26" ht="18">
      <c r="A76" s="762"/>
      <c r="B76" s="762"/>
      <c r="C76" s="762"/>
      <c r="D76" s="762"/>
      <c r="E76" s="762"/>
      <c r="F76" s="762"/>
      <c r="G76" s="762"/>
      <c r="H76" s="762"/>
      <c r="I76" s="762"/>
      <c r="J76" s="762"/>
      <c r="K76" s="762"/>
      <c r="L76" s="762"/>
      <c r="M76" s="762"/>
      <c r="N76" s="762"/>
      <c r="O76" s="762"/>
      <c r="P76" s="762"/>
      <c r="Q76" s="762"/>
      <c r="R76" s="762"/>
      <c r="S76" s="762"/>
      <c r="T76" s="762"/>
      <c r="U76" s="762"/>
      <c r="V76" s="762"/>
      <c r="W76" s="762"/>
      <c r="X76" s="762"/>
      <c r="Y76" s="762"/>
      <c r="Z76" s="762"/>
    </row>
    <row r="77" spans="1:26" ht="18">
      <c r="A77" s="762"/>
      <c r="B77" s="762"/>
      <c r="C77" s="762"/>
      <c r="D77" s="762"/>
      <c r="E77" s="762"/>
      <c r="F77" s="762"/>
      <c r="G77" s="762"/>
      <c r="H77" s="762"/>
      <c r="I77" s="762"/>
      <c r="J77" s="762"/>
      <c r="K77" s="762"/>
      <c r="L77" s="762"/>
      <c r="M77" s="762"/>
      <c r="N77" s="762"/>
      <c r="O77" s="762"/>
      <c r="P77" s="762"/>
      <c r="Q77" s="762"/>
      <c r="R77" s="762"/>
      <c r="S77" s="762"/>
      <c r="T77" s="762"/>
      <c r="U77" s="762"/>
      <c r="V77" s="762"/>
      <c r="W77" s="762"/>
      <c r="X77" s="762"/>
      <c r="Y77" s="762"/>
      <c r="Z77" s="762"/>
    </row>
    <row r="78" spans="1:26" ht="18">
      <c r="A78" s="762"/>
      <c r="B78" s="762"/>
      <c r="C78" s="762"/>
      <c r="D78" s="762"/>
      <c r="E78" s="762"/>
      <c r="F78" s="762"/>
      <c r="G78" s="762"/>
      <c r="H78" s="762"/>
      <c r="I78" s="762"/>
      <c r="J78" s="762"/>
      <c r="K78" s="762"/>
      <c r="L78" s="762"/>
      <c r="M78" s="762"/>
      <c r="N78" s="762"/>
      <c r="O78" s="762"/>
      <c r="P78" s="762"/>
      <c r="Q78" s="762"/>
      <c r="R78" s="762"/>
      <c r="S78" s="762"/>
      <c r="T78" s="762"/>
      <c r="U78" s="762"/>
      <c r="V78" s="762"/>
      <c r="W78" s="762"/>
      <c r="X78" s="762"/>
      <c r="Y78" s="762"/>
      <c r="Z78" s="762"/>
    </row>
    <row r="79" spans="1:26" ht="18">
      <c r="A79" s="762"/>
      <c r="B79" s="762"/>
      <c r="C79" s="762"/>
      <c r="D79" s="762"/>
      <c r="E79" s="762"/>
      <c r="F79" s="762"/>
      <c r="G79" s="762"/>
      <c r="H79" s="762"/>
      <c r="I79" s="762"/>
      <c r="J79" s="762"/>
      <c r="K79" s="762"/>
      <c r="L79" s="762"/>
      <c r="M79" s="762"/>
      <c r="N79" s="762"/>
      <c r="O79" s="762"/>
      <c r="P79" s="762"/>
      <c r="Q79" s="762"/>
      <c r="R79" s="762"/>
      <c r="S79" s="762"/>
      <c r="T79" s="762"/>
      <c r="U79" s="762"/>
      <c r="V79" s="762"/>
      <c r="W79" s="762"/>
      <c r="X79" s="762"/>
      <c r="Y79" s="762"/>
      <c r="Z79" s="762"/>
    </row>
    <row r="80" spans="1:26" ht="18">
      <c r="A80" s="762"/>
      <c r="B80" s="762"/>
      <c r="C80" s="762"/>
      <c r="D80" s="762"/>
      <c r="E80" s="762"/>
      <c r="F80" s="762"/>
      <c r="G80" s="762"/>
      <c r="H80" s="762"/>
      <c r="I80" s="762"/>
      <c r="J80" s="762"/>
      <c r="K80" s="762"/>
      <c r="L80" s="762"/>
      <c r="M80" s="762"/>
      <c r="N80" s="762"/>
      <c r="O80" s="762"/>
      <c r="P80" s="762"/>
      <c r="Q80" s="762"/>
      <c r="R80" s="762"/>
      <c r="S80" s="762"/>
      <c r="T80" s="762"/>
      <c r="U80" s="762"/>
      <c r="V80" s="762"/>
      <c r="W80" s="762"/>
      <c r="X80" s="762"/>
      <c r="Y80" s="762"/>
      <c r="Z80" s="762"/>
    </row>
    <row r="81" spans="1:26" ht="18">
      <c r="A81" s="762"/>
      <c r="B81" s="762"/>
      <c r="C81" s="762"/>
      <c r="D81" s="762"/>
      <c r="E81" s="762"/>
      <c r="F81" s="762"/>
      <c r="G81" s="762"/>
      <c r="H81" s="762"/>
      <c r="I81" s="762"/>
      <c r="J81" s="762"/>
      <c r="K81" s="762"/>
      <c r="L81" s="762"/>
      <c r="M81" s="762"/>
      <c r="N81" s="762"/>
      <c r="O81" s="762"/>
      <c r="P81" s="762"/>
      <c r="Q81" s="762"/>
      <c r="R81" s="762"/>
      <c r="S81" s="762"/>
      <c r="T81" s="762"/>
      <c r="U81" s="762"/>
      <c r="V81" s="762"/>
      <c r="W81" s="762"/>
      <c r="X81" s="762"/>
      <c r="Y81" s="762"/>
      <c r="Z81" s="762"/>
    </row>
    <row r="82" spans="1:26" ht="18">
      <c r="A82" s="762"/>
      <c r="B82" s="762"/>
      <c r="C82" s="762"/>
      <c r="D82" s="762"/>
      <c r="E82" s="762"/>
      <c r="F82" s="762"/>
      <c r="G82" s="762"/>
      <c r="H82" s="762"/>
      <c r="I82" s="762"/>
      <c r="J82" s="762"/>
      <c r="K82" s="762"/>
      <c r="L82" s="762"/>
      <c r="M82" s="762"/>
      <c r="N82" s="762"/>
      <c r="O82" s="762"/>
      <c r="P82" s="762"/>
      <c r="Q82" s="762"/>
      <c r="R82" s="762"/>
      <c r="S82" s="762"/>
      <c r="T82" s="762"/>
      <c r="U82" s="762"/>
      <c r="V82" s="762"/>
      <c r="W82" s="762"/>
      <c r="X82" s="762"/>
      <c r="Y82" s="762"/>
      <c r="Z82" s="762"/>
    </row>
    <row r="83" spans="1:26" ht="18">
      <c r="A83" s="762"/>
      <c r="B83" s="762"/>
      <c r="C83" s="762"/>
      <c r="D83" s="762"/>
      <c r="E83" s="762"/>
      <c r="F83" s="762"/>
      <c r="G83" s="762"/>
      <c r="H83" s="762"/>
      <c r="I83" s="762"/>
      <c r="J83" s="762"/>
      <c r="K83" s="762"/>
      <c r="L83" s="762"/>
      <c r="M83" s="762"/>
      <c r="N83" s="762"/>
      <c r="O83" s="762"/>
      <c r="P83" s="762"/>
      <c r="Q83" s="762"/>
      <c r="R83" s="762"/>
      <c r="S83" s="762"/>
      <c r="T83" s="762"/>
      <c r="U83" s="762"/>
      <c r="V83" s="762"/>
      <c r="W83" s="762"/>
      <c r="X83" s="762"/>
      <c r="Y83" s="762"/>
      <c r="Z83" s="762"/>
    </row>
    <row r="84" spans="1:26" ht="18">
      <c r="A84" s="762"/>
      <c r="B84" s="762"/>
      <c r="C84" s="762"/>
      <c r="D84" s="762"/>
      <c r="E84" s="762"/>
      <c r="F84" s="762"/>
      <c r="G84" s="762"/>
      <c r="H84" s="762"/>
      <c r="I84" s="762"/>
      <c r="J84" s="762"/>
      <c r="K84" s="762"/>
      <c r="L84" s="762"/>
      <c r="M84" s="762"/>
      <c r="N84" s="762"/>
      <c r="O84" s="762"/>
      <c r="P84" s="762"/>
      <c r="Q84" s="762"/>
      <c r="R84" s="762"/>
      <c r="S84" s="762"/>
      <c r="T84" s="762"/>
      <c r="U84" s="762"/>
      <c r="V84" s="762"/>
      <c r="W84" s="762"/>
      <c r="X84" s="762"/>
      <c r="Y84" s="762"/>
      <c r="Z84" s="762"/>
    </row>
    <row r="85" spans="1:26" ht="18">
      <c r="A85" s="762"/>
      <c r="B85" s="762"/>
      <c r="C85" s="762"/>
      <c r="D85" s="762"/>
      <c r="E85" s="762"/>
      <c r="F85" s="762"/>
      <c r="G85" s="762"/>
      <c r="H85" s="762"/>
      <c r="I85" s="762"/>
      <c r="J85" s="762"/>
      <c r="K85" s="762"/>
      <c r="L85" s="762"/>
      <c r="M85" s="762"/>
      <c r="N85" s="762"/>
      <c r="O85" s="762"/>
      <c r="P85" s="762"/>
      <c r="Q85" s="762"/>
      <c r="R85" s="762"/>
      <c r="S85" s="762"/>
      <c r="T85" s="762"/>
      <c r="U85" s="762"/>
      <c r="V85" s="762"/>
      <c r="W85" s="762"/>
      <c r="X85" s="762"/>
      <c r="Y85" s="762"/>
      <c r="Z85" s="762"/>
    </row>
    <row r="86" spans="1:26" ht="18">
      <c r="A86" s="762"/>
      <c r="B86" s="762"/>
      <c r="C86" s="762"/>
      <c r="D86" s="762"/>
      <c r="E86" s="762"/>
      <c r="F86" s="762"/>
      <c r="G86" s="762"/>
      <c r="H86" s="762"/>
      <c r="I86" s="762"/>
      <c r="J86" s="762"/>
      <c r="K86" s="762"/>
      <c r="L86" s="762"/>
      <c r="M86" s="762"/>
      <c r="N86" s="762"/>
      <c r="O86" s="762"/>
      <c r="P86" s="762"/>
      <c r="Q86" s="762"/>
      <c r="R86" s="762"/>
      <c r="S86" s="762"/>
      <c r="T86" s="762"/>
      <c r="U86" s="762"/>
      <c r="V86" s="762"/>
      <c r="W86" s="762"/>
      <c r="X86" s="762"/>
      <c r="Y86" s="762"/>
      <c r="Z86" s="762"/>
    </row>
    <row r="87" spans="1:26" ht="18">
      <c r="A87" s="762"/>
      <c r="B87" s="762"/>
      <c r="C87" s="762"/>
      <c r="D87" s="762"/>
      <c r="E87" s="762"/>
      <c r="F87" s="762"/>
      <c r="G87" s="762"/>
      <c r="H87" s="762"/>
      <c r="I87" s="762"/>
      <c r="J87" s="762"/>
      <c r="K87" s="762"/>
      <c r="L87" s="762"/>
      <c r="M87" s="762"/>
      <c r="N87" s="762"/>
      <c r="O87" s="762"/>
      <c r="P87" s="762"/>
      <c r="Q87" s="762"/>
      <c r="R87" s="762"/>
      <c r="S87" s="762"/>
      <c r="T87" s="762"/>
      <c r="U87" s="762"/>
      <c r="V87" s="762"/>
      <c r="W87" s="762"/>
      <c r="X87" s="762"/>
      <c r="Y87" s="762"/>
      <c r="Z87" s="762"/>
    </row>
    <row r="88" spans="1:26" ht="18">
      <c r="A88" s="762"/>
      <c r="B88" s="762"/>
      <c r="C88" s="762"/>
      <c r="D88" s="762"/>
      <c r="E88" s="762"/>
      <c r="F88" s="762"/>
      <c r="G88" s="762"/>
      <c r="H88" s="762"/>
      <c r="I88" s="762"/>
      <c r="J88" s="762"/>
      <c r="K88" s="762"/>
      <c r="L88" s="762"/>
      <c r="M88" s="762"/>
      <c r="N88" s="762"/>
      <c r="O88" s="762"/>
      <c r="P88" s="762"/>
      <c r="Q88" s="762"/>
      <c r="R88" s="762"/>
      <c r="S88" s="762"/>
      <c r="T88" s="762"/>
      <c r="U88" s="762"/>
      <c r="V88" s="762"/>
      <c r="W88" s="762"/>
      <c r="X88" s="762"/>
      <c r="Y88" s="762"/>
      <c r="Z88" s="762"/>
    </row>
    <row r="89" spans="1:26" ht="18">
      <c r="A89" s="762"/>
      <c r="B89" s="762"/>
      <c r="C89" s="762"/>
      <c r="D89" s="762"/>
      <c r="E89" s="762"/>
      <c r="F89" s="762"/>
      <c r="G89" s="762"/>
      <c r="H89" s="762"/>
      <c r="I89" s="762"/>
      <c r="J89" s="762"/>
      <c r="K89" s="762"/>
      <c r="L89" s="762"/>
      <c r="M89" s="762"/>
      <c r="N89" s="762"/>
      <c r="O89" s="762"/>
      <c r="P89" s="762"/>
      <c r="Q89" s="762"/>
      <c r="R89" s="762"/>
      <c r="S89" s="762"/>
      <c r="T89" s="762"/>
      <c r="U89" s="762"/>
      <c r="V89" s="762"/>
      <c r="W89" s="762"/>
      <c r="X89" s="762"/>
      <c r="Y89" s="762"/>
      <c r="Z89" s="762"/>
    </row>
    <row r="90" spans="1:26" ht="18">
      <c r="A90" s="762"/>
      <c r="B90" s="762"/>
      <c r="C90" s="762"/>
      <c r="D90" s="762"/>
      <c r="E90" s="762"/>
      <c r="F90" s="762"/>
      <c r="G90" s="762"/>
      <c r="H90" s="762"/>
      <c r="I90" s="762"/>
      <c r="J90" s="762"/>
      <c r="K90" s="762"/>
      <c r="L90" s="762"/>
      <c r="M90" s="762"/>
      <c r="N90" s="762"/>
      <c r="O90" s="762"/>
      <c r="P90" s="762"/>
      <c r="Q90" s="762"/>
      <c r="R90" s="762"/>
      <c r="S90" s="762"/>
      <c r="T90" s="762"/>
      <c r="U90" s="762"/>
      <c r="V90" s="762"/>
      <c r="W90" s="762"/>
      <c r="X90" s="762"/>
      <c r="Y90" s="762"/>
      <c r="Z90" s="762"/>
    </row>
    <row r="91" spans="1:26" ht="18">
      <c r="A91" s="762"/>
      <c r="B91" s="762"/>
      <c r="C91" s="762"/>
      <c r="D91" s="762"/>
      <c r="E91" s="762"/>
      <c r="F91" s="762"/>
      <c r="G91" s="762"/>
      <c r="H91" s="762"/>
      <c r="I91" s="762"/>
      <c r="J91" s="762"/>
      <c r="K91" s="762"/>
      <c r="L91" s="762"/>
      <c r="M91" s="762"/>
      <c r="N91" s="762"/>
      <c r="O91" s="762"/>
      <c r="P91" s="762"/>
      <c r="Q91" s="762"/>
      <c r="R91" s="762"/>
      <c r="S91" s="762"/>
      <c r="T91" s="762"/>
      <c r="U91" s="762"/>
      <c r="V91" s="762"/>
      <c r="W91" s="762"/>
      <c r="X91" s="762"/>
      <c r="Y91" s="762"/>
      <c r="Z91" s="762"/>
    </row>
    <row r="92" spans="1:26" ht="18">
      <c r="A92" s="762"/>
      <c r="B92" s="762"/>
      <c r="C92" s="762"/>
      <c r="D92" s="762"/>
      <c r="E92" s="762"/>
      <c r="F92" s="762"/>
      <c r="G92" s="762"/>
      <c r="H92" s="762"/>
      <c r="I92" s="762"/>
      <c r="J92" s="762"/>
      <c r="K92" s="762"/>
      <c r="L92" s="762"/>
      <c r="M92" s="762"/>
      <c r="N92" s="762"/>
      <c r="O92" s="762"/>
      <c r="P92" s="762"/>
      <c r="Q92" s="762"/>
      <c r="R92" s="762"/>
      <c r="S92" s="762"/>
      <c r="T92" s="762"/>
      <c r="U92" s="762"/>
      <c r="V92" s="762"/>
      <c r="W92" s="762"/>
      <c r="X92" s="762"/>
      <c r="Y92" s="762"/>
      <c r="Z92" s="762"/>
    </row>
    <row r="93" spans="1:26" ht="18">
      <c r="A93" s="762"/>
      <c r="B93" s="762"/>
      <c r="C93" s="762"/>
      <c r="D93" s="762"/>
      <c r="E93" s="762"/>
      <c r="F93" s="762"/>
      <c r="G93" s="762"/>
      <c r="H93" s="762"/>
      <c r="I93" s="762"/>
      <c r="J93" s="762"/>
      <c r="K93" s="762"/>
      <c r="L93" s="762"/>
      <c r="M93" s="762"/>
      <c r="N93" s="762"/>
      <c r="O93" s="762"/>
      <c r="P93" s="762"/>
      <c r="Q93" s="762"/>
      <c r="R93" s="762"/>
      <c r="S93" s="762"/>
      <c r="T93" s="762"/>
      <c r="U93" s="762"/>
      <c r="V93" s="762"/>
      <c r="W93" s="762"/>
      <c r="X93" s="762"/>
      <c r="Y93" s="762"/>
      <c r="Z93" s="762"/>
    </row>
    <row r="94" spans="1:26" ht="18">
      <c r="A94" s="762"/>
      <c r="B94" s="762"/>
      <c r="C94" s="762"/>
      <c r="D94" s="762"/>
      <c r="E94" s="762"/>
      <c r="F94" s="762"/>
      <c r="G94" s="762"/>
      <c r="H94" s="762"/>
      <c r="I94" s="762"/>
      <c r="J94" s="762"/>
      <c r="K94" s="762"/>
      <c r="L94" s="762"/>
      <c r="M94" s="762"/>
      <c r="N94" s="762"/>
      <c r="O94" s="762"/>
      <c r="P94" s="762"/>
      <c r="Q94" s="762"/>
      <c r="R94" s="762"/>
      <c r="S94" s="762"/>
      <c r="T94" s="762"/>
      <c r="U94" s="762"/>
      <c r="V94" s="762"/>
      <c r="W94" s="762"/>
      <c r="X94" s="762"/>
      <c r="Y94" s="762"/>
      <c r="Z94" s="762"/>
    </row>
    <row r="95" spans="1:26" ht="18">
      <c r="A95" s="762"/>
      <c r="B95" s="762"/>
      <c r="C95" s="762"/>
      <c r="D95" s="762"/>
      <c r="E95" s="762"/>
      <c r="F95" s="762"/>
      <c r="G95" s="762"/>
      <c r="H95" s="762"/>
      <c r="I95" s="762"/>
      <c r="J95" s="762"/>
      <c r="K95" s="762"/>
      <c r="L95" s="762"/>
      <c r="M95" s="762"/>
      <c r="N95" s="762"/>
      <c r="O95" s="762"/>
      <c r="P95" s="762"/>
      <c r="Q95" s="762"/>
      <c r="R95" s="762"/>
      <c r="S95" s="762"/>
      <c r="T95" s="762"/>
      <c r="U95" s="762"/>
      <c r="V95" s="762"/>
      <c r="W95" s="762"/>
      <c r="X95" s="762"/>
      <c r="Y95" s="762"/>
      <c r="Z95" s="762"/>
    </row>
    <row r="96" spans="1:26" ht="18">
      <c r="A96" s="762"/>
      <c r="B96" s="762"/>
      <c r="C96" s="762"/>
      <c r="D96" s="762"/>
      <c r="E96" s="762"/>
      <c r="F96" s="762"/>
      <c r="G96" s="762"/>
      <c r="H96" s="762"/>
      <c r="I96" s="762"/>
      <c r="J96" s="762"/>
      <c r="K96" s="762"/>
      <c r="L96" s="762"/>
      <c r="M96" s="762"/>
      <c r="N96" s="762"/>
      <c r="O96" s="762"/>
      <c r="P96" s="762"/>
      <c r="Q96" s="762"/>
      <c r="R96" s="762"/>
      <c r="S96" s="762"/>
      <c r="T96" s="762"/>
      <c r="U96" s="762"/>
      <c r="V96" s="762"/>
      <c r="W96" s="762"/>
      <c r="X96" s="762"/>
      <c r="Y96" s="762"/>
      <c r="Z96" s="762"/>
    </row>
    <row r="97" spans="1:26" ht="18">
      <c r="A97" s="762"/>
      <c r="B97" s="762"/>
      <c r="C97" s="762"/>
      <c r="D97" s="762"/>
      <c r="E97" s="762"/>
      <c r="F97" s="762"/>
      <c r="G97" s="762"/>
      <c r="H97" s="762"/>
      <c r="I97" s="762"/>
      <c r="J97" s="762"/>
      <c r="K97" s="762"/>
      <c r="L97" s="762"/>
      <c r="M97" s="762"/>
      <c r="N97" s="762"/>
      <c r="O97" s="762"/>
      <c r="P97" s="762"/>
      <c r="Q97" s="762"/>
      <c r="R97" s="762"/>
      <c r="S97" s="762"/>
      <c r="T97" s="762"/>
      <c r="U97" s="762"/>
      <c r="V97" s="762"/>
      <c r="W97" s="762"/>
      <c r="X97" s="762"/>
      <c r="Y97" s="762"/>
      <c r="Z97" s="762"/>
    </row>
    <row r="98" spans="1:26" ht="18">
      <c r="A98" s="762"/>
      <c r="B98" s="762"/>
      <c r="C98" s="762"/>
      <c r="D98" s="762"/>
      <c r="E98" s="762"/>
      <c r="F98" s="762"/>
      <c r="G98" s="762"/>
      <c r="H98" s="762"/>
      <c r="I98" s="762"/>
      <c r="J98" s="762"/>
      <c r="K98" s="762"/>
      <c r="L98" s="762"/>
      <c r="M98" s="762"/>
      <c r="N98" s="762"/>
      <c r="O98" s="762"/>
      <c r="P98" s="762"/>
      <c r="Q98" s="762"/>
      <c r="R98" s="762"/>
      <c r="S98" s="762"/>
      <c r="T98" s="762"/>
      <c r="U98" s="762"/>
      <c r="V98" s="762"/>
      <c r="W98" s="762"/>
      <c r="X98" s="762"/>
      <c r="Y98" s="762"/>
      <c r="Z98" s="762"/>
    </row>
    <row r="99" spans="1:26" ht="18">
      <c r="A99" s="762"/>
      <c r="B99" s="762"/>
      <c r="C99" s="762"/>
      <c r="D99" s="762"/>
      <c r="E99" s="762"/>
      <c r="F99" s="762"/>
      <c r="G99" s="762"/>
      <c r="H99" s="762"/>
      <c r="I99" s="762"/>
      <c r="J99" s="762"/>
      <c r="K99" s="762"/>
      <c r="L99" s="762"/>
      <c r="M99" s="762"/>
      <c r="N99" s="762"/>
      <c r="O99" s="762"/>
      <c r="P99" s="762"/>
      <c r="Q99" s="762"/>
      <c r="R99" s="762"/>
      <c r="S99" s="762"/>
      <c r="T99" s="762"/>
      <c r="U99" s="762"/>
      <c r="V99" s="762"/>
      <c r="W99" s="762"/>
      <c r="X99" s="762"/>
      <c r="Y99" s="762"/>
      <c r="Z99" s="762"/>
    </row>
    <row r="100" spans="1:26" ht="18">
      <c r="A100" s="762"/>
      <c r="B100" s="762"/>
      <c r="C100" s="762"/>
      <c r="D100" s="762"/>
      <c r="E100" s="762"/>
      <c r="F100" s="762"/>
      <c r="G100" s="762"/>
      <c r="H100" s="762"/>
      <c r="I100" s="762"/>
      <c r="J100" s="762"/>
      <c r="K100" s="762"/>
      <c r="L100" s="762"/>
      <c r="M100" s="762"/>
      <c r="N100" s="762"/>
      <c r="O100" s="762"/>
      <c r="P100" s="762"/>
      <c r="Q100" s="762"/>
      <c r="R100" s="762"/>
      <c r="S100" s="762"/>
      <c r="T100" s="762"/>
      <c r="U100" s="762"/>
      <c r="V100" s="762"/>
      <c r="W100" s="762"/>
      <c r="X100" s="762"/>
      <c r="Y100" s="762"/>
      <c r="Z100" s="762"/>
    </row>
    <row r="101" spans="1:26" ht="18">
      <c r="A101" s="762"/>
      <c r="B101" s="762"/>
      <c r="C101" s="762"/>
      <c r="D101" s="762"/>
      <c r="E101" s="762"/>
      <c r="F101" s="762"/>
      <c r="G101" s="762"/>
      <c r="H101" s="762"/>
      <c r="I101" s="762"/>
      <c r="J101" s="762"/>
      <c r="K101" s="762"/>
      <c r="L101" s="762"/>
      <c r="M101" s="762"/>
      <c r="N101" s="762"/>
      <c r="O101" s="762"/>
      <c r="P101" s="762"/>
      <c r="Q101" s="762"/>
      <c r="R101" s="762"/>
      <c r="S101" s="762"/>
      <c r="T101" s="762"/>
      <c r="U101" s="762"/>
      <c r="V101" s="762"/>
      <c r="W101" s="762"/>
      <c r="X101" s="762"/>
      <c r="Y101" s="762"/>
      <c r="Z101" s="762"/>
    </row>
    <row r="102" spans="1:26" ht="18">
      <c r="A102" s="762"/>
      <c r="B102" s="762"/>
      <c r="C102" s="762"/>
      <c r="D102" s="762"/>
      <c r="E102" s="762"/>
      <c r="F102" s="762"/>
      <c r="G102" s="762"/>
      <c r="H102" s="762"/>
      <c r="I102" s="762"/>
      <c r="J102" s="762"/>
      <c r="K102" s="762"/>
      <c r="L102" s="762"/>
      <c r="M102" s="762"/>
      <c r="N102" s="762"/>
      <c r="O102" s="762"/>
      <c r="P102" s="762"/>
      <c r="Q102" s="762"/>
      <c r="R102" s="762"/>
      <c r="S102" s="762"/>
      <c r="T102" s="762"/>
      <c r="U102" s="762"/>
      <c r="V102" s="762"/>
      <c r="W102" s="762"/>
      <c r="X102" s="762"/>
      <c r="Y102" s="762"/>
      <c r="Z102" s="762"/>
    </row>
    <row r="103" spans="1:26" ht="18">
      <c r="A103" s="762"/>
      <c r="B103" s="762"/>
      <c r="C103" s="762"/>
      <c r="D103" s="762"/>
      <c r="E103" s="762"/>
      <c r="F103" s="762"/>
      <c r="G103" s="762"/>
      <c r="H103" s="762"/>
      <c r="I103" s="762"/>
      <c r="J103" s="762"/>
      <c r="K103" s="762"/>
      <c r="L103" s="762"/>
      <c r="M103" s="762"/>
      <c r="N103" s="762"/>
      <c r="O103" s="762"/>
      <c r="P103" s="762"/>
      <c r="Q103" s="762"/>
      <c r="R103" s="762"/>
      <c r="S103" s="762"/>
      <c r="T103" s="762"/>
      <c r="U103" s="762"/>
      <c r="V103" s="762"/>
      <c r="W103" s="762"/>
      <c r="X103" s="762"/>
      <c r="Y103" s="762"/>
      <c r="Z103" s="762"/>
    </row>
    <row r="104" spans="1:26" ht="18">
      <c r="A104" s="762"/>
      <c r="B104" s="762"/>
      <c r="C104" s="762"/>
      <c r="D104" s="762"/>
      <c r="E104" s="762"/>
      <c r="F104" s="762"/>
      <c r="G104" s="762"/>
      <c r="H104" s="762"/>
      <c r="I104" s="762"/>
      <c r="J104" s="762"/>
      <c r="K104" s="762"/>
      <c r="L104" s="762"/>
      <c r="M104" s="762"/>
      <c r="N104" s="762"/>
      <c r="O104" s="762"/>
      <c r="P104" s="762"/>
      <c r="Q104" s="762"/>
      <c r="R104" s="762"/>
      <c r="S104" s="762"/>
      <c r="T104" s="762"/>
      <c r="U104" s="762"/>
      <c r="V104" s="762"/>
      <c r="W104" s="762"/>
      <c r="X104" s="762"/>
      <c r="Y104" s="762"/>
      <c r="Z104" s="762"/>
    </row>
    <row r="105" spans="1:26" ht="18">
      <c r="A105" s="762"/>
      <c r="B105" s="762"/>
      <c r="C105" s="762"/>
      <c r="D105" s="762"/>
      <c r="E105" s="762"/>
      <c r="F105" s="762"/>
      <c r="G105" s="762"/>
      <c r="H105" s="762"/>
      <c r="I105" s="762"/>
      <c r="J105" s="762"/>
      <c r="K105" s="762"/>
      <c r="L105" s="762"/>
      <c r="M105" s="762"/>
      <c r="N105" s="762"/>
      <c r="O105" s="762"/>
      <c r="P105" s="762"/>
      <c r="Q105" s="762"/>
      <c r="R105" s="762"/>
      <c r="S105" s="762"/>
      <c r="T105" s="762"/>
      <c r="U105" s="762"/>
      <c r="V105" s="762"/>
      <c r="W105" s="762"/>
      <c r="X105" s="762"/>
      <c r="Y105" s="762"/>
      <c r="Z105" s="762"/>
    </row>
    <row r="106" spans="1:26" ht="18">
      <c r="A106" s="762"/>
      <c r="B106" s="762"/>
      <c r="C106" s="762"/>
      <c r="D106" s="762"/>
      <c r="E106" s="762"/>
      <c r="F106" s="762"/>
      <c r="G106" s="762"/>
      <c r="H106" s="762"/>
      <c r="I106" s="762"/>
      <c r="J106" s="762"/>
      <c r="K106" s="762"/>
      <c r="L106" s="762"/>
      <c r="M106" s="762"/>
      <c r="N106" s="762"/>
      <c r="O106" s="762"/>
      <c r="P106" s="762"/>
      <c r="Q106" s="762"/>
      <c r="R106" s="762"/>
      <c r="S106" s="762"/>
      <c r="T106" s="762"/>
      <c r="U106" s="762"/>
      <c r="V106" s="762"/>
      <c r="W106" s="762"/>
      <c r="X106" s="762"/>
      <c r="Y106" s="762"/>
      <c r="Z106" s="762"/>
    </row>
    <row r="107" spans="1:26" ht="18">
      <c r="A107" s="762"/>
      <c r="B107" s="762"/>
      <c r="C107" s="762"/>
      <c r="D107" s="762"/>
      <c r="E107" s="762"/>
      <c r="F107" s="762"/>
      <c r="G107" s="762"/>
      <c r="H107" s="762"/>
      <c r="I107" s="762"/>
      <c r="J107" s="762"/>
      <c r="K107" s="762"/>
      <c r="L107" s="762"/>
      <c r="M107" s="762"/>
      <c r="N107" s="762"/>
      <c r="O107" s="762"/>
      <c r="P107" s="762"/>
      <c r="Q107" s="762"/>
      <c r="R107" s="762"/>
      <c r="S107" s="762"/>
      <c r="T107" s="762"/>
      <c r="U107" s="762"/>
      <c r="V107" s="762"/>
      <c r="W107" s="762"/>
      <c r="X107" s="762"/>
      <c r="Y107" s="762"/>
      <c r="Z107" s="762"/>
    </row>
    <row r="108" spans="1:26" ht="18">
      <c r="A108" s="762"/>
      <c r="B108" s="762"/>
      <c r="C108" s="762"/>
      <c r="D108" s="762"/>
      <c r="E108" s="762"/>
      <c r="F108" s="762"/>
      <c r="G108" s="762"/>
      <c r="H108" s="762"/>
      <c r="I108" s="762"/>
      <c r="J108" s="762"/>
      <c r="K108" s="762"/>
      <c r="L108" s="762"/>
      <c r="M108" s="762"/>
      <c r="N108" s="762"/>
      <c r="O108" s="762"/>
      <c r="P108" s="762"/>
      <c r="Q108" s="762"/>
      <c r="R108" s="762"/>
      <c r="S108" s="762"/>
      <c r="T108" s="762"/>
      <c r="U108" s="762"/>
      <c r="V108" s="762"/>
      <c r="W108" s="762"/>
      <c r="X108" s="762"/>
      <c r="Y108" s="762"/>
      <c r="Z108" s="762"/>
    </row>
    <row r="109" spans="1:26" ht="18">
      <c r="A109" s="762"/>
      <c r="B109" s="762"/>
      <c r="C109" s="762"/>
      <c r="D109" s="762"/>
      <c r="E109" s="762"/>
      <c r="F109" s="762"/>
      <c r="G109" s="762"/>
      <c r="H109" s="762"/>
      <c r="I109" s="762"/>
      <c r="J109" s="762"/>
      <c r="K109" s="762"/>
      <c r="L109" s="762"/>
      <c r="M109" s="762"/>
      <c r="N109" s="762"/>
      <c r="O109" s="762"/>
      <c r="P109" s="762"/>
      <c r="Q109" s="762"/>
      <c r="R109" s="762"/>
      <c r="S109" s="762"/>
      <c r="T109" s="762"/>
      <c r="U109" s="762"/>
      <c r="V109" s="762"/>
      <c r="W109" s="762"/>
      <c r="X109" s="762"/>
      <c r="Y109" s="762"/>
      <c r="Z109" s="762"/>
    </row>
    <row r="110" spans="1:26" ht="18">
      <c r="A110" s="762"/>
      <c r="B110" s="762"/>
      <c r="C110" s="762"/>
      <c r="D110" s="762"/>
      <c r="E110" s="762"/>
      <c r="F110" s="762"/>
      <c r="G110" s="762"/>
      <c r="H110" s="762"/>
      <c r="I110" s="762"/>
      <c r="J110" s="762"/>
      <c r="K110" s="762"/>
      <c r="L110" s="762"/>
      <c r="M110" s="762"/>
      <c r="N110" s="762"/>
      <c r="O110" s="762"/>
      <c r="P110" s="762"/>
      <c r="Q110" s="762"/>
      <c r="R110" s="762"/>
      <c r="S110" s="762"/>
      <c r="T110" s="762"/>
      <c r="U110" s="762"/>
      <c r="V110" s="762"/>
      <c r="W110" s="762"/>
      <c r="X110" s="762"/>
      <c r="Y110" s="762"/>
      <c r="Z110" s="762"/>
    </row>
    <row r="111" spans="1:26" ht="18">
      <c r="A111" s="762"/>
      <c r="B111" s="762"/>
      <c r="C111" s="762"/>
      <c r="D111" s="762"/>
      <c r="E111" s="762"/>
      <c r="F111" s="762"/>
      <c r="G111" s="762"/>
      <c r="H111" s="762"/>
      <c r="I111" s="762"/>
      <c r="J111" s="762"/>
      <c r="K111" s="762"/>
      <c r="L111" s="762"/>
      <c r="M111" s="762"/>
      <c r="N111" s="762"/>
      <c r="O111" s="762"/>
      <c r="P111" s="762"/>
      <c r="Q111" s="762"/>
      <c r="R111" s="762"/>
      <c r="S111" s="762"/>
      <c r="T111" s="762"/>
      <c r="U111" s="762"/>
      <c r="V111" s="762"/>
      <c r="W111" s="762"/>
      <c r="X111" s="762"/>
      <c r="Y111" s="762"/>
      <c r="Z111" s="762"/>
    </row>
    <row r="112" spans="1:26" ht="18">
      <c r="A112" s="762"/>
      <c r="B112" s="762"/>
      <c r="C112" s="762"/>
      <c r="D112" s="762"/>
      <c r="E112" s="762"/>
      <c r="F112" s="762"/>
      <c r="G112" s="762"/>
      <c r="H112" s="762"/>
      <c r="I112" s="762"/>
      <c r="J112" s="762"/>
      <c r="K112" s="762"/>
      <c r="L112" s="762"/>
      <c r="M112" s="762"/>
      <c r="N112" s="762"/>
      <c r="O112" s="762"/>
      <c r="P112" s="762"/>
      <c r="Q112" s="762"/>
      <c r="R112" s="762"/>
      <c r="S112" s="762"/>
      <c r="T112" s="762"/>
      <c r="U112" s="762"/>
      <c r="V112" s="762"/>
      <c r="W112" s="762"/>
      <c r="X112" s="762"/>
      <c r="Y112" s="762"/>
      <c r="Z112" s="762"/>
    </row>
    <row r="113" spans="1:26" ht="18">
      <c r="A113" s="762"/>
      <c r="B113" s="762"/>
      <c r="C113" s="762"/>
      <c r="D113" s="762"/>
      <c r="E113" s="762"/>
      <c r="F113" s="762"/>
      <c r="G113" s="762"/>
      <c r="H113" s="762"/>
      <c r="I113" s="762"/>
      <c r="J113" s="762"/>
      <c r="K113" s="762"/>
      <c r="L113" s="762"/>
      <c r="M113" s="762"/>
      <c r="N113" s="762"/>
      <c r="O113" s="762"/>
      <c r="P113" s="762"/>
      <c r="Q113" s="762"/>
      <c r="R113" s="762"/>
      <c r="S113" s="762"/>
      <c r="T113" s="762"/>
      <c r="U113" s="762"/>
      <c r="V113" s="762"/>
      <c r="W113" s="762"/>
      <c r="X113" s="762"/>
      <c r="Y113" s="762"/>
      <c r="Z113" s="762"/>
    </row>
    <row r="114" spans="1:26" ht="18">
      <c r="A114" s="762"/>
      <c r="B114" s="762"/>
      <c r="C114" s="762"/>
      <c r="D114" s="762"/>
      <c r="E114" s="762"/>
      <c r="F114" s="762"/>
      <c r="G114" s="762"/>
      <c r="H114" s="762"/>
      <c r="I114" s="762"/>
      <c r="J114" s="762"/>
      <c r="K114" s="762"/>
      <c r="L114" s="762"/>
      <c r="M114" s="762"/>
      <c r="N114" s="762"/>
      <c r="O114" s="762"/>
      <c r="P114" s="762"/>
      <c r="Q114" s="762"/>
      <c r="R114" s="762"/>
      <c r="S114" s="762"/>
      <c r="T114" s="762"/>
      <c r="U114" s="762"/>
      <c r="V114" s="762"/>
      <c r="W114" s="762"/>
      <c r="X114" s="762"/>
      <c r="Y114" s="762"/>
      <c r="Z114" s="762"/>
    </row>
    <row r="115" spans="1:26" ht="18">
      <c r="A115" s="762"/>
      <c r="B115" s="762"/>
      <c r="C115" s="762"/>
      <c r="D115" s="762"/>
      <c r="E115" s="762"/>
      <c r="F115" s="762"/>
      <c r="G115" s="762"/>
      <c r="H115" s="762"/>
      <c r="I115" s="762"/>
      <c r="J115" s="762"/>
      <c r="K115" s="762"/>
      <c r="L115" s="762"/>
      <c r="M115" s="762"/>
      <c r="N115" s="762"/>
      <c r="O115" s="762"/>
      <c r="P115" s="762"/>
      <c r="Q115" s="762"/>
      <c r="R115" s="762"/>
      <c r="S115" s="762"/>
      <c r="T115" s="762"/>
      <c r="U115" s="762"/>
      <c r="V115" s="762"/>
      <c r="W115" s="762"/>
      <c r="X115" s="762"/>
      <c r="Y115" s="762"/>
      <c r="Z115" s="762"/>
    </row>
    <row r="116" spans="1:26" ht="18">
      <c r="A116" s="762"/>
      <c r="B116" s="762"/>
      <c r="C116" s="762"/>
      <c r="D116" s="762"/>
      <c r="E116" s="762"/>
      <c r="F116" s="762"/>
      <c r="G116" s="762"/>
      <c r="H116" s="762"/>
      <c r="I116" s="762"/>
      <c r="J116" s="762"/>
      <c r="K116" s="762"/>
      <c r="L116" s="762"/>
      <c r="M116" s="762"/>
      <c r="N116" s="762"/>
      <c r="O116" s="762"/>
      <c r="P116" s="762"/>
      <c r="Q116" s="762"/>
      <c r="R116" s="762"/>
      <c r="S116" s="762"/>
      <c r="T116" s="762"/>
      <c r="U116" s="762"/>
      <c r="V116" s="762"/>
      <c r="W116" s="762"/>
      <c r="X116" s="762"/>
      <c r="Y116" s="762"/>
      <c r="Z116" s="762"/>
    </row>
    <row r="117" spans="1:26" ht="18">
      <c r="A117" s="762"/>
      <c r="B117" s="762"/>
      <c r="C117" s="762"/>
      <c r="D117" s="762"/>
      <c r="E117" s="762"/>
      <c r="F117" s="762"/>
      <c r="G117" s="762"/>
      <c r="H117" s="762"/>
      <c r="I117" s="762"/>
      <c r="J117" s="762"/>
      <c r="K117" s="762"/>
      <c r="L117" s="762"/>
      <c r="M117" s="762"/>
      <c r="N117" s="762"/>
      <c r="O117" s="762"/>
      <c r="P117" s="762"/>
      <c r="Q117" s="762"/>
      <c r="R117" s="762"/>
      <c r="S117" s="762"/>
      <c r="T117" s="762"/>
      <c r="U117" s="762"/>
      <c r="V117" s="762"/>
      <c r="W117" s="762"/>
      <c r="X117" s="762"/>
      <c r="Y117" s="762"/>
      <c r="Z117" s="762"/>
    </row>
    <row r="118" spans="1:26" ht="18">
      <c r="A118" s="762"/>
      <c r="B118" s="762"/>
      <c r="C118" s="762"/>
      <c r="D118" s="762"/>
      <c r="E118" s="762"/>
      <c r="F118" s="762"/>
      <c r="G118" s="762"/>
      <c r="H118" s="762"/>
      <c r="I118" s="762"/>
      <c r="J118" s="762"/>
      <c r="K118" s="762"/>
      <c r="L118" s="762"/>
      <c r="M118" s="762"/>
      <c r="N118" s="762"/>
      <c r="O118" s="762"/>
      <c r="P118" s="762"/>
      <c r="Q118" s="762"/>
      <c r="R118" s="762"/>
      <c r="S118" s="762"/>
      <c r="T118" s="762"/>
      <c r="U118" s="762"/>
      <c r="V118" s="762"/>
      <c r="W118" s="762"/>
      <c r="X118" s="762"/>
      <c r="Y118" s="762"/>
      <c r="Z118" s="762"/>
    </row>
    <row r="119" spans="1:26" ht="18">
      <c r="A119" s="762"/>
      <c r="B119" s="762"/>
      <c r="C119" s="762"/>
      <c r="D119" s="762"/>
      <c r="E119" s="762"/>
      <c r="F119" s="762"/>
      <c r="G119" s="762"/>
      <c r="H119" s="762"/>
      <c r="I119" s="762"/>
      <c r="J119" s="762"/>
      <c r="K119" s="762"/>
      <c r="L119" s="762"/>
      <c r="M119" s="762"/>
      <c r="N119" s="762"/>
      <c r="O119" s="762"/>
      <c r="P119" s="762"/>
      <c r="Q119" s="762"/>
      <c r="R119" s="762"/>
      <c r="S119" s="762"/>
      <c r="T119" s="762"/>
      <c r="U119" s="762"/>
      <c r="V119" s="762"/>
      <c r="W119" s="762"/>
      <c r="X119" s="762"/>
      <c r="Y119" s="762"/>
      <c r="Z119" s="762"/>
    </row>
    <row r="120" spans="1:26" ht="18">
      <c r="A120" s="762"/>
      <c r="B120" s="762"/>
      <c r="C120" s="762"/>
      <c r="D120" s="762"/>
      <c r="E120" s="762"/>
      <c r="F120" s="762"/>
      <c r="G120" s="762"/>
      <c r="H120" s="762"/>
      <c r="I120" s="762"/>
      <c r="J120" s="762"/>
      <c r="K120" s="762"/>
      <c r="L120" s="762"/>
      <c r="M120" s="762"/>
      <c r="N120" s="762"/>
      <c r="O120" s="762"/>
      <c r="P120" s="762"/>
      <c r="Q120" s="762"/>
      <c r="R120" s="762"/>
      <c r="S120" s="762"/>
      <c r="T120" s="762"/>
      <c r="U120" s="762"/>
      <c r="V120" s="762"/>
      <c r="W120" s="762"/>
      <c r="X120" s="762"/>
      <c r="Y120" s="762"/>
      <c r="Z120" s="762"/>
    </row>
    <row r="121" spans="1:26" ht="18">
      <c r="A121" s="762"/>
      <c r="B121" s="762"/>
      <c r="C121" s="762"/>
      <c r="D121" s="762"/>
      <c r="E121" s="762"/>
      <c r="F121" s="762"/>
      <c r="G121" s="762"/>
      <c r="H121" s="762"/>
      <c r="I121" s="762"/>
      <c r="J121" s="762"/>
      <c r="K121" s="762"/>
      <c r="L121" s="762"/>
      <c r="M121" s="762"/>
      <c r="N121" s="762"/>
      <c r="O121" s="762"/>
      <c r="P121" s="762"/>
      <c r="Q121" s="762"/>
      <c r="R121" s="762"/>
      <c r="S121" s="762"/>
      <c r="T121" s="762"/>
      <c r="U121" s="762"/>
      <c r="V121" s="762"/>
      <c r="W121" s="762"/>
      <c r="X121" s="762"/>
      <c r="Y121" s="762"/>
      <c r="Z121" s="762"/>
    </row>
    <row r="122" spans="1:26" ht="18">
      <c r="A122" s="762"/>
      <c r="B122" s="762"/>
      <c r="C122" s="762"/>
      <c r="D122" s="762"/>
      <c r="E122" s="762"/>
      <c r="F122" s="762"/>
      <c r="G122" s="762"/>
      <c r="H122" s="762"/>
      <c r="I122" s="762"/>
      <c r="J122" s="762"/>
      <c r="K122" s="762"/>
      <c r="L122" s="762"/>
      <c r="M122" s="762"/>
      <c r="N122" s="762"/>
      <c r="O122" s="762"/>
      <c r="P122" s="762"/>
      <c r="Q122" s="762"/>
      <c r="R122" s="762"/>
      <c r="S122" s="762"/>
      <c r="T122" s="762"/>
      <c r="U122" s="762"/>
      <c r="V122" s="762"/>
      <c r="W122" s="762"/>
      <c r="X122" s="762"/>
      <c r="Y122" s="762"/>
      <c r="Z122" s="762"/>
    </row>
    <row r="123" spans="1:26" ht="18">
      <c r="A123" s="762"/>
      <c r="B123" s="762"/>
      <c r="C123" s="762"/>
      <c r="D123" s="762"/>
      <c r="E123" s="762"/>
      <c r="F123" s="762"/>
      <c r="G123" s="762"/>
      <c r="H123" s="762"/>
      <c r="I123" s="762"/>
      <c r="J123" s="762"/>
      <c r="K123" s="762"/>
      <c r="L123" s="762"/>
      <c r="M123" s="762"/>
      <c r="N123" s="762"/>
      <c r="O123" s="762"/>
      <c r="P123" s="762"/>
      <c r="Q123" s="762"/>
      <c r="R123" s="762"/>
      <c r="S123" s="762"/>
      <c r="T123" s="762"/>
      <c r="U123" s="762"/>
      <c r="V123" s="762"/>
      <c r="W123" s="762"/>
      <c r="X123" s="762"/>
      <c r="Y123" s="762"/>
      <c r="Z123" s="762"/>
    </row>
    <row r="124" spans="1:26" ht="18">
      <c r="A124" s="762"/>
      <c r="B124" s="762"/>
      <c r="C124" s="762"/>
      <c r="D124" s="762"/>
      <c r="E124" s="762"/>
      <c r="F124" s="762"/>
      <c r="G124" s="762"/>
      <c r="H124" s="762"/>
      <c r="I124" s="762"/>
      <c r="J124" s="762"/>
      <c r="K124" s="762"/>
      <c r="L124" s="762"/>
      <c r="M124" s="762"/>
      <c r="N124" s="762"/>
      <c r="O124" s="762"/>
      <c r="P124" s="762"/>
      <c r="Q124" s="762"/>
      <c r="R124" s="762"/>
      <c r="S124" s="762"/>
      <c r="T124" s="762"/>
      <c r="U124" s="762"/>
      <c r="V124" s="762"/>
      <c r="W124" s="762"/>
      <c r="X124" s="762"/>
      <c r="Y124" s="762"/>
      <c r="Z124" s="762"/>
    </row>
    <row r="125" spans="1:26" ht="18">
      <c r="A125" s="762"/>
      <c r="B125" s="762"/>
      <c r="C125" s="762"/>
      <c r="D125" s="762"/>
      <c r="E125" s="762"/>
      <c r="F125" s="762"/>
      <c r="G125" s="762"/>
      <c r="H125" s="762"/>
      <c r="I125" s="762"/>
      <c r="J125" s="762"/>
      <c r="K125" s="762"/>
      <c r="L125" s="762"/>
      <c r="M125" s="762"/>
      <c r="N125" s="762"/>
      <c r="O125" s="762"/>
      <c r="P125" s="762"/>
      <c r="Q125" s="762"/>
      <c r="R125" s="762"/>
      <c r="S125" s="762"/>
      <c r="T125" s="762"/>
      <c r="U125" s="762"/>
      <c r="V125" s="762"/>
      <c r="W125" s="762"/>
      <c r="X125" s="762"/>
      <c r="Y125" s="762"/>
      <c r="Z125" s="762"/>
    </row>
    <row r="126" spans="1:26" ht="18">
      <c r="A126" s="762"/>
      <c r="B126" s="762"/>
      <c r="C126" s="762"/>
      <c r="D126" s="762"/>
      <c r="E126" s="762"/>
      <c r="F126" s="762"/>
      <c r="G126" s="762"/>
      <c r="H126" s="762"/>
      <c r="I126" s="762"/>
      <c r="J126" s="762"/>
      <c r="K126" s="762"/>
      <c r="L126" s="762"/>
      <c r="M126" s="762"/>
      <c r="N126" s="762"/>
      <c r="O126" s="762"/>
      <c r="P126" s="762"/>
      <c r="Q126" s="762"/>
      <c r="R126" s="762"/>
      <c r="S126" s="762"/>
      <c r="T126" s="762"/>
      <c r="U126" s="762"/>
      <c r="V126" s="762"/>
      <c r="W126" s="762"/>
      <c r="X126" s="762"/>
      <c r="Y126" s="762"/>
      <c r="Z126" s="762"/>
    </row>
    <row r="127" spans="1:26" ht="18">
      <c r="A127" s="762"/>
      <c r="B127" s="762"/>
      <c r="C127" s="762"/>
      <c r="D127" s="762"/>
      <c r="E127" s="762"/>
      <c r="F127" s="762"/>
      <c r="G127" s="762"/>
      <c r="H127" s="762"/>
      <c r="I127" s="762"/>
      <c r="J127" s="762"/>
      <c r="K127" s="762"/>
      <c r="L127" s="762"/>
      <c r="M127" s="762"/>
      <c r="N127" s="762"/>
      <c r="O127" s="762"/>
      <c r="P127" s="762"/>
      <c r="Q127" s="762"/>
      <c r="R127" s="762"/>
      <c r="S127" s="762"/>
      <c r="T127" s="762"/>
      <c r="U127" s="762"/>
      <c r="V127" s="762"/>
      <c r="W127" s="762"/>
      <c r="X127" s="762"/>
      <c r="Y127" s="762"/>
      <c r="Z127" s="762"/>
    </row>
    <row r="128" spans="1:26" ht="18">
      <c r="A128" s="762"/>
      <c r="B128" s="762"/>
      <c r="C128" s="762"/>
      <c r="D128" s="762"/>
      <c r="E128" s="762"/>
      <c r="F128" s="762"/>
      <c r="G128" s="762"/>
      <c r="H128" s="762"/>
      <c r="I128" s="762"/>
      <c r="J128" s="762"/>
      <c r="K128" s="762"/>
      <c r="L128" s="762"/>
      <c r="M128" s="762"/>
      <c r="N128" s="762"/>
      <c r="O128" s="762"/>
      <c r="P128" s="762"/>
      <c r="Q128" s="762"/>
      <c r="R128" s="762"/>
      <c r="S128" s="762"/>
      <c r="T128" s="762"/>
      <c r="U128" s="762"/>
      <c r="V128" s="762"/>
      <c r="W128" s="762"/>
      <c r="X128" s="762"/>
      <c r="Y128" s="762"/>
      <c r="Z128" s="762"/>
    </row>
    <row r="129" spans="1:26" ht="18">
      <c r="A129" s="762"/>
      <c r="B129" s="762"/>
      <c r="C129" s="762"/>
      <c r="D129" s="762"/>
      <c r="E129" s="762"/>
      <c r="F129" s="762"/>
      <c r="G129" s="762"/>
      <c r="H129" s="762"/>
      <c r="I129" s="762"/>
      <c r="J129" s="762"/>
      <c r="K129" s="762"/>
      <c r="L129" s="762"/>
      <c r="M129" s="762"/>
      <c r="N129" s="762"/>
      <c r="O129" s="762"/>
      <c r="P129" s="762"/>
      <c r="Q129" s="762"/>
      <c r="R129" s="762"/>
      <c r="S129" s="762"/>
      <c r="T129" s="762"/>
      <c r="U129" s="762"/>
      <c r="V129" s="762"/>
      <c r="W129" s="762"/>
      <c r="X129" s="762"/>
      <c r="Y129" s="762"/>
      <c r="Z129" s="762"/>
    </row>
    <row r="130" spans="1:26" ht="18">
      <c r="A130" s="762"/>
      <c r="B130" s="762"/>
      <c r="C130" s="762"/>
      <c r="D130" s="762"/>
      <c r="E130" s="762"/>
      <c r="F130" s="762"/>
      <c r="G130" s="762"/>
      <c r="H130" s="762"/>
      <c r="I130" s="762"/>
      <c r="J130" s="762"/>
      <c r="K130" s="762"/>
      <c r="L130" s="762"/>
      <c r="M130" s="762"/>
      <c r="N130" s="762"/>
      <c r="O130" s="762"/>
      <c r="P130" s="762"/>
      <c r="Q130" s="762"/>
      <c r="R130" s="762"/>
      <c r="S130" s="762"/>
      <c r="T130" s="762"/>
      <c r="U130" s="762"/>
      <c r="V130" s="762"/>
      <c r="W130" s="762"/>
      <c r="X130" s="762"/>
      <c r="Y130" s="762"/>
      <c r="Z130" s="762"/>
    </row>
    <row r="131" spans="1:26" ht="18">
      <c r="A131" s="762"/>
      <c r="B131" s="762"/>
      <c r="C131" s="762"/>
      <c r="D131" s="762"/>
      <c r="E131" s="762"/>
      <c r="F131" s="762"/>
      <c r="G131" s="762"/>
      <c r="H131" s="762"/>
      <c r="I131" s="762"/>
      <c r="J131" s="762"/>
      <c r="K131" s="762"/>
      <c r="L131" s="762"/>
      <c r="M131" s="762"/>
      <c r="N131" s="762"/>
      <c r="O131" s="762"/>
      <c r="P131" s="762"/>
      <c r="Q131" s="762"/>
      <c r="R131" s="762"/>
      <c r="S131" s="762"/>
      <c r="T131" s="762"/>
      <c r="U131" s="762"/>
      <c r="V131" s="762"/>
      <c r="W131" s="762"/>
      <c r="X131" s="762"/>
      <c r="Y131" s="762"/>
      <c r="Z131" s="762"/>
    </row>
    <row r="132" spans="1:26" ht="18">
      <c r="A132" s="762"/>
      <c r="B132" s="762"/>
      <c r="C132" s="762"/>
      <c r="D132" s="762"/>
      <c r="E132" s="762"/>
      <c r="F132" s="762"/>
      <c r="G132" s="762"/>
      <c r="H132" s="762"/>
      <c r="I132" s="762"/>
      <c r="J132" s="762"/>
      <c r="K132" s="762"/>
      <c r="L132" s="762"/>
      <c r="M132" s="762"/>
      <c r="N132" s="762"/>
      <c r="O132" s="762"/>
      <c r="P132" s="762"/>
      <c r="Q132" s="762"/>
      <c r="R132" s="762"/>
      <c r="S132" s="762"/>
      <c r="T132" s="762"/>
      <c r="U132" s="762"/>
      <c r="V132" s="762"/>
      <c r="W132" s="762"/>
      <c r="X132" s="762"/>
      <c r="Y132" s="762"/>
      <c r="Z132" s="762"/>
    </row>
    <row r="133" spans="1:26" ht="18">
      <c r="A133" s="762"/>
      <c r="B133" s="762"/>
      <c r="C133" s="762"/>
      <c r="D133" s="762"/>
      <c r="E133" s="762"/>
      <c r="F133" s="762"/>
      <c r="G133" s="762"/>
      <c r="H133" s="762"/>
      <c r="I133" s="762"/>
      <c r="J133" s="762"/>
      <c r="K133" s="762"/>
      <c r="L133" s="762"/>
      <c r="M133" s="762"/>
      <c r="N133" s="762"/>
      <c r="O133" s="762"/>
      <c r="P133" s="762"/>
      <c r="Q133" s="762"/>
      <c r="R133" s="762"/>
      <c r="S133" s="762"/>
      <c r="T133" s="762"/>
      <c r="U133" s="762"/>
      <c r="V133" s="762"/>
      <c r="W133" s="762"/>
      <c r="X133" s="762"/>
      <c r="Y133" s="762"/>
      <c r="Z133" s="762"/>
    </row>
    <row r="134" spans="1:26" ht="18">
      <c r="A134" s="762"/>
      <c r="B134" s="762"/>
      <c r="C134" s="762"/>
      <c r="D134" s="762"/>
      <c r="E134" s="762"/>
      <c r="F134" s="762"/>
      <c r="G134" s="762"/>
      <c r="H134" s="762"/>
      <c r="I134" s="762"/>
      <c r="J134" s="762"/>
      <c r="K134" s="762"/>
      <c r="L134" s="762"/>
      <c r="M134" s="762"/>
      <c r="N134" s="762"/>
      <c r="O134" s="762"/>
      <c r="P134" s="762"/>
      <c r="Q134" s="762"/>
      <c r="R134" s="762"/>
      <c r="S134" s="762"/>
      <c r="T134" s="762"/>
      <c r="U134" s="762"/>
      <c r="V134" s="762"/>
      <c r="W134" s="762"/>
      <c r="X134" s="762"/>
      <c r="Y134" s="762"/>
      <c r="Z134" s="762"/>
    </row>
    <row r="135" spans="1:26" ht="18">
      <c r="A135" s="762"/>
      <c r="B135" s="762"/>
      <c r="C135" s="762"/>
      <c r="D135" s="762"/>
      <c r="E135" s="762"/>
      <c r="F135" s="762"/>
      <c r="G135" s="762"/>
      <c r="H135" s="762"/>
      <c r="I135" s="762"/>
      <c r="J135" s="762"/>
      <c r="K135" s="762"/>
      <c r="L135" s="762"/>
      <c r="M135" s="762"/>
      <c r="N135" s="762"/>
      <c r="O135" s="762"/>
      <c r="P135" s="762"/>
      <c r="Q135" s="762"/>
      <c r="R135" s="762"/>
      <c r="S135" s="762"/>
      <c r="T135" s="762"/>
      <c r="U135" s="762"/>
      <c r="V135" s="762"/>
      <c r="W135" s="762"/>
      <c r="X135" s="762"/>
      <c r="Y135" s="762"/>
      <c r="Z135" s="762"/>
    </row>
    <row r="136" spans="1:26" ht="18">
      <c r="A136" s="762"/>
      <c r="B136" s="762"/>
      <c r="C136" s="762"/>
      <c r="D136" s="762"/>
      <c r="E136" s="762"/>
      <c r="F136" s="762"/>
      <c r="G136" s="762"/>
      <c r="H136" s="762"/>
      <c r="I136" s="762"/>
      <c r="J136" s="762"/>
      <c r="K136" s="762"/>
      <c r="L136" s="762"/>
      <c r="M136" s="762"/>
      <c r="N136" s="762"/>
      <c r="O136" s="762"/>
      <c r="P136" s="762"/>
      <c r="Q136" s="762"/>
      <c r="R136" s="762"/>
      <c r="S136" s="762"/>
      <c r="T136" s="762"/>
      <c r="U136" s="762"/>
      <c r="V136" s="762"/>
      <c r="W136" s="762"/>
      <c r="X136" s="762"/>
      <c r="Y136" s="762"/>
      <c r="Z136" s="762"/>
    </row>
    <row r="137" spans="1:26" ht="18">
      <c r="A137" s="762"/>
      <c r="B137" s="762"/>
      <c r="C137" s="762"/>
      <c r="D137" s="762"/>
      <c r="E137" s="762"/>
      <c r="F137" s="762"/>
      <c r="G137" s="762"/>
      <c r="H137" s="762"/>
      <c r="I137" s="762"/>
      <c r="J137" s="762"/>
      <c r="K137" s="762"/>
      <c r="L137" s="762"/>
      <c r="M137" s="762"/>
      <c r="N137" s="762"/>
      <c r="O137" s="762"/>
      <c r="P137" s="762"/>
      <c r="Q137" s="762"/>
      <c r="R137" s="762"/>
      <c r="S137" s="762"/>
      <c r="T137" s="762"/>
      <c r="U137" s="762"/>
      <c r="V137" s="762"/>
      <c r="W137" s="762"/>
      <c r="X137" s="762"/>
      <c r="Y137" s="762"/>
      <c r="Z137" s="762"/>
    </row>
    <row r="138" spans="1:26" ht="18">
      <c r="A138" s="762"/>
      <c r="B138" s="762"/>
      <c r="C138" s="762"/>
      <c r="D138" s="762"/>
      <c r="E138" s="762"/>
      <c r="F138" s="762"/>
      <c r="G138" s="762"/>
      <c r="H138" s="762"/>
      <c r="I138" s="762"/>
      <c r="J138" s="762"/>
      <c r="K138" s="762"/>
      <c r="L138" s="762"/>
      <c r="M138" s="762"/>
      <c r="N138" s="762"/>
      <c r="O138" s="762"/>
      <c r="P138" s="762"/>
      <c r="Q138" s="762"/>
      <c r="R138" s="762"/>
      <c r="S138" s="762"/>
      <c r="T138" s="762"/>
      <c r="U138" s="762"/>
      <c r="V138" s="762"/>
      <c r="W138" s="762"/>
      <c r="X138" s="762"/>
      <c r="Y138" s="762"/>
      <c r="Z138" s="762"/>
    </row>
    <row r="139" spans="1:26" ht="18">
      <c r="A139" s="762"/>
      <c r="B139" s="762"/>
      <c r="C139" s="762"/>
      <c r="D139" s="762"/>
      <c r="E139" s="762"/>
      <c r="F139" s="762"/>
      <c r="G139" s="762"/>
      <c r="H139" s="762"/>
      <c r="I139" s="762"/>
      <c r="J139" s="762"/>
      <c r="K139" s="762"/>
      <c r="L139" s="762"/>
      <c r="M139" s="762"/>
      <c r="N139" s="762"/>
      <c r="O139" s="762"/>
      <c r="P139" s="762"/>
      <c r="Q139" s="762"/>
      <c r="R139" s="762"/>
      <c r="S139" s="762"/>
      <c r="T139" s="762"/>
      <c r="U139" s="762"/>
      <c r="V139" s="762"/>
      <c r="W139" s="762"/>
      <c r="X139" s="762"/>
      <c r="Y139" s="762"/>
      <c r="Z139" s="762"/>
    </row>
    <row r="140" spans="1:26" ht="18">
      <c r="A140" s="762"/>
      <c r="B140" s="762"/>
      <c r="C140" s="762"/>
      <c r="D140" s="762"/>
      <c r="E140" s="762"/>
      <c r="F140" s="762"/>
      <c r="G140" s="762"/>
      <c r="H140" s="762"/>
      <c r="I140" s="762"/>
      <c r="J140" s="762"/>
      <c r="K140" s="762"/>
      <c r="L140" s="762"/>
      <c r="M140" s="762"/>
      <c r="N140" s="762"/>
      <c r="O140" s="762"/>
      <c r="P140" s="762"/>
      <c r="Q140" s="762"/>
      <c r="R140" s="762"/>
      <c r="S140" s="762"/>
      <c r="T140" s="762"/>
      <c r="U140" s="762"/>
      <c r="V140" s="762"/>
      <c r="W140" s="762"/>
      <c r="X140" s="762"/>
      <c r="Y140" s="762"/>
      <c r="Z140" s="762"/>
    </row>
    <row r="141" spans="1:26" ht="18">
      <c r="A141" s="762"/>
      <c r="B141" s="762"/>
      <c r="C141" s="762"/>
      <c r="D141" s="762"/>
      <c r="E141" s="762"/>
      <c r="F141" s="762"/>
      <c r="G141" s="762"/>
      <c r="H141" s="762"/>
      <c r="I141" s="762"/>
      <c r="J141" s="762"/>
      <c r="K141" s="762"/>
      <c r="L141" s="762"/>
      <c r="M141" s="762"/>
      <c r="N141" s="762"/>
      <c r="O141" s="762"/>
      <c r="P141" s="762"/>
      <c r="Q141" s="762"/>
      <c r="R141" s="762"/>
      <c r="S141" s="762"/>
      <c r="T141" s="762"/>
      <c r="U141" s="762"/>
      <c r="V141" s="762"/>
      <c r="W141" s="762"/>
      <c r="X141" s="762"/>
      <c r="Y141" s="762"/>
      <c r="Z141" s="762"/>
    </row>
    <row r="142" spans="1:26" ht="18">
      <c r="A142" s="762"/>
      <c r="B142" s="762"/>
      <c r="C142" s="762"/>
      <c r="D142" s="762"/>
      <c r="E142" s="762"/>
      <c r="F142" s="762"/>
      <c r="G142" s="762"/>
      <c r="H142" s="762"/>
      <c r="I142" s="762"/>
      <c r="J142" s="762"/>
      <c r="K142" s="762"/>
      <c r="L142" s="762"/>
      <c r="M142" s="762"/>
      <c r="N142" s="762"/>
      <c r="O142" s="762"/>
      <c r="P142" s="762"/>
      <c r="Q142" s="762"/>
      <c r="R142" s="762"/>
      <c r="S142" s="762"/>
      <c r="T142" s="762"/>
      <c r="U142" s="762"/>
      <c r="V142" s="762"/>
      <c r="W142" s="762"/>
      <c r="X142" s="762"/>
      <c r="Y142" s="762"/>
      <c r="Z142" s="762"/>
    </row>
    <row r="143" spans="1:26" ht="18">
      <c r="A143" s="762"/>
      <c r="B143" s="762"/>
      <c r="C143" s="762"/>
      <c r="D143" s="762"/>
      <c r="E143" s="762"/>
      <c r="F143" s="762"/>
      <c r="G143" s="762"/>
      <c r="H143" s="762"/>
      <c r="I143" s="762"/>
      <c r="J143" s="762"/>
      <c r="K143" s="762"/>
      <c r="L143" s="762"/>
      <c r="M143" s="762"/>
      <c r="N143" s="762"/>
      <c r="O143" s="762"/>
      <c r="P143" s="762"/>
      <c r="Q143" s="762"/>
      <c r="R143" s="762"/>
      <c r="S143" s="762"/>
      <c r="T143" s="762"/>
      <c r="U143" s="762"/>
      <c r="V143" s="762"/>
      <c r="W143" s="762"/>
      <c r="X143" s="762"/>
      <c r="Y143" s="762"/>
      <c r="Z143" s="762"/>
    </row>
    <row r="144" spans="1:26" ht="18">
      <c r="A144" s="76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row>
    <row r="145" spans="1:26" ht="18">
      <c r="A145" s="762"/>
      <c r="B145" s="762"/>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2"/>
      <c r="Z145" s="762"/>
    </row>
    <row r="146" spans="1:26" ht="18">
      <c r="A146" s="762"/>
      <c r="B146" s="762"/>
      <c r="C146" s="762"/>
      <c r="D146" s="762"/>
      <c r="E146" s="762"/>
      <c r="F146" s="762"/>
      <c r="G146" s="762"/>
      <c r="H146" s="762"/>
      <c r="I146" s="762"/>
      <c r="J146" s="762"/>
      <c r="K146" s="762"/>
      <c r="L146" s="762"/>
      <c r="M146" s="762"/>
      <c r="N146" s="762"/>
      <c r="O146" s="762"/>
      <c r="P146" s="762"/>
      <c r="Q146" s="762"/>
      <c r="R146" s="762"/>
      <c r="S146" s="762"/>
      <c r="T146" s="762"/>
      <c r="U146" s="762"/>
      <c r="V146" s="762"/>
      <c r="W146" s="762"/>
      <c r="X146" s="762"/>
      <c r="Y146" s="762"/>
      <c r="Z146" s="762"/>
    </row>
    <row r="147" spans="1:26" ht="18">
      <c r="A147" s="762"/>
      <c r="B147" s="762"/>
      <c r="C147" s="762"/>
      <c r="D147" s="762"/>
      <c r="E147" s="762"/>
      <c r="F147" s="762"/>
      <c r="G147" s="762"/>
      <c r="H147" s="762"/>
      <c r="I147" s="762"/>
      <c r="J147" s="762"/>
      <c r="K147" s="762"/>
      <c r="L147" s="762"/>
      <c r="M147" s="762"/>
      <c r="N147" s="762"/>
      <c r="O147" s="762"/>
      <c r="P147" s="762"/>
      <c r="Q147" s="762"/>
      <c r="R147" s="762"/>
      <c r="S147" s="762"/>
      <c r="T147" s="762"/>
      <c r="U147" s="762"/>
      <c r="V147" s="762"/>
      <c r="W147" s="762"/>
      <c r="X147" s="762"/>
      <c r="Y147" s="762"/>
      <c r="Z147" s="762"/>
    </row>
    <row r="148" spans="1:26" ht="18">
      <c r="A148" s="762"/>
      <c r="B148" s="762"/>
      <c r="C148" s="762"/>
      <c r="D148" s="762"/>
      <c r="E148" s="762"/>
      <c r="F148" s="762"/>
      <c r="G148" s="762"/>
      <c r="H148" s="762"/>
      <c r="I148" s="762"/>
      <c r="J148" s="762"/>
      <c r="K148" s="762"/>
      <c r="L148" s="762"/>
      <c r="M148" s="762"/>
      <c r="N148" s="762"/>
      <c r="O148" s="762"/>
      <c r="P148" s="762"/>
      <c r="Q148" s="762"/>
      <c r="R148" s="762"/>
      <c r="S148" s="762"/>
      <c r="T148" s="762"/>
      <c r="U148" s="762"/>
      <c r="V148" s="762"/>
      <c r="W148" s="762"/>
      <c r="X148" s="762"/>
      <c r="Y148" s="762"/>
      <c r="Z148" s="762"/>
    </row>
    <row r="149" spans="1:26" ht="18">
      <c r="A149" s="762"/>
      <c r="B149" s="762"/>
      <c r="C149" s="762"/>
      <c r="D149" s="762"/>
      <c r="E149" s="762"/>
      <c r="F149" s="762"/>
      <c r="G149" s="762"/>
      <c r="H149" s="762"/>
      <c r="I149" s="762"/>
      <c r="J149" s="762"/>
      <c r="K149" s="762"/>
      <c r="L149" s="762"/>
      <c r="M149" s="762"/>
      <c r="N149" s="762"/>
      <c r="O149" s="762"/>
      <c r="P149" s="762"/>
      <c r="Q149" s="762"/>
      <c r="R149" s="762"/>
      <c r="S149" s="762"/>
      <c r="T149" s="762"/>
      <c r="U149" s="762"/>
      <c r="V149" s="762"/>
      <c r="W149" s="762"/>
      <c r="X149" s="762"/>
      <c r="Y149" s="762"/>
      <c r="Z149" s="762"/>
    </row>
    <row r="150" spans="1:26" ht="18">
      <c r="A150" s="762"/>
      <c r="B150" s="762"/>
      <c r="C150" s="762"/>
      <c r="D150" s="762"/>
      <c r="E150" s="762"/>
      <c r="F150" s="762"/>
      <c r="G150" s="762"/>
      <c r="H150" s="762"/>
      <c r="I150" s="762"/>
      <c r="J150" s="762"/>
      <c r="K150" s="762"/>
      <c r="L150" s="762"/>
      <c r="M150" s="762"/>
      <c r="N150" s="762"/>
      <c r="O150" s="762"/>
      <c r="P150" s="762"/>
      <c r="Q150" s="762"/>
      <c r="R150" s="762"/>
      <c r="S150" s="762"/>
      <c r="T150" s="762"/>
      <c r="U150" s="762"/>
      <c r="V150" s="762"/>
      <c r="W150" s="762"/>
      <c r="X150" s="762"/>
      <c r="Y150" s="762"/>
      <c r="Z150" s="762"/>
    </row>
    <row r="151" spans="1:26" ht="18">
      <c r="A151" s="762"/>
      <c r="B151" s="762"/>
      <c r="C151" s="762"/>
      <c r="D151" s="762"/>
      <c r="E151" s="762"/>
      <c r="F151" s="762"/>
      <c r="G151" s="762"/>
      <c r="H151" s="762"/>
      <c r="I151" s="762"/>
      <c r="J151" s="762"/>
      <c r="K151" s="762"/>
      <c r="L151" s="762"/>
      <c r="M151" s="762"/>
      <c r="N151" s="762"/>
      <c r="O151" s="762"/>
      <c r="P151" s="762"/>
      <c r="Q151" s="762"/>
      <c r="R151" s="762"/>
      <c r="S151" s="762"/>
      <c r="T151" s="762"/>
      <c r="U151" s="762"/>
      <c r="V151" s="762"/>
      <c r="W151" s="762"/>
      <c r="X151" s="762"/>
      <c r="Y151" s="762"/>
      <c r="Z151" s="762"/>
    </row>
    <row r="152" spans="1:26" ht="18">
      <c r="A152" s="762"/>
      <c r="B152" s="762"/>
      <c r="C152" s="762"/>
      <c r="D152" s="762"/>
      <c r="E152" s="762"/>
      <c r="F152" s="762"/>
      <c r="G152" s="762"/>
      <c r="H152" s="762"/>
      <c r="I152" s="762"/>
      <c r="J152" s="762"/>
      <c r="K152" s="762"/>
      <c r="L152" s="762"/>
      <c r="M152" s="762"/>
      <c r="N152" s="762"/>
      <c r="O152" s="762"/>
      <c r="P152" s="762"/>
      <c r="Q152" s="762"/>
      <c r="R152" s="762"/>
      <c r="S152" s="762"/>
      <c r="T152" s="762"/>
      <c r="U152" s="762"/>
      <c r="V152" s="762"/>
      <c r="W152" s="762"/>
      <c r="X152" s="762"/>
      <c r="Y152" s="762"/>
      <c r="Z152" s="762"/>
    </row>
    <row r="153" spans="1:26" ht="18">
      <c r="A153" s="762"/>
      <c r="B153" s="762"/>
      <c r="C153" s="762"/>
      <c r="D153" s="762"/>
      <c r="E153" s="762"/>
      <c r="F153" s="762"/>
      <c r="G153" s="762"/>
      <c r="H153" s="762"/>
      <c r="I153" s="762"/>
      <c r="J153" s="762"/>
      <c r="K153" s="762"/>
      <c r="L153" s="762"/>
      <c r="M153" s="762"/>
      <c r="N153" s="762"/>
      <c r="O153" s="762"/>
      <c r="P153" s="762"/>
      <c r="Q153" s="762"/>
      <c r="R153" s="762"/>
      <c r="S153" s="762"/>
      <c r="T153" s="762"/>
      <c r="U153" s="762"/>
      <c r="V153" s="762"/>
      <c r="W153" s="762"/>
      <c r="X153" s="762"/>
      <c r="Y153" s="762"/>
      <c r="Z153" s="762"/>
    </row>
    <row r="154" spans="1:26" ht="18">
      <c r="A154" s="762"/>
      <c r="B154" s="762"/>
      <c r="C154" s="762"/>
      <c r="D154" s="762"/>
      <c r="E154" s="762"/>
      <c r="F154" s="762"/>
      <c r="G154" s="762"/>
      <c r="H154" s="762"/>
      <c r="I154" s="762"/>
      <c r="J154" s="762"/>
      <c r="K154" s="762"/>
      <c r="L154" s="762"/>
      <c r="M154" s="762"/>
      <c r="N154" s="762"/>
      <c r="O154" s="762"/>
      <c r="P154" s="762"/>
      <c r="Q154" s="762"/>
      <c r="R154" s="762"/>
      <c r="S154" s="762"/>
      <c r="T154" s="762"/>
      <c r="U154" s="762"/>
      <c r="V154" s="762"/>
      <c r="W154" s="762"/>
      <c r="X154" s="762"/>
      <c r="Y154" s="762"/>
      <c r="Z154" s="762"/>
    </row>
    <row r="155" spans="1:26" ht="18">
      <c r="A155" s="762"/>
      <c r="B155" s="762"/>
      <c r="C155" s="762"/>
      <c r="D155" s="762"/>
      <c r="E155" s="762"/>
      <c r="F155" s="762"/>
      <c r="G155" s="762"/>
      <c r="H155" s="762"/>
      <c r="I155" s="762"/>
      <c r="J155" s="762"/>
      <c r="K155" s="762"/>
      <c r="L155" s="762"/>
      <c r="M155" s="762"/>
      <c r="N155" s="762"/>
      <c r="O155" s="762"/>
      <c r="P155" s="762"/>
      <c r="Q155" s="762"/>
      <c r="R155" s="762"/>
      <c r="S155" s="762"/>
      <c r="T155" s="762"/>
      <c r="U155" s="762"/>
      <c r="V155" s="762"/>
      <c r="W155" s="762"/>
      <c r="X155" s="762"/>
      <c r="Y155" s="762"/>
      <c r="Z155" s="762"/>
    </row>
    <row r="156" spans="1:26" ht="18">
      <c r="A156" s="762"/>
      <c r="B156" s="762"/>
      <c r="C156" s="762"/>
      <c r="D156" s="762"/>
      <c r="E156" s="762"/>
      <c r="F156" s="762"/>
      <c r="G156" s="762"/>
      <c r="H156" s="762"/>
      <c r="I156" s="762"/>
      <c r="J156" s="762"/>
      <c r="K156" s="762"/>
      <c r="L156" s="762"/>
      <c r="M156" s="762"/>
      <c r="N156" s="762"/>
      <c r="O156" s="762"/>
      <c r="P156" s="762"/>
      <c r="Q156" s="762"/>
      <c r="R156" s="762"/>
      <c r="S156" s="762"/>
      <c r="T156" s="762"/>
      <c r="U156" s="762"/>
      <c r="V156" s="762"/>
      <c r="W156" s="762"/>
      <c r="X156" s="762"/>
      <c r="Y156" s="762"/>
      <c r="Z156" s="762"/>
    </row>
    <row r="157" spans="1:26" ht="18">
      <c r="A157" s="762"/>
      <c r="B157" s="762"/>
      <c r="C157" s="762"/>
      <c r="D157" s="762"/>
      <c r="E157" s="762"/>
      <c r="F157" s="762"/>
      <c r="G157" s="762"/>
      <c r="H157" s="762"/>
      <c r="I157" s="762"/>
      <c r="J157" s="762"/>
      <c r="K157" s="762"/>
      <c r="L157" s="762"/>
      <c r="M157" s="762"/>
      <c r="N157" s="762"/>
      <c r="O157" s="762"/>
      <c r="P157" s="762"/>
      <c r="Q157" s="762"/>
      <c r="R157" s="762"/>
      <c r="S157" s="762"/>
      <c r="T157" s="762"/>
      <c r="U157" s="762"/>
      <c r="V157" s="762"/>
      <c r="W157" s="762"/>
      <c r="X157" s="762"/>
      <c r="Y157" s="762"/>
      <c r="Z157" s="762"/>
    </row>
    <row r="158" spans="1:26" ht="18">
      <c r="A158" s="762"/>
      <c r="B158" s="762"/>
      <c r="C158" s="762"/>
      <c r="D158" s="762"/>
      <c r="E158" s="762"/>
      <c r="F158" s="762"/>
      <c r="G158" s="762"/>
      <c r="H158" s="762"/>
      <c r="I158" s="762"/>
      <c r="J158" s="762"/>
      <c r="K158" s="762"/>
      <c r="L158" s="762"/>
      <c r="M158" s="762"/>
      <c r="N158" s="762"/>
      <c r="O158" s="762"/>
      <c r="P158" s="762"/>
      <c r="Q158" s="762"/>
      <c r="R158" s="762"/>
      <c r="S158" s="762"/>
      <c r="T158" s="762"/>
      <c r="U158" s="762"/>
      <c r="V158" s="762"/>
      <c r="W158" s="762"/>
      <c r="X158" s="762"/>
      <c r="Y158" s="762"/>
      <c r="Z158" s="762"/>
    </row>
    <row r="159" spans="1:26" ht="18">
      <c r="A159" s="762"/>
      <c r="B159" s="762"/>
      <c r="C159" s="762"/>
      <c r="D159" s="762"/>
      <c r="E159" s="762"/>
      <c r="F159" s="762"/>
      <c r="G159" s="762"/>
      <c r="H159" s="762"/>
      <c r="I159" s="762"/>
      <c r="J159" s="762"/>
      <c r="K159" s="762"/>
      <c r="L159" s="762"/>
      <c r="M159" s="762"/>
      <c r="N159" s="762"/>
      <c r="O159" s="762"/>
      <c r="P159" s="762"/>
      <c r="Q159" s="762"/>
      <c r="R159" s="762"/>
      <c r="S159" s="762"/>
      <c r="T159" s="762"/>
      <c r="U159" s="762"/>
      <c r="V159" s="762"/>
      <c r="W159" s="762"/>
      <c r="X159" s="762"/>
      <c r="Y159" s="762"/>
      <c r="Z159" s="762"/>
    </row>
    <row r="160" spans="1:26" ht="18">
      <c r="A160" s="762"/>
      <c r="B160" s="762"/>
      <c r="C160" s="762"/>
      <c r="D160" s="762"/>
      <c r="E160" s="762"/>
      <c r="F160" s="762"/>
      <c r="G160" s="762"/>
      <c r="H160" s="762"/>
      <c r="I160" s="762"/>
      <c r="J160" s="762"/>
      <c r="K160" s="762"/>
      <c r="L160" s="762"/>
      <c r="M160" s="762"/>
      <c r="N160" s="762"/>
      <c r="O160" s="762"/>
      <c r="P160" s="762"/>
      <c r="Q160" s="762"/>
      <c r="R160" s="762"/>
      <c r="S160" s="762"/>
      <c r="T160" s="762"/>
      <c r="U160" s="762"/>
      <c r="V160" s="762"/>
      <c r="W160" s="762"/>
      <c r="X160" s="762"/>
      <c r="Y160" s="762"/>
      <c r="Z160" s="762"/>
    </row>
    <row r="161" spans="1:26" ht="18">
      <c r="A161" s="762"/>
      <c r="B161" s="762"/>
      <c r="C161" s="762"/>
      <c r="D161" s="762"/>
      <c r="E161" s="762"/>
      <c r="F161" s="762"/>
      <c r="G161" s="762"/>
      <c r="H161" s="762"/>
      <c r="I161" s="762"/>
      <c r="J161" s="762"/>
      <c r="K161" s="762"/>
      <c r="L161" s="762"/>
      <c r="M161" s="762"/>
      <c r="N161" s="762"/>
      <c r="O161" s="762"/>
      <c r="P161" s="762"/>
      <c r="Q161" s="762"/>
      <c r="R161" s="762"/>
      <c r="S161" s="762"/>
      <c r="T161" s="762"/>
      <c r="U161" s="762"/>
      <c r="V161" s="762"/>
      <c r="W161" s="762"/>
      <c r="X161" s="762"/>
      <c r="Y161" s="762"/>
      <c r="Z161" s="762"/>
    </row>
    <row r="162" spans="1:26" ht="18">
      <c r="A162" s="762"/>
      <c r="B162" s="762"/>
      <c r="C162" s="762"/>
      <c r="D162" s="762"/>
      <c r="E162" s="762"/>
      <c r="F162" s="762"/>
      <c r="G162" s="762"/>
      <c r="H162" s="762"/>
      <c r="I162" s="762"/>
      <c r="J162" s="762"/>
      <c r="K162" s="762"/>
      <c r="L162" s="762"/>
      <c r="M162" s="762"/>
      <c r="N162" s="762"/>
      <c r="O162" s="762"/>
      <c r="P162" s="762"/>
      <c r="Q162" s="762"/>
      <c r="R162" s="762"/>
      <c r="S162" s="762"/>
      <c r="T162" s="762"/>
      <c r="U162" s="762"/>
      <c r="V162" s="762"/>
      <c r="W162" s="762"/>
      <c r="X162" s="762"/>
      <c r="Y162" s="762"/>
      <c r="Z162" s="762"/>
    </row>
    <row r="163" spans="1:26" ht="18">
      <c r="A163" s="762"/>
      <c r="B163" s="762"/>
      <c r="C163" s="762"/>
      <c r="D163" s="762"/>
      <c r="E163" s="762"/>
      <c r="F163" s="762"/>
      <c r="G163" s="762"/>
      <c r="H163" s="762"/>
      <c r="I163" s="762"/>
      <c r="J163" s="762"/>
      <c r="K163" s="762"/>
      <c r="L163" s="762"/>
      <c r="M163" s="762"/>
      <c r="N163" s="762"/>
      <c r="O163" s="762"/>
      <c r="P163" s="762"/>
      <c r="Q163" s="762"/>
      <c r="R163" s="762"/>
      <c r="S163" s="762"/>
      <c r="T163" s="762"/>
      <c r="U163" s="762"/>
      <c r="V163" s="762"/>
      <c r="W163" s="762"/>
      <c r="X163" s="762"/>
      <c r="Y163" s="762"/>
      <c r="Z163" s="762"/>
    </row>
    <row r="164" spans="1:26" ht="18">
      <c r="A164" s="762"/>
      <c r="B164" s="762"/>
      <c r="C164" s="762"/>
      <c r="D164" s="762"/>
      <c r="E164" s="762"/>
      <c r="F164" s="762"/>
      <c r="G164" s="762"/>
      <c r="H164" s="762"/>
      <c r="I164" s="762"/>
      <c r="J164" s="762"/>
      <c r="K164" s="762"/>
      <c r="L164" s="762"/>
      <c r="M164" s="762"/>
      <c r="N164" s="762"/>
      <c r="O164" s="762"/>
      <c r="P164" s="762"/>
      <c r="Q164" s="762"/>
      <c r="R164" s="762"/>
      <c r="S164" s="762"/>
      <c r="T164" s="762"/>
      <c r="U164" s="762"/>
      <c r="V164" s="762"/>
      <c r="W164" s="762"/>
      <c r="X164" s="762"/>
      <c r="Y164" s="762"/>
      <c r="Z164" s="762"/>
    </row>
    <row r="165" spans="1:26" ht="18">
      <c r="A165" s="762"/>
      <c r="B165" s="762"/>
      <c r="C165" s="762"/>
      <c r="D165" s="762"/>
      <c r="E165" s="762"/>
      <c r="F165" s="762"/>
      <c r="G165" s="762"/>
      <c r="H165" s="762"/>
      <c r="I165" s="762"/>
      <c r="J165" s="762"/>
      <c r="K165" s="762"/>
      <c r="L165" s="762"/>
      <c r="M165" s="762"/>
      <c r="N165" s="762"/>
      <c r="O165" s="762"/>
      <c r="P165" s="762"/>
      <c r="Q165" s="762"/>
      <c r="R165" s="762"/>
      <c r="S165" s="762"/>
      <c r="T165" s="762"/>
      <c r="U165" s="762"/>
      <c r="V165" s="762"/>
      <c r="W165" s="762"/>
      <c r="X165" s="762"/>
      <c r="Y165" s="762"/>
      <c r="Z165" s="762"/>
    </row>
    <row r="166" spans="1:26" ht="18">
      <c r="A166" s="762"/>
      <c r="B166" s="762"/>
      <c r="C166" s="762"/>
      <c r="D166" s="762"/>
      <c r="E166" s="762"/>
      <c r="F166" s="762"/>
      <c r="G166" s="762"/>
      <c r="H166" s="762"/>
      <c r="I166" s="762"/>
      <c r="J166" s="762"/>
      <c r="K166" s="762"/>
      <c r="L166" s="762"/>
      <c r="M166" s="762"/>
      <c r="N166" s="762"/>
      <c r="O166" s="762"/>
      <c r="P166" s="762"/>
      <c r="Q166" s="762"/>
      <c r="R166" s="762"/>
      <c r="S166" s="762"/>
      <c r="T166" s="762"/>
      <c r="U166" s="762"/>
      <c r="V166" s="762"/>
      <c r="W166" s="762"/>
      <c r="X166" s="762"/>
      <c r="Y166" s="762"/>
      <c r="Z166" s="762"/>
    </row>
    <row r="167" spans="1:26" ht="18">
      <c r="A167" s="762"/>
      <c r="B167" s="762"/>
      <c r="C167" s="762"/>
      <c r="D167" s="762"/>
      <c r="E167" s="762"/>
      <c r="F167" s="762"/>
      <c r="G167" s="762"/>
      <c r="H167" s="762"/>
      <c r="I167" s="762"/>
      <c r="J167" s="762"/>
      <c r="K167" s="762"/>
      <c r="L167" s="762"/>
      <c r="M167" s="762"/>
      <c r="N167" s="762"/>
      <c r="O167" s="762"/>
      <c r="P167" s="762"/>
      <c r="Q167" s="762"/>
      <c r="R167" s="762"/>
      <c r="S167" s="762"/>
      <c r="T167" s="762"/>
      <c r="U167" s="762"/>
      <c r="V167" s="762"/>
      <c r="W167" s="762"/>
      <c r="X167" s="762"/>
      <c r="Y167" s="762"/>
      <c r="Z167" s="762"/>
    </row>
    <row r="168" spans="1:26" ht="18">
      <c r="A168" s="762"/>
      <c r="B168" s="762"/>
      <c r="C168" s="762"/>
      <c r="D168" s="762"/>
      <c r="E168" s="762"/>
      <c r="F168" s="762"/>
      <c r="G168" s="762"/>
      <c r="H168" s="762"/>
      <c r="I168" s="762"/>
      <c r="J168" s="762"/>
      <c r="K168" s="762"/>
      <c r="L168" s="762"/>
      <c r="M168" s="762"/>
      <c r="N168" s="762"/>
      <c r="O168" s="762"/>
      <c r="P168" s="762"/>
      <c r="Q168" s="762"/>
      <c r="R168" s="762"/>
      <c r="S168" s="762"/>
      <c r="T168" s="762"/>
      <c r="U168" s="762"/>
      <c r="V168" s="762"/>
      <c r="W168" s="762"/>
      <c r="X168" s="762"/>
      <c r="Y168" s="762"/>
      <c r="Z168" s="762"/>
    </row>
    <row r="169" spans="1:26" ht="18">
      <c r="A169" s="762"/>
      <c r="B169" s="762"/>
      <c r="C169" s="762"/>
      <c r="D169" s="762"/>
      <c r="E169" s="762"/>
      <c r="F169" s="762"/>
      <c r="G169" s="762"/>
      <c r="H169" s="762"/>
      <c r="I169" s="762"/>
      <c r="J169" s="762"/>
      <c r="K169" s="762"/>
      <c r="L169" s="762"/>
      <c r="M169" s="762"/>
      <c r="N169" s="762"/>
      <c r="O169" s="762"/>
      <c r="P169" s="762"/>
      <c r="Q169" s="762"/>
      <c r="R169" s="762"/>
      <c r="S169" s="762"/>
      <c r="T169" s="762"/>
      <c r="U169" s="762"/>
      <c r="V169" s="762"/>
      <c r="W169" s="762"/>
      <c r="X169" s="762"/>
      <c r="Y169" s="762"/>
      <c r="Z169" s="762"/>
    </row>
    <row r="170" spans="1:26" ht="18">
      <c r="A170" s="762"/>
      <c r="B170" s="762"/>
      <c r="C170" s="762"/>
      <c r="D170" s="762"/>
      <c r="E170" s="762"/>
      <c r="F170" s="762"/>
      <c r="G170" s="762"/>
      <c r="H170" s="762"/>
      <c r="I170" s="762"/>
      <c r="J170" s="762"/>
      <c r="K170" s="762"/>
      <c r="L170" s="762"/>
      <c r="M170" s="762"/>
      <c r="N170" s="762"/>
      <c r="O170" s="762"/>
      <c r="P170" s="762"/>
      <c r="Q170" s="762"/>
      <c r="R170" s="762"/>
      <c r="S170" s="762"/>
      <c r="T170" s="762"/>
      <c r="U170" s="762"/>
      <c r="V170" s="762"/>
      <c r="W170" s="762"/>
      <c r="X170" s="762"/>
      <c r="Y170" s="762"/>
      <c r="Z170" s="762"/>
    </row>
    <row r="171" spans="1:26" ht="18">
      <c r="A171" s="762"/>
      <c r="B171" s="762"/>
      <c r="C171" s="762"/>
      <c r="D171" s="762"/>
      <c r="E171" s="762"/>
      <c r="F171" s="762"/>
      <c r="G171" s="762"/>
      <c r="H171" s="762"/>
      <c r="I171" s="762"/>
      <c r="J171" s="762"/>
      <c r="K171" s="762"/>
      <c r="L171" s="762"/>
      <c r="M171" s="762"/>
      <c r="N171" s="762"/>
      <c r="O171" s="762"/>
      <c r="P171" s="762"/>
      <c r="Q171" s="762"/>
      <c r="R171" s="762"/>
      <c r="S171" s="762"/>
      <c r="T171" s="762"/>
      <c r="U171" s="762"/>
      <c r="V171" s="762"/>
      <c r="W171" s="762"/>
      <c r="X171" s="762"/>
      <c r="Y171" s="762"/>
      <c r="Z171" s="762"/>
    </row>
    <row r="172" spans="1:26" ht="18">
      <c r="A172" s="762"/>
      <c r="B172" s="762"/>
      <c r="C172" s="762"/>
      <c r="D172" s="762"/>
      <c r="E172" s="762"/>
      <c r="F172" s="762"/>
      <c r="G172" s="762"/>
      <c r="H172" s="762"/>
      <c r="I172" s="762"/>
      <c r="J172" s="762"/>
      <c r="K172" s="762"/>
      <c r="L172" s="762"/>
      <c r="M172" s="762"/>
      <c r="N172" s="762"/>
      <c r="O172" s="762"/>
      <c r="P172" s="762"/>
      <c r="Q172" s="762"/>
      <c r="R172" s="762"/>
      <c r="S172" s="762"/>
      <c r="T172" s="762"/>
      <c r="U172" s="762"/>
      <c r="V172" s="762"/>
      <c r="W172" s="762"/>
      <c r="X172" s="762"/>
      <c r="Y172" s="762"/>
      <c r="Z172" s="762"/>
    </row>
    <row r="173" spans="1:26" ht="18">
      <c r="A173" s="762"/>
      <c r="B173" s="762"/>
      <c r="C173" s="762"/>
      <c r="D173" s="762"/>
      <c r="E173" s="762"/>
      <c r="F173" s="762"/>
      <c r="G173" s="762"/>
      <c r="H173" s="762"/>
      <c r="I173" s="762"/>
      <c r="J173" s="762"/>
      <c r="K173" s="762"/>
      <c r="L173" s="762"/>
      <c r="M173" s="762"/>
      <c r="N173" s="762"/>
      <c r="O173" s="762"/>
      <c r="P173" s="762"/>
      <c r="Q173" s="762"/>
      <c r="R173" s="762"/>
      <c r="S173" s="762"/>
      <c r="T173" s="762"/>
      <c r="U173" s="762"/>
      <c r="V173" s="762"/>
      <c r="W173" s="762"/>
      <c r="X173" s="762"/>
      <c r="Y173" s="762"/>
      <c r="Z173" s="762"/>
    </row>
    <row r="174" spans="1:26" ht="18">
      <c r="A174" s="762"/>
      <c r="B174" s="762"/>
      <c r="C174" s="762"/>
      <c r="D174" s="762"/>
      <c r="E174" s="762"/>
      <c r="F174" s="762"/>
      <c r="G174" s="762"/>
      <c r="H174" s="762"/>
      <c r="I174" s="762"/>
      <c r="J174" s="762"/>
      <c r="K174" s="762"/>
      <c r="L174" s="762"/>
      <c r="M174" s="762"/>
      <c r="N174" s="762"/>
      <c r="O174" s="762"/>
      <c r="P174" s="762"/>
      <c r="Q174" s="762"/>
      <c r="R174" s="762"/>
      <c r="S174" s="762"/>
      <c r="T174" s="762"/>
      <c r="U174" s="762"/>
      <c r="V174" s="762"/>
      <c r="W174" s="762"/>
      <c r="X174" s="762"/>
      <c r="Y174" s="762"/>
      <c r="Z174" s="762"/>
    </row>
    <row r="175" spans="1:26" ht="18">
      <c r="A175" s="762"/>
      <c r="B175" s="762"/>
      <c r="C175" s="762"/>
      <c r="D175" s="762"/>
      <c r="E175" s="762"/>
      <c r="F175" s="762"/>
      <c r="G175" s="762"/>
      <c r="H175" s="762"/>
      <c r="I175" s="762"/>
      <c r="J175" s="762"/>
      <c r="K175" s="762"/>
      <c r="L175" s="762"/>
      <c r="M175" s="762"/>
      <c r="N175" s="762"/>
      <c r="O175" s="762"/>
      <c r="P175" s="762"/>
      <c r="Q175" s="762"/>
      <c r="R175" s="762"/>
      <c r="S175" s="762"/>
      <c r="T175" s="762"/>
      <c r="U175" s="762"/>
      <c r="V175" s="762"/>
      <c r="W175" s="762"/>
      <c r="X175" s="762"/>
      <c r="Y175" s="762"/>
      <c r="Z175" s="762"/>
    </row>
    <row r="176" spans="1:26" ht="18">
      <c r="A176" s="762"/>
      <c r="B176" s="762"/>
      <c r="C176" s="762"/>
      <c r="D176" s="762"/>
      <c r="E176" s="762"/>
      <c r="F176" s="762"/>
      <c r="G176" s="762"/>
      <c r="H176" s="762"/>
      <c r="I176" s="762"/>
      <c r="J176" s="762"/>
      <c r="K176" s="762"/>
      <c r="L176" s="762"/>
      <c r="M176" s="762"/>
      <c r="N176" s="762"/>
      <c r="O176" s="762"/>
      <c r="P176" s="762"/>
      <c r="Q176" s="762"/>
      <c r="R176" s="762"/>
      <c r="S176" s="762"/>
      <c r="T176" s="762"/>
      <c r="U176" s="762"/>
      <c r="V176" s="762"/>
      <c r="W176" s="762"/>
      <c r="X176" s="762"/>
      <c r="Y176" s="762"/>
      <c r="Z176" s="762"/>
    </row>
  </sheetData>
  <pageMargins left="0.5" right="0.5" top="0.5" bottom="0.5" header="0.5" footer="0.5"/>
  <pageSetup scale="5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5"/>
  <sheetViews>
    <sheetView defaultGridColor="0" colorId="22" zoomScale="75" zoomScaleNormal="75" workbookViewId="0">
      <selection activeCell="F51" sqref="F51:G51"/>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3" t="s">
        <v>454</v>
      </c>
      <c r="B1" s="2"/>
      <c r="C1" s="2"/>
      <c r="D1" s="2"/>
      <c r="E1" s="2"/>
      <c r="F1" s="2"/>
      <c r="G1" s="2"/>
      <c r="H1" s="2"/>
      <c r="I1" s="2"/>
      <c r="J1" s="2"/>
      <c r="K1" s="2"/>
    </row>
    <row r="2" spans="1:11" ht="12.95" customHeight="1">
      <c r="A2" s="34"/>
      <c r="B2" s="35"/>
      <c r="C2" s="35"/>
      <c r="D2" s="35"/>
      <c r="E2" s="35"/>
      <c r="F2" s="35"/>
      <c r="G2" s="36" t="s">
        <v>455</v>
      </c>
      <c r="H2" s="37"/>
      <c r="I2" s="35"/>
      <c r="J2" s="38"/>
      <c r="K2" s="2"/>
    </row>
    <row r="3" spans="1:11" ht="21.95" customHeight="1" thickBot="1">
      <c r="A3" s="39"/>
      <c r="B3" s="40"/>
      <c r="C3" s="40"/>
      <c r="D3" s="40"/>
      <c r="E3" s="40"/>
      <c r="F3" s="40"/>
      <c r="G3" s="41"/>
      <c r="H3" s="42"/>
      <c r="I3" s="42"/>
      <c r="J3" s="43"/>
      <c r="K3" s="2"/>
    </row>
    <row r="4" spans="1:11">
      <c r="A4" s="39"/>
      <c r="B4" s="40"/>
      <c r="C4" s="40"/>
      <c r="D4" s="40"/>
      <c r="E4" s="40"/>
      <c r="F4" s="40"/>
      <c r="G4" s="40"/>
      <c r="H4" s="40"/>
      <c r="I4" s="40"/>
      <c r="J4" s="44"/>
      <c r="K4" s="2"/>
    </row>
    <row r="5" spans="1:11" ht="22.9" customHeight="1">
      <c r="A5" s="39"/>
      <c r="B5" s="40"/>
      <c r="C5" s="40"/>
      <c r="D5" s="40"/>
      <c r="E5" s="40"/>
      <c r="F5" s="40"/>
      <c r="G5" s="40"/>
      <c r="H5" s="40"/>
      <c r="I5" s="40"/>
      <c r="J5" s="44"/>
      <c r="K5" s="2"/>
    </row>
    <row r="6" spans="1:11" ht="18">
      <c r="A6" s="45" t="s">
        <v>456</v>
      </c>
      <c r="B6" s="46"/>
      <c r="C6" s="46"/>
      <c r="D6" s="46"/>
      <c r="E6" s="46"/>
      <c r="F6" s="46"/>
      <c r="G6" s="46"/>
      <c r="H6" s="46"/>
      <c r="I6" s="46"/>
      <c r="J6" s="47"/>
      <c r="K6" s="2"/>
    </row>
    <row r="7" spans="1:11">
      <c r="A7" s="39"/>
      <c r="B7" s="40"/>
      <c r="C7" s="40"/>
      <c r="D7" s="40"/>
      <c r="E7" s="40"/>
      <c r="F7" s="40"/>
      <c r="G7" s="40"/>
      <c r="H7" s="40"/>
      <c r="I7" s="40"/>
      <c r="J7" s="44"/>
      <c r="K7" s="2"/>
    </row>
    <row r="8" spans="1:11" ht="16.899999999999999" customHeight="1">
      <c r="A8" s="39"/>
      <c r="B8" s="40"/>
      <c r="C8" s="40"/>
      <c r="D8" s="40"/>
      <c r="E8" s="40"/>
      <c r="F8" s="40"/>
      <c r="G8" s="40"/>
      <c r="H8" s="40"/>
      <c r="I8" s="40"/>
      <c r="J8" s="44"/>
      <c r="K8" s="2"/>
    </row>
    <row r="9" spans="1:11" ht="24" customHeight="1">
      <c r="A9" s="48" t="s">
        <v>717</v>
      </c>
      <c r="B9" s="49"/>
      <c r="C9" s="49"/>
      <c r="D9" s="49"/>
      <c r="E9" s="49"/>
      <c r="F9" s="49"/>
      <c r="G9" s="49"/>
      <c r="H9" s="49"/>
      <c r="I9" s="49"/>
      <c r="J9" s="50"/>
      <c r="K9" s="2"/>
    </row>
    <row r="10" spans="1:11">
      <c r="A10" s="39"/>
      <c r="B10" s="40"/>
      <c r="C10" s="40"/>
      <c r="D10" s="40"/>
      <c r="E10" s="40"/>
      <c r="F10" s="40"/>
      <c r="G10" s="40"/>
      <c r="H10" s="40"/>
      <c r="I10" s="40"/>
      <c r="J10" s="44"/>
      <c r="K10" s="2"/>
    </row>
    <row r="11" spans="1:11" ht="9.9499999999999993" customHeight="1">
      <c r="A11" s="39"/>
      <c r="B11" s="40"/>
      <c r="C11" s="40"/>
      <c r="D11" s="40"/>
      <c r="E11" s="40"/>
      <c r="F11" s="40"/>
      <c r="G11" s="40"/>
      <c r="H11" s="40"/>
      <c r="I11" s="40"/>
      <c r="J11" s="44"/>
      <c r="K11" s="2"/>
    </row>
    <row r="12" spans="1:11" ht="13.9" customHeight="1">
      <c r="A12" s="45" t="s">
        <v>457</v>
      </c>
      <c r="B12" s="46"/>
      <c r="C12" s="46"/>
      <c r="D12" s="46"/>
      <c r="E12" s="46"/>
      <c r="F12" s="46"/>
      <c r="G12" s="46"/>
      <c r="H12" s="46"/>
      <c r="I12" s="46"/>
      <c r="J12" s="47"/>
      <c r="K12" s="2"/>
    </row>
    <row r="13" spans="1:11" ht="18.95" customHeight="1">
      <c r="A13" s="39"/>
      <c r="B13" s="40"/>
      <c r="C13" s="40"/>
      <c r="D13" s="40"/>
      <c r="E13" s="40"/>
      <c r="F13" s="40"/>
      <c r="G13" s="40"/>
      <c r="H13" s="40"/>
      <c r="I13" s="40"/>
      <c r="J13" s="44"/>
      <c r="K13" s="2"/>
    </row>
    <row r="14" spans="1:11" ht="18.95" customHeight="1" thickBot="1">
      <c r="A14" s="39"/>
      <c r="B14" s="46" t="str">
        <f>'Data Sheet'!C23</f>
        <v>VERIZON NEW YORK INC.</v>
      </c>
      <c r="C14" s="46"/>
      <c r="D14" s="46"/>
      <c r="E14" s="46"/>
      <c r="F14" s="46"/>
      <c r="G14" s="46"/>
      <c r="H14" s="46"/>
      <c r="I14" s="46"/>
      <c r="J14" s="44"/>
      <c r="K14" s="2"/>
    </row>
    <row r="15" spans="1:11" ht="15.75">
      <c r="A15" s="51"/>
      <c r="B15" s="52" t="s">
        <v>458</v>
      </c>
      <c r="C15" s="53"/>
      <c r="D15" s="53"/>
      <c r="E15" s="53"/>
      <c r="F15" s="53"/>
      <c r="G15" s="53"/>
      <c r="H15" s="53"/>
      <c r="I15" s="53"/>
      <c r="J15" s="44"/>
      <c r="K15" s="2"/>
    </row>
    <row r="16" spans="1:11">
      <c r="A16" s="54" t="s">
        <v>459</v>
      </c>
      <c r="B16" s="55"/>
      <c r="C16" s="55"/>
      <c r="D16" s="55"/>
      <c r="E16" s="55"/>
      <c r="F16" s="55"/>
      <c r="G16" s="55"/>
      <c r="H16" s="55"/>
      <c r="I16" s="55"/>
      <c r="J16" s="56"/>
      <c r="K16" s="2"/>
    </row>
    <row r="17" spans="1:11">
      <c r="A17" s="39"/>
      <c r="B17" s="40"/>
      <c r="C17" s="40"/>
      <c r="D17" s="40"/>
      <c r="E17" s="40"/>
      <c r="F17" s="40"/>
      <c r="G17" s="40"/>
      <c r="H17" s="40"/>
      <c r="I17" s="40"/>
      <c r="J17" s="44"/>
      <c r="K17" s="2"/>
    </row>
    <row r="18" spans="1:11" ht="19.899999999999999" customHeight="1" thickBot="1">
      <c r="A18" s="39"/>
      <c r="B18" s="57" t="str">
        <f>'Data Sheet'!C25</f>
        <v>140 WEST STREET</v>
      </c>
      <c r="C18" s="57"/>
      <c r="D18" s="57"/>
      <c r="E18" s="57"/>
      <c r="F18" s="57"/>
      <c r="G18" s="57"/>
      <c r="H18" s="57"/>
      <c r="I18" s="57"/>
      <c r="J18" s="44"/>
      <c r="K18" s="2"/>
    </row>
    <row r="19" spans="1:11">
      <c r="A19" s="39"/>
      <c r="B19" s="40"/>
      <c r="C19" s="40"/>
      <c r="D19" s="40"/>
      <c r="E19" s="40"/>
      <c r="F19" s="40"/>
      <c r="G19" s="40"/>
      <c r="H19" s="40"/>
      <c r="I19" s="40"/>
      <c r="J19" s="44"/>
      <c r="K19" s="2"/>
    </row>
    <row r="20" spans="1:11" ht="21.95" customHeight="1" thickBot="1">
      <c r="A20" s="39"/>
      <c r="B20" s="57" t="str">
        <f>'Data Sheet'!C27</f>
        <v>NEW YORK, N.Y. 10007</v>
      </c>
      <c r="C20" s="57"/>
      <c r="D20" s="57"/>
      <c r="E20" s="57"/>
      <c r="F20" s="57"/>
      <c r="G20" s="57"/>
      <c r="H20" s="57"/>
      <c r="I20" s="57"/>
      <c r="J20" s="44"/>
      <c r="K20" s="2"/>
    </row>
    <row r="21" spans="1:11" ht="15.75">
      <c r="A21" s="39"/>
      <c r="B21" s="58" t="s">
        <v>460</v>
      </c>
      <c r="C21" s="46"/>
      <c r="D21" s="46"/>
      <c r="E21" s="46"/>
      <c r="F21" s="46"/>
      <c r="G21" s="46"/>
      <c r="H21" s="46"/>
      <c r="I21" s="46"/>
      <c r="J21" s="44"/>
      <c r="K21" s="2"/>
    </row>
    <row r="22" spans="1:11">
      <c r="A22" s="39"/>
      <c r="B22" s="59"/>
      <c r="C22" s="40"/>
      <c r="D22" s="40"/>
      <c r="E22" s="40"/>
      <c r="F22" s="40"/>
      <c r="G22" s="40"/>
      <c r="H22" s="40"/>
      <c r="I22" s="40"/>
      <c r="J22" s="44"/>
      <c r="K22" s="2"/>
    </row>
    <row r="23" spans="1:11">
      <c r="A23" s="39"/>
      <c r="B23" s="40"/>
      <c r="C23" s="40"/>
      <c r="D23" s="40"/>
      <c r="E23" s="40"/>
      <c r="F23" s="40"/>
      <c r="G23" s="40"/>
      <c r="H23" s="40"/>
      <c r="I23" s="40"/>
      <c r="J23" s="44"/>
      <c r="K23" s="2"/>
    </row>
    <row r="24" spans="1:11" ht="18" customHeight="1">
      <c r="A24" s="39"/>
      <c r="B24" s="60" t="s">
        <v>461</v>
      </c>
      <c r="C24" s="46"/>
      <c r="D24" s="46"/>
      <c r="E24" s="46"/>
      <c r="F24" s="46"/>
      <c r="G24" s="46"/>
      <c r="H24" s="46"/>
      <c r="I24" s="46"/>
      <c r="J24" s="44"/>
      <c r="K24" s="2"/>
    </row>
    <row r="25" spans="1:11" ht="13.9" customHeight="1">
      <c r="A25" s="39"/>
      <c r="B25" s="40"/>
      <c r="C25" s="40"/>
      <c r="D25" s="40"/>
      <c r="E25" s="40"/>
      <c r="F25" s="40"/>
      <c r="G25" s="40"/>
      <c r="H25" s="40"/>
      <c r="I25" s="40"/>
      <c r="J25" s="44"/>
      <c r="K25" s="2"/>
    </row>
    <row r="26" spans="1:11" ht="27.95" customHeight="1">
      <c r="A26" s="39"/>
      <c r="B26" s="61" t="str">
        <f>UPPER('Data Sheet'!A41)</f>
        <v>YEAR ENDED  DECEMBER 31, 2014</v>
      </c>
      <c r="C26" s="46"/>
      <c r="D26" s="46"/>
      <c r="E26" s="46"/>
      <c r="F26" s="46"/>
      <c r="G26" s="46"/>
      <c r="H26" s="46"/>
      <c r="I26" s="46"/>
      <c r="J26" s="44"/>
      <c r="K26" s="2"/>
    </row>
    <row r="27" spans="1:11" ht="18" customHeight="1">
      <c r="A27" s="39"/>
      <c r="B27" s="40"/>
      <c r="C27" s="40"/>
      <c r="D27" s="40"/>
      <c r="E27" s="40"/>
      <c r="F27" s="40"/>
      <c r="G27" s="40"/>
      <c r="H27" s="40"/>
      <c r="I27" s="40"/>
      <c r="J27" s="44"/>
      <c r="K27" s="2"/>
    </row>
    <row r="28" spans="1:11" ht="27.95" customHeight="1">
      <c r="A28" s="39"/>
      <c r="B28" s="61" t="s">
        <v>462</v>
      </c>
      <c r="C28" s="46"/>
      <c r="D28" s="46"/>
      <c r="E28" s="46"/>
      <c r="F28" s="46"/>
      <c r="G28" s="46"/>
      <c r="H28" s="46"/>
      <c r="I28" s="46"/>
      <c r="J28" s="44"/>
      <c r="K28" s="2"/>
    </row>
    <row r="29" spans="1:11">
      <c r="A29" s="39"/>
      <c r="B29" s="40"/>
      <c r="C29" s="40"/>
      <c r="D29" s="40"/>
      <c r="E29" s="40"/>
      <c r="F29" s="40"/>
      <c r="G29" s="40"/>
      <c r="H29" s="40"/>
      <c r="I29" s="40"/>
      <c r="J29" s="44"/>
      <c r="K29" s="2"/>
    </row>
    <row r="30" spans="1:11">
      <c r="A30" s="39"/>
      <c r="B30" s="40"/>
      <c r="C30" s="40"/>
      <c r="D30" s="40"/>
      <c r="E30" s="40"/>
      <c r="F30" s="40"/>
      <c r="G30" s="40"/>
      <c r="H30" s="40"/>
      <c r="I30" s="40"/>
      <c r="J30" s="44"/>
      <c r="K30" s="2"/>
    </row>
    <row r="31" spans="1:11" ht="19.899999999999999" customHeight="1">
      <c r="A31" s="39"/>
      <c r="B31" s="61" t="s">
        <v>715</v>
      </c>
      <c r="C31" s="46"/>
      <c r="D31" s="46"/>
      <c r="E31" s="46"/>
      <c r="F31" s="46"/>
      <c r="G31" s="46"/>
      <c r="H31" s="46"/>
      <c r="I31" s="46"/>
      <c r="J31" s="44"/>
      <c r="K31" s="2"/>
    </row>
    <row r="32" spans="1:11">
      <c r="A32" s="39"/>
      <c r="B32" s="40"/>
      <c r="C32" s="40"/>
      <c r="D32" s="40"/>
      <c r="E32" s="40"/>
      <c r="F32" s="40"/>
      <c r="G32" s="40"/>
      <c r="H32" s="40"/>
      <c r="I32" s="40"/>
      <c r="J32" s="44"/>
      <c r="K32" s="2"/>
    </row>
    <row r="33" spans="1:11" ht="12" customHeight="1">
      <c r="A33" s="39"/>
      <c r="B33" s="40"/>
      <c r="C33" s="40"/>
      <c r="D33" s="40"/>
      <c r="E33" s="40"/>
      <c r="F33" s="40"/>
      <c r="G33" s="40"/>
      <c r="H33" s="40"/>
      <c r="I33" s="40"/>
      <c r="J33" s="44"/>
      <c r="K33" s="2"/>
    </row>
    <row r="34" spans="1:11" ht="19.899999999999999" customHeight="1">
      <c r="A34" s="39"/>
      <c r="B34" s="61" t="s">
        <v>716</v>
      </c>
      <c r="C34" s="46"/>
      <c r="D34" s="46"/>
      <c r="E34" s="46"/>
      <c r="F34" s="46"/>
      <c r="G34" s="46"/>
      <c r="H34" s="46"/>
      <c r="I34" s="46"/>
      <c r="J34" s="44"/>
      <c r="K34" s="2"/>
    </row>
    <row r="35" spans="1:11" ht="9.9499999999999993" customHeight="1">
      <c r="A35" s="39"/>
      <c r="B35" s="40"/>
      <c r="C35" s="40"/>
      <c r="D35" s="40"/>
      <c r="E35" s="40"/>
      <c r="F35" s="40"/>
      <c r="G35" s="40"/>
      <c r="H35" s="40"/>
      <c r="I35" s="40"/>
      <c r="J35" s="44"/>
      <c r="K35" s="2"/>
    </row>
    <row r="36" spans="1:11" ht="9.9499999999999993" customHeight="1">
      <c r="A36" s="39"/>
      <c r="B36" s="40"/>
      <c r="C36" s="40"/>
      <c r="D36" s="40"/>
      <c r="E36" s="40"/>
      <c r="F36" s="40"/>
      <c r="G36" s="40"/>
      <c r="H36" s="40"/>
      <c r="I36" s="40"/>
      <c r="J36" s="44"/>
      <c r="K36" s="2"/>
    </row>
    <row r="37" spans="1:11">
      <c r="A37" s="39"/>
      <c r="B37" s="40"/>
      <c r="C37" s="40"/>
      <c r="D37" s="40"/>
      <c r="E37" s="40"/>
      <c r="F37" s="40"/>
      <c r="G37" s="40"/>
      <c r="H37" s="40"/>
      <c r="I37" s="40"/>
      <c r="J37" s="44"/>
      <c r="K37" s="2"/>
    </row>
    <row r="38" spans="1:11" ht="15.75" thickBot="1">
      <c r="A38" s="39"/>
      <c r="B38" s="62"/>
      <c r="C38" s="46"/>
      <c r="D38" s="57"/>
      <c r="E38" s="57"/>
      <c r="F38" s="57"/>
      <c r="G38" s="57"/>
      <c r="H38" s="46"/>
      <c r="I38" s="46"/>
      <c r="J38" s="44"/>
      <c r="K38" s="2"/>
    </row>
    <row r="39" spans="1:11" ht="9.9499999999999993" customHeight="1">
      <c r="A39" s="39"/>
      <c r="B39" s="40"/>
      <c r="C39" s="40"/>
      <c r="D39" s="40"/>
      <c r="E39" s="40"/>
      <c r="F39" s="40"/>
      <c r="G39" s="40"/>
      <c r="H39" s="40"/>
      <c r="I39" s="40"/>
      <c r="J39" s="44"/>
      <c r="K39" s="2"/>
    </row>
    <row r="40" spans="1:11">
      <c r="A40" s="39"/>
      <c r="B40" s="63" t="s">
        <v>463</v>
      </c>
      <c r="C40" s="40"/>
      <c r="D40" s="40"/>
      <c r="E40" s="40"/>
      <c r="F40" s="40"/>
      <c r="G40" s="40"/>
      <c r="H40" s="40"/>
      <c r="I40" s="40"/>
      <c r="J40" s="44"/>
      <c r="K40" s="2"/>
    </row>
    <row r="41" spans="1:11" ht="12" customHeight="1">
      <c r="A41" s="39"/>
      <c r="B41" s="1027" t="s">
        <v>464</v>
      </c>
      <c r="C41" s="1027"/>
      <c r="D41" s="40"/>
      <c r="E41" s="40"/>
      <c r="F41" s="40"/>
      <c r="G41" s="40"/>
      <c r="H41" s="40"/>
      <c r="I41" s="40"/>
      <c r="J41" s="44"/>
      <c r="K41" s="2"/>
    </row>
    <row r="42" spans="1:11" ht="15" customHeight="1">
      <c r="A42" s="39"/>
      <c r="B42" s="1561" t="s">
        <v>3426</v>
      </c>
      <c r="C42" s="64"/>
      <c r="D42" s="64"/>
      <c r="E42" s="64"/>
      <c r="F42" s="46"/>
      <c r="G42" s="46"/>
      <c r="H42" s="46"/>
      <c r="I42" s="46"/>
      <c r="J42" s="44"/>
      <c r="K42" s="2"/>
    </row>
    <row r="43" spans="1:11" ht="15" customHeight="1">
      <c r="A43" s="39"/>
      <c r="B43" s="1561" t="s">
        <v>3410</v>
      </c>
      <c r="C43" s="64"/>
      <c r="D43" s="64"/>
      <c r="E43" s="64"/>
      <c r="F43" s="46"/>
      <c r="G43" s="46"/>
      <c r="H43" s="46"/>
      <c r="I43" s="46"/>
      <c r="J43" s="44"/>
      <c r="K43" s="2"/>
    </row>
    <row r="44" spans="1:11" ht="15" customHeight="1">
      <c r="A44" s="39"/>
      <c r="B44" s="1562" t="s">
        <v>3411</v>
      </c>
      <c r="C44" s="64"/>
      <c r="D44" s="64"/>
      <c r="E44" s="64"/>
      <c r="F44" s="46"/>
      <c r="G44" s="46"/>
      <c r="H44" s="46"/>
      <c r="I44" s="46"/>
      <c r="J44" s="44"/>
      <c r="K44" s="2"/>
    </row>
    <row r="45" spans="1:11" ht="12" customHeight="1">
      <c r="A45" s="39"/>
      <c r="B45" s="40"/>
      <c r="C45" s="40"/>
      <c r="D45" s="40"/>
      <c r="E45" s="40"/>
      <c r="F45" s="40"/>
      <c r="G45" s="40"/>
      <c r="H45" s="40"/>
      <c r="I45" s="40"/>
      <c r="J45" s="44"/>
      <c r="K45" s="2"/>
    </row>
    <row r="46" spans="1:11" ht="3.95" customHeight="1" thickBot="1">
      <c r="A46" s="41"/>
      <c r="B46" s="42"/>
      <c r="C46" s="42"/>
      <c r="D46" s="42"/>
      <c r="E46" s="42"/>
      <c r="F46" s="42"/>
      <c r="G46" s="42"/>
      <c r="H46" s="42"/>
      <c r="I46" s="42"/>
      <c r="J46" s="43"/>
      <c r="K46" s="2"/>
    </row>
    <row r="47" spans="1:11" ht="13.9" customHeight="1">
      <c r="A47" s="40"/>
      <c r="B47" s="40"/>
      <c r="C47" s="40"/>
      <c r="D47" s="40"/>
      <c r="E47" s="40"/>
      <c r="F47" s="40"/>
      <c r="G47" s="40"/>
      <c r="H47" s="40"/>
      <c r="I47" s="65" t="s">
        <v>465</v>
      </c>
      <c r="J47" s="40"/>
      <c r="K47" s="2"/>
    </row>
    <row r="48" spans="1:11">
      <c r="A48" s="2"/>
      <c r="B48" s="2"/>
      <c r="C48" s="2"/>
      <c r="D48" s="2"/>
      <c r="E48" s="2"/>
      <c r="F48" s="2"/>
      <c r="G48" s="2"/>
      <c r="H48" s="2"/>
      <c r="I48" s="2"/>
      <c r="J48" s="2"/>
      <c r="K48" s="2"/>
    </row>
    <row r="49" spans="1:11">
      <c r="A49" s="2"/>
    </row>
    <row r="50" spans="1:11">
      <c r="A50" s="2"/>
    </row>
    <row r="51" spans="1:11">
      <c r="A51" s="2"/>
      <c r="E51" s="1072"/>
      <c r="F51" s="1194"/>
      <c r="G51" s="1194"/>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rintOptions horizontalCentered="1" verticalCentered="1"/>
  <pageMargins left="0.5" right="0.5" top="0.5" bottom="0.5" header="0" footer="0"/>
  <pageSetup scale="97"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28575</xdr:rowOff>
                  </from>
                  <to>
                    <xdr:col>0</xdr:col>
                    <xdr:colOff>0</xdr:colOff>
                    <xdr:row>52</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69"/>
  <sheetViews>
    <sheetView defaultGridColor="0" topLeftCell="A19" colorId="22" zoomScale="75" zoomScaleNormal="75" workbookViewId="0">
      <selection activeCell="C14" sqref="C14"/>
    </sheetView>
  </sheetViews>
  <sheetFormatPr defaultColWidth="9.77734375" defaultRowHeight="15"/>
  <cols>
    <col min="1" max="1" width="5.77734375" customWidth="1"/>
    <col min="2" max="2" width="7.77734375" customWidth="1"/>
    <col min="3" max="3" width="63.77734375" customWidth="1"/>
    <col min="4" max="5" width="16.77734375" customWidth="1"/>
    <col min="6" max="6" width="11.77734375" customWidth="1"/>
    <col min="7" max="8" width="15.77734375" customWidth="1"/>
  </cols>
  <sheetData>
    <row r="1" spans="1:9" ht="15" customHeight="1" thickBot="1">
      <c r="A1" s="7"/>
      <c r="B1" s="7" t="str">
        <f>'Data Sheet'!A56</f>
        <v>Annual Report of VERIZON NEW YORK INC.                                                                                                       For the period ending DECEMBER 31, 2014</v>
      </c>
      <c r="C1" s="7"/>
      <c r="D1" s="7"/>
      <c r="E1" s="7"/>
      <c r="F1" s="7"/>
      <c r="G1" s="7"/>
      <c r="H1" s="7"/>
      <c r="I1" s="7"/>
    </row>
    <row r="2" spans="1:9" ht="15" customHeight="1">
      <c r="A2" s="7"/>
      <c r="B2" s="519"/>
      <c r="C2" s="520"/>
      <c r="D2" s="520"/>
      <c r="E2" s="520"/>
      <c r="F2" s="520"/>
      <c r="G2" s="520"/>
      <c r="H2" s="112"/>
      <c r="I2" s="7"/>
    </row>
    <row r="3" spans="1:9" ht="18" customHeight="1">
      <c r="A3" s="7"/>
      <c r="B3" s="930" t="s">
        <v>189</v>
      </c>
      <c r="C3" s="521"/>
      <c r="D3" s="521"/>
      <c r="E3" s="521"/>
      <c r="F3" s="521"/>
      <c r="G3" s="521"/>
      <c r="H3" s="522"/>
      <c r="I3" s="7"/>
    </row>
    <row r="4" spans="1:9" ht="15.95" customHeight="1">
      <c r="A4" s="7"/>
      <c r="B4" s="117"/>
      <c r="C4" s="7"/>
      <c r="D4" s="7"/>
      <c r="E4" s="7"/>
      <c r="F4" s="7"/>
      <c r="G4" s="7"/>
      <c r="H4" s="523"/>
      <c r="I4" s="7"/>
    </row>
    <row r="5" spans="1:9" ht="15.95" customHeight="1">
      <c r="A5" s="7"/>
      <c r="B5" s="596" t="s">
        <v>1558</v>
      </c>
      <c r="C5" s="7" t="s">
        <v>190</v>
      </c>
      <c r="D5" s="7"/>
      <c r="E5" s="7"/>
      <c r="F5" s="7"/>
      <c r="G5" s="7"/>
      <c r="H5" s="523"/>
      <c r="I5" s="7"/>
    </row>
    <row r="6" spans="1:9" ht="15.95" customHeight="1">
      <c r="A6" s="7"/>
      <c r="B6" s="596" t="s">
        <v>1564</v>
      </c>
      <c r="C6" s="7" t="s">
        <v>191</v>
      </c>
      <c r="D6" s="7"/>
      <c r="E6" s="7"/>
      <c r="F6" s="7"/>
      <c r="G6" s="7"/>
      <c r="H6" s="523"/>
      <c r="I6" s="7"/>
    </row>
    <row r="7" spans="1:9" ht="15.95" customHeight="1">
      <c r="A7" s="7"/>
      <c r="B7" s="117"/>
      <c r="C7" s="7" t="s">
        <v>192</v>
      </c>
      <c r="D7" s="7"/>
      <c r="E7" s="7"/>
      <c r="F7" s="7"/>
      <c r="G7" s="7"/>
      <c r="H7" s="523"/>
      <c r="I7" s="7"/>
    </row>
    <row r="8" spans="1:9" ht="15.95" customHeight="1">
      <c r="A8" s="7"/>
      <c r="B8" s="596" t="s">
        <v>2358</v>
      </c>
      <c r="C8" s="7" t="s">
        <v>193</v>
      </c>
      <c r="D8" s="7"/>
      <c r="E8" s="7"/>
      <c r="F8" s="7"/>
      <c r="G8" s="7"/>
      <c r="H8" s="523"/>
      <c r="I8" s="7"/>
    </row>
    <row r="9" spans="1:9" ht="15.95" customHeight="1">
      <c r="A9" s="7"/>
      <c r="B9" s="596" t="s">
        <v>194</v>
      </c>
      <c r="C9" s="7" t="s">
        <v>195</v>
      </c>
      <c r="D9" s="7"/>
      <c r="E9" s="7"/>
      <c r="F9" s="7"/>
      <c r="G9" s="7"/>
      <c r="H9" s="523"/>
      <c r="I9" s="7"/>
    </row>
    <row r="10" spans="1:9" ht="15.95" customHeight="1">
      <c r="A10" s="7"/>
      <c r="B10" s="596" t="s">
        <v>196</v>
      </c>
      <c r="C10" s="7" t="s">
        <v>197</v>
      </c>
      <c r="D10" s="7"/>
      <c r="E10" s="7"/>
      <c r="F10" s="7"/>
      <c r="G10" s="7"/>
      <c r="H10" s="523"/>
      <c r="I10" s="7"/>
    </row>
    <row r="11" spans="1:9" ht="15.95" customHeight="1">
      <c r="A11" s="7"/>
      <c r="B11" s="117"/>
      <c r="C11" s="7" t="s">
        <v>198</v>
      </c>
      <c r="D11" s="7"/>
      <c r="E11" s="7"/>
      <c r="F11" s="7"/>
      <c r="G11" s="7"/>
      <c r="H11" s="523"/>
      <c r="I11" s="7"/>
    </row>
    <row r="12" spans="1:9" ht="15.95" customHeight="1">
      <c r="A12" s="7"/>
      <c r="B12" s="524"/>
      <c r="C12" s="526"/>
      <c r="D12" s="526"/>
      <c r="E12" s="526"/>
      <c r="F12" s="525"/>
      <c r="G12" s="526"/>
      <c r="H12" s="550"/>
      <c r="I12" s="7"/>
    </row>
    <row r="13" spans="1:9" ht="15.95" customHeight="1">
      <c r="A13" s="7"/>
      <c r="B13" s="528"/>
      <c r="C13" s="529"/>
      <c r="D13" s="529"/>
      <c r="E13" s="529"/>
      <c r="F13" s="114" t="s">
        <v>1535</v>
      </c>
      <c r="G13" s="790"/>
      <c r="H13" s="523"/>
      <c r="I13" s="7"/>
    </row>
    <row r="14" spans="1:9" ht="15.95" customHeight="1">
      <c r="A14" s="7"/>
      <c r="B14" s="528"/>
      <c r="C14" s="529"/>
      <c r="D14" s="529"/>
      <c r="E14" s="529"/>
      <c r="F14" s="526"/>
      <c r="G14" s="526"/>
      <c r="H14" s="523"/>
      <c r="I14" s="7"/>
    </row>
    <row r="15" spans="1:9" ht="15.95" customHeight="1">
      <c r="A15" s="7"/>
      <c r="B15" s="528"/>
      <c r="C15" s="529"/>
      <c r="D15" s="533" t="s">
        <v>199</v>
      </c>
      <c r="E15" s="529"/>
      <c r="F15" s="533" t="s">
        <v>1569</v>
      </c>
      <c r="G15" s="529"/>
      <c r="H15" s="531" t="s">
        <v>1066</v>
      </c>
      <c r="I15" s="7"/>
    </row>
    <row r="16" spans="1:9" ht="15.95" customHeight="1">
      <c r="A16" s="7"/>
      <c r="B16" s="532" t="s">
        <v>36</v>
      </c>
      <c r="C16" s="533" t="s">
        <v>2057</v>
      </c>
      <c r="D16" s="533" t="s">
        <v>2368</v>
      </c>
      <c r="E16" s="533" t="s">
        <v>2259</v>
      </c>
      <c r="F16" s="533" t="s">
        <v>1969</v>
      </c>
      <c r="G16" s="533" t="s">
        <v>1882</v>
      </c>
      <c r="H16" s="531" t="s">
        <v>1555</v>
      </c>
      <c r="I16" s="7"/>
    </row>
    <row r="17" spans="1:10" ht="15.95" customHeight="1">
      <c r="A17" s="7"/>
      <c r="B17" s="532" t="s">
        <v>48</v>
      </c>
      <c r="C17" s="533" t="s">
        <v>470</v>
      </c>
      <c r="D17" s="533" t="s">
        <v>471</v>
      </c>
      <c r="E17" s="533" t="s">
        <v>472</v>
      </c>
      <c r="F17" s="533" t="s">
        <v>62</v>
      </c>
      <c r="G17" s="533" t="s">
        <v>63</v>
      </c>
      <c r="H17" s="531" t="s">
        <v>64</v>
      </c>
      <c r="I17" s="7"/>
    </row>
    <row r="18" spans="1:10" ht="15.95" customHeight="1">
      <c r="A18" s="7"/>
      <c r="B18" s="524"/>
      <c r="C18" s="526"/>
      <c r="D18" s="526"/>
      <c r="E18" s="526"/>
      <c r="F18" s="526"/>
      <c r="G18" s="526"/>
      <c r="H18" s="550"/>
      <c r="I18" s="7"/>
    </row>
    <row r="19" spans="1:10" ht="15.95" customHeight="1">
      <c r="A19" s="7"/>
      <c r="B19" s="532" t="s">
        <v>475</v>
      </c>
      <c r="C19" s="190" t="s">
        <v>3291</v>
      </c>
      <c r="D19" s="1123">
        <v>73658678.719999999</v>
      </c>
      <c r="E19" s="1123">
        <v>33245410.800000001</v>
      </c>
      <c r="F19" s="1112"/>
      <c r="G19" s="1123">
        <v>47015765.380000003</v>
      </c>
      <c r="H19" s="1472">
        <f t="shared" ref="H19:H20" si="0">D19+E19-G19</f>
        <v>59888324.139999993</v>
      </c>
      <c r="I19" s="7"/>
      <c r="J19" s="132"/>
    </row>
    <row r="20" spans="1:10" ht="15.95" customHeight="1">
      <c r="A20" s="7"/>
      <c r="B20" s="532" t="s">
        <v>968</v>
      </c>
      <c r="C20" s="190" t="s">
        <v>3296</v>
      </c>
      <c r="D20" s="1123">
        <v>20511429.75000003</v>
      </c>
      <c r="E20" s="1123">
        <v>3052750475.3900003</v>
      </c>
      <c r="F20" s="1112"/>
      <c r="G20" s="1123">
        <v>3057562297.3000002</v>
      </c>
      <c r="H20" s="1472">
        <f t="shared" si="0"/>
        <v>15699607.840000153</v>
      </c>
      <c r="I20" s="7"/>
      <c r="J20" s="132"/>
    </row>
    <row r="21" spans="1:10" ht="15.95" customHeight="1">
      <c r="A21" s="7"/>
      <c r="B21" s="532" t="s">
        <v>1212</v>
      </c>
      <c r="C21" s="1112" t="s">
        <v>3297</v>
      </c>
      <c r="D21" s="1123">
        <v>-12367206.139999986</v>
      </c>
      <c r="E21" s="1123">
        <v>69441197.099999994</v>
      </c>
      <c r="F21" s="1112"/>
      <c r="G21" s="1123">
        <v>60190421</v>
      </c>
      <c r="H21" s="1472">
        <f t="shared" ref="H21:H22" si="1">D21+E21-G21</f>
        <v>-3116430.0399999917</v>
      </c>
      <c r="I21" s="7"/>
    </row>
    <row r="22" spans="1:10" ht="15.95" customHeight="1">
      <c r="A22" s="7"/>
      <c r="B22" s="532" t="s">
        <v>71</v>
      </c>
      <c r="C22" s="1112" t="s">
        <v>3298</v>
      </c>
      <c r="D22" s="1123">
        <v>144849.79999999993</v>
      </c>
      <c r="E22" s="1123">
        <v>0</v>
      </c>
      <c r="F22" s="1112"/>
      <c r="G22" s="1123">
        <v>0</v>
      </c>
      <c r="H22" s="1472">
        <f t="shared" si="1"/>
        <v>144849.79999999993</v>
      </c>
      <c r="I22" s="7"/>
    </row>
    <row r="23" spans="1:10" ht="15.95" customHeight="1">
      <c r="A23" s="7"/>
      <c r="B23" s="532" t="s">
        <v>72</v>
      </c>
      <c r="C23" s="190" t="s">
        <v>3300</v>
      </c>
      <c r="D23" s="1123">
        <v>11694735.719999999</v>
      </c>
      <c r="E23" s="1123">
        <v>53375885.139999993</v>
      </c>
      <c r="F23" s="1112"/>
      <c r="G23" s="1123">
        <v>43107405.57</v>
      </c>
      <c r="H23" s="1132">
        <f>D23+E23-G23</f>
        <v>21963215.289999992</v>
      </c>
      <c r="I23" s="7"/>
    </row>
    <row r="24" spans="1:10" ht="15.95" customHeight="1">
      <c r="A24" s="7"/>
      <c r="B24" s="532" t="s">
        <v>484</v>
      </c>
      <c r="C24" s="190" t="s">
        <v>3301</v>
      </c>
      <c r="D24" s="1123">
        <v>21990.590000003576</v>
      </c>
      <c r="E24" s="1123">
        <v>94813430.99000001</v>
      </c>
      <c r="F24" s="1112"/>
      <c r="G24" s="1123">
        <v>94441348.800000012</v>
      </c>
      <c r="H24" s="1132">
        <f>D24+E24-G24</f>
        <v>394072.78000000119</v>
      </c>
      <c r="I24" s="7"/>
    </row>
    <row r="25" spans="1:10" ht="15.95" customHeight="1">
      <c r="A25" s="7"/>
      <c r="B25" s="532" t="s">
        <v>487</v>
      </c>
      <c r="C25" s="190" t="s">
        <v>3299</v>
      </c>
      <c r="D25" s="1123">
        <v>72096.939999997616</v>
      </c>
      <c r="E25" s="1123">
        <v>626604664.29000008</v>
      </c>
      <c r="F25" s="1112"/>
      <c r="G25" s="1123">
        <v>626790543.03000009</v>
      </c>
      <c r="H25" s="1132">
        <f>D25+E25-G25</f>
        <v>-113781.80000007153</v>
      </c>
      <c r="I25" s="7"/>
    </row>
    <row r="26" spans="1:10" ht="15.95" customHeight="1">
      <c r="A26" s="791"/>
      <c r="B26" s="532" t="s">
        <v>2227</v>
      </c>
      <c r="C26" s="190" t="s">
        <v>3302</v>
      </c>
      <c r="D26" s="1123">
        <v>713593.37000000011</v>
      </c>
      <c r="E26" s="1123">
        <f>34791571.87+1</f>
        <v>34791572.869999997</v>
      </c>
      <c r="F26" s="1112"/>
      <c r="G26" s="1123">
        <v>29341517.649999999</v>
      </c>
      <c r="H26" s="1132">
        <f>D26+E26-G26</f>
        <v>6163648.5899999961</v>
      </c>
      <c r="I26" s="7"/>
    </row>
    <row r="27" spans="1:10" ht="15.95" customHeight="1">
      <c r="A27" s="7"/>
      <c r="B27" s="532" t="s">
        <v>341</v>
      </c>
      <c r="C27" s="190"/>
      <c r="D27" s="1123"/>
      <c r="E27" s="1123"/>
      <c r="F27" s="1112"/>
      <c r="G27" s="1123"/>
      <c r="H27" s="1132"/>
      <c r="I27" s="7"/>
    </row>
    <row r="28" spans="1:10" ht="15.95" customHeight="1">
      <c r="A28" s="7"/>
      <c r="B28" s="532" t="s">
        <v>73</v>
      </c>
      <c r="C28" s="190"/>
      <c r="D28" s="1123"/>
      <c r="E28" s="1123"/>
      <c r="F28" s="1112"/>
      <c r="G28" s="1123"/>
      <c r="H28" s="1132"/>
      <c r="I28" s="7"/>
    </row>
    <row r="29" spans="1:10" ht="15.95" customHeight="1">
      <c r="A29" s="7"/>
      <c r="B29" s="532" t="s">
        <v>74</v>
      </c>
      <c r="C29" s="190"/>
      <c r="D29" s="1123"/>
      <c r="E29" s="1123"/>
      <c r="F29" s="1112"/>
      <c r="G29" s="1123"/>
      <c r="H29" s="1472"/>
      <c r="I29" s="7"/>
    </row>
    <row r="30" spans="1:10" ht="15.95" customHeight="1">
      <c r="A30" s="7"/>
      <c r="B30" s="532" t="s">
        <v>75</v>
      </c>
      <c r="C30" s="190"/>
      <c r="D30" s="1123"/>
      <c r="E30" s="1123"/>
      <c r="F30" s="1112"/>
      <c r="G30" s="1123"/>
      <c r="H30" s="1472"/>
      <c r="I30" s="7"/>
    </row>
    <row r="31" spans="1:10" ht="15.95" customHeight="1">
      <c r="A31" s="7"/>
      <c r="B31" s="532" t="s">
        <v>76</v>
      </c>
      <c r="C31" s="190"/>
      <c r="D31" s="1123"/>
      <c r="E31" s="1123"/>
      <c r="F31" s="1112"/>
      <c r="G31" s="1123"/>
      <c r="H31" s="1472"/>
      <c r="I31" s="7"/>
    </row>
    <row r="32" spans="1:10" ht="15.95" customHeight="1">
      <c r="A32" s="7"/>
      <c r="B32" s="532" t="s">
        <v>77</v>
      </c>
      <c r="C32" s="190"/>
      <c r="D32" s="1123"/>
      <c r="E32" s="1123"/>
      <c r="F32" s="1112"/>
      <c r="G32" s="1123"/>
      <c r="H32" s="1472"/>
      <c r="I32" s="7"/>
    </row>
    <row r="33" spans="1:9" ht="15.95" customHeight="1">
      <c r="A33" s="7"/>
      <c r="B33" s="532" t="s">
        <v>78</v>
      </c>
      <c r="C33" s="190"/>
      <c r="D33" s="1123"/>
      <c r="E33" s="1123"/>
      <c r="F33" s="1112"/>
      <c r="G33" s="1123"/>
      <c r="H33" s="1472"/>
      <c r="I33" s="7"/>
    </row>
    <row r="34" spans="1:9" ht="15.95" customHeight="1">
      <c r="A34" s="7"/>
      <c r="B34" s="532" t="s">
        <v>79</v>
      </c>
      <c r="C34" s="190"/>
      <c r="D34" s="192"/>
      <c r="E34" s="192"/>
      <c r="F34" s="190"/>
      <c r="G34" s="192"/>
      <c r="H34" s="255"/>
      <c r="I34" s="7"/>
    </row>
    <row r="35" spans="1:9" ht="15.95" customHeight="1">
      <c r="A35" s="7"/>
      <c r="B35" s="532" t="s">
        <v>80</v>
      </c>
      <c r="C35" s="190"/>
      <c r="D35" s="192"/>
      <c r="E35" s="192"/>
      <c r="F35" s="190"/>
      <c r="G35" s="192"/>
      <c r="H35" s="255"/>
      <c r="I35" s="7"/>
    </row>
    <row r="36" spans="1:9" ht="15.95" customHeight="1">
      <c r="A36" s="7"/>
      <c r="B36" s="532" t="s">
        <v>81</v>
      </c>
      <c r="C36" s="190"/>
      <c r="D36" s="192"/>
      <c r="E36" s="192"/>
      <c r="F36" s="190"/>
      <c r="G36" s="192"/>
      <c r="H36" s="255"/>
      <c r="I36" s="7"/>
    </row>
    <row r="37" spans="1:9" ht="15.95" customHeight="1">
      <c r="A37" s="7"/>
      <c r="B37" s="532" t="s">
        <v>82</v>
      </c>
      <c r="C37" s="190"/>
      <c r="D37" s="192"/>
      <c r="E37" s="192"/>
      <c r="F37" s="190"/>
      <c r="G37" s="192"/>
      <c r="H37" s="255"/>
      <c r="I37" s="7"/>
    </row>
    <row r="38" spans="1:9" ht="15.95" customHeight="1">
      <c r="A38" s="7"/>
      <c r="B38" s="532" t="s">
        <v>83</v>
      </c>
      <c r="C38" s="190"/>
      <c r="D38" s="192"/>
      <c r="E38" s="192"/>
      <c r="F38" s="190"/>
      <c r="G38" s="192"/>
      <c r="H38" s="255"/>
      <c r="I38" s="7"/>
    </row>
    <row r="39" spans="1:9" ht="15.95" customHeight="1">
      <c r="A39" s="7"/>
      <c r="B39" s="532" t="s">
        <v>84</v>
      </c>
      <c r="C39" s="190"/>
      <c r="D39" s="192"/>
      <c r="E39" s="192"/>
      <c r="F39" s="190"/>
      <c r="G39" s="192"/>
      <c r="H39" s="255"/>
      <c r="I39" s="7"/>
    </row>
    <row r="40" spans="1:9" ht="15.95" customHeight="1">
      <c r="A40" s="7"/>
      <c r="B40" s="532" t="s">
        <v>85</v>
      </c>
      <c r="C40" s="190"/>
      <c r="D40" s="192"/>
      <c r="E40" s="192"/>
      <c r="F40" s="190"/>
      <c r="G40" s="192"/>
      <c r="H40" s="255"/>
      <c r="I40" s="7"/>
    </row>
    <row r="41" spans="1:9" ht="15.95" customHeight="1">
      <c r="A41" s="7"/>
      <c r="B41" s="532" t="s">
        <v>86</v>
      </c>
      <c r="C41" s="190"/>
      <c r="D41" s="192"/>
      <c r="E41" s="192"/>
      <c r="F41" s="190"/>
      <c r="G41" s="192"/>
      <c r="H41" s="255"/>
      <c r="I41" s="7"/>
    </row>
    <row r="42" spans="1:9" ht="15.95" customHeight="1">
      <c r="A42" s="7"/>
      <c r="B42" s="532" t="s">
        <v>87</v>
      </c>
      <c r="C42" s="190"/>
      <c r="D42" s="192"/>
      <c r="E42" s="192"/>
      <c r="F42" s="190"/>
      <c r="G42" s="192"/>
      <c r="H42" s="255"/>
      <c r="I42" s="7"/>
    </row>
    <row r="43" spans="1:9" ht="15.95" customHeight="1">
      <c r="A43" s="7"/>
      <c r="B43" s="532" t="s">
        <v>88</v>
      </c>
      <c r="C43" s="190"/>
      <c r="D43" s="192"/>
      <c r="E43" s="192"/>
      <c r="F43" s="190"/>
      <c r="G43" s="192"/>
      <c r="H43" s="255"/>
      <c r="I43" s="7"/>
    </row>
    <row r="44" spans="1:9" ht="15.95" customHeight="1">
      <c r="A44" s="7"/>
      <c r="B44" s="532" t="s">
        <v>2240</v>
      </c>
      <c r="C44" s="190"/>
      <c r="D44" s="192"/>
      <c r="E44" s="192"/>
      <c r="F44" s="190"/>
      <c r="G44" s="192"/>
      <c r="H44" s="255"/>
      <c r="I44" s="7"/>
    </row>
    <row r="45" spans="1:9" ht="15.95" customHeight="1">
      <c r="A45" s="7"/>
      <c r="B45" s="532" t="s">
        <v>2242</v>
      </c>
      <c r="C45" s="529" t="s">
        <v>200</v>
      </c>
      <c r="D45" s="192"/>
      <c r="E45" s="192"/>
      <c r="F45" s="190"/>
      <c r="G45" s="192"/>
      <c r="H45" s="255"/>
      <c r="I45" s="7"/>
    </row>
    <row r="46" spans="1:9" ht="15.95" customHeight="1" thickBot="1">
      <c r="A46" s="7"/>
      <c r="B46" s="539" t="s">
        <v>2245</v>
      </c>
      <c r="C46" s="792" t="s">
        <v>2275</v>
      </c>
      <c r="D46" s="542">
        <f>SUM(D19:D45)</f>
        <v>94450168.750000045</v>
      </c>
      <c r="E46" s="542">
        <f>SUM(E19:E45)</f>
        <v>3965022636.5799999</v>
      </c>
      <c r="F46" s="292"/>
      <c r="G46" s="542">
        <f>SUM(G19:G45)</f>
        <v>3958449298.730001</v>
      </c>
      <c r="H46" s="543">
        <f>SUM(H19:H45)</f>
        <v>101023506.60000005</v>
      </c>
      <c r="I46" s="7"/>
    </row>
    <row r="47" spans="1:9" ht="15.95" customHeight="1">
      <c r="A47" s="7"/>
      <c r="B47" s="7" t="s">
        <v>2583</v>
      </c>
      <c r="C47" s="521"/>
      <c r="D47" s="521"/>
      <c r="E47" s="521"/>
      <c r="F47" s="521"/>
      <c r="G47" s="521"/>
      <c r="H47" s="521"/>
      <c r="I47" s="7"/>
    </row>
    <row r="48" spans="1:9" ht="15.95" customHeight="1">
      <c r="A48" s="7"/>
      <c r="B48" s="114">
        <v>46</v>
      </c>
      <c r="C48" s="114"/>
      <c r="D48" s="114"/>
      <c r="E48" s="114"/>
      <c r="F48" s="114"/>
      <c r="G48" s="114"/>
      <c r="H48" s="114"/>
      <c r="I48" s="7"/>
    </row>
    <row r="49" spans="1:8">
      <c r="A49" s="7"/>
      <c r="G49" s="1194"/>
      <c r="H49" s="1194"/>
    </row>
    <row r="50" spans="1:8">
      <c r="A50" s="7"/>
      <c r="G50" s="1194"/>
      <c r="H50" s="1194"/>
    </row>
    <row r="51" spans="1:8">
      <c r="A51" s="7"/>
      <c r="G51" s="1072"/>
      <c r="H51" s="1194"/>
    </row>
    <row r="52" spans="1:8">
      <c r="A52" s="7"/>
      <c r="G52" s="1194"/>
      <c r="H52" s="1194"/>
    </row>
    <row r="53" spans="1:8">
      <c r="A53" s="7"/>
      <c r="G53" s="1194"/>
      <c r="H53" s="1194"/>
    </row>
    <row r="54" spans="1:8">
      <c r="A54" s="7"/>
      <c r="G54" s="1194"/>
      <c r="H54" s="1194"/>
    </row>
    <row r="55" spans="1:8">
      <c r="A55" s="7"/>
    </row>
    <row r="56" spans="1:8">
      <c r="A56" s="7"/>
    </row>
    <row r="57" spans="1:8">
      <c r="A57" s="7"/>
    </row>
    <row r="58" spans="1:8">
      <c r="A58" s="7"/>
    </row>
    <row r="59" spans="1:8">
      <c r="A59" s="7"/>
    </row>
    <row r="60" spans="1:8">
      <c r="A60" s="7"/>
    </row>
    <row r="61" spans="1:8">
      <c r="A61" s="7"/>
    </row>
    <row r="62" spans="1:8">
      <c r="A62" s="7"/>
    </row>
    <row r="63" spans="1:8">
      <c r="A63" s="7"/>
    </row>
    <row r="64" spans="1:8">
      <c r="A64" s="7"/>
    </row>
    <row r="65" spans="1:1">
      <c r="A65" s="7"/>
    </row>
    <row r="66" spans="1:1">
      <c r="A66" s="7"/>
    </row>
    <row r="67" spans="1:1">
      <c r="A67" s="7"/>
    </row>
    <row r="68" spans="1:1">
      <c r="A68" s="7"/>
    </row>
    <row r="69" spans="1:1">
      <c r="A69" s="7"/>
    </row>
  </sheetData>
  <printOptions horizontalCentered="1"/>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0</xdr:rowOff>
                  </from>
                  <to>
                    <xdr:col>0</xdr:col>
                    <xdr:colOff>0</xdr:colOff>
                    <xdr:row>51</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topLeftCell="A22" zoomScale="75" zoomScaleNormal="75" workbookViewId="0">
      <selection activeCell="B7" sqref="B7"/>
    </sheetView>
  </sheetViews>
  <sheetFormatPr defaultColWidth="9.77734375" defaultRowHeight="15"/>
  <cols>
    <col min="1" max="1" width="5.77734375" customWidth="1"/>
    <col min="2" max="2" width="40" customWidth="1"/>
    <col min="3" max="4" width="8.77734375" customWidth="1"/>
    <col min="5" max="5" width="15.77734375" customWidth="1"/>
    <col min="6" max="6" width="8.5546875" customWidth="1"/>
    <col min="7" max="7" width="14.77734375" customWidth="1"/>
    <col min="8" max="8" width="16.5546875" bestFit="1" customWidth="1"/>
    <col min="9" max="13" width="14.77734375" customWidth="1"/>
  </cols>
  <sheetData>
    <row r="1" spans="1:14" ht="15.75" thickBot="1">
      <c r="A1" s="7" t="str">
        <f>+CONAMEDATE7</f>
        <v>Annual Report of VERIZON NEW YORK INC.                                                                                                                   For the period ending DECEMBER 31, 2014</v>
      </c>
      <c r="B1" s="7"/>
      <c r="C1" s="7"/>
      <c r="D1" s="7"/>
      <c r="E1" s="7"/>
      <c r="F1" s="7"/>
      <c r="G1" s="7"/>
      <c r="H1" s="7"/>
      <c r="I1" s="7"/>
      <c r="J1" s="7"/>
      <c r="K1" s="7"/>
      <c r="L1" s="7"/>
      <c r="M1" s="7"/>
      <c r="N1" s="7"/>
    </row>
    <row r="2" spans="1:14" ht="15.75">
      <c r="A2" s="1076"/>
      <c r="B2" s="1077"/>
      <c r="C2" s="1077"/>
      <c r="D2" s="1077"/>
      <c r="E2" s="1077"/>
      <c r="F2" s="1077"/>
      <c r="G2" s="1077"/>
      <c r="H2" s="1077"/>
      <c r="I2" s="1077"/>
      <c r="J2" s="1077"/>
      <c r="K2" s="1077"/>
      <c r="L2" s="1077"/>
      <c r="M2" s="1078"/>
      <c r="N2" s="7"/>
    </row>
    <row r="3" spans="1:14" ht="15.75">
      <c r="A3" s="1079" t="s">
        <v>2795</v>
      </c>
      <c r="B3" s="1080"/>
      <c r="C3" s="1080"/>
      <c r="D3" s="1080"/>
      <c r="E3" s="1080"/>
      <c r="F3" s="1080"/>
      <c r="G3" s="1080"/>
      <c r="H3" s="1080"/>
      <c r="I3" s="1080"/>
      <c r="J3" s="1080"/>
      <c r="K3" s="1080"/>
      <c r="L3" s="1080"/>
      <c r="M3" s="1081"/>
      <c r="N3" s="7"/>
    </row>
    <row r="4" spans="1:14">
      <c r="A4" s="1082"/>
      <c r="B4" s="1083"/>
      <c r="C4" s="1083"/>
      <c r="D4" s="1083"/>
      <c r="E4" s="1083"/>
      <c r="F4" s="1083"/>
      <c r="G4" s="1083"/>
      <c r="H4" s="1083"/>
      <c r="I4" s="1083"/>
      <c r="J4" s="1083"/>
      <c r="K4" s="1083"/>
      <c r="L4" s="1083"/>
      <c r="M4" s="1084"/>
      <c r="N4" s="7"/>
    </row>
    <row r="5" spans="1:14">
      <c r="A5" s="1082" t="s">
        <v>216</v>
      </c>
      <c r="B5" s="1083"/>
      <c r="C5" s="1083"/>
      <c r="D5" s="1083"/>
      <c r="E5" s="1083"/>
      <c r="F5" s="1083"/>
      <c r="G5" s="1083"/>
      <c r="H5" s="1083"/>
      <c r="I5" s="1083"/>
      <c r="J5" s="1083"/>
      <c r="K5" s="1083"/>
      <c r="L5" s="1083"/>
      <c r="M5" s="1084"/>
      <c r="N5" s="7"/>
    </row>
    <row r="6" spans="1:14">
      <c r="A6" s="1082"/>
      <c r="B6" s="1083"/>
      <c r="C6" s="1083"/>
      <c r="D6" s="1083"/>
      <c r="E6" s="1083"/>
      <c r="F6" s="1083"/>
      <c r="G6" s="1083"/>
      <c r="H6" s="1083"/>
      <c r="I6" s="1083"/>
      <c r="J6" s="1083"/>
      <c r="K6" s="1083"/>
      <c r="L6" s="1083"/>
      <c r="M6" s="1084"/>
      <c r="N6" s="7"/>
    </row>
    <row r="7" spans="1:14">
      <c r="A7" s="1082" t="s">
        <v>217</v>
      </c>
      <c r="B7" s="1083"/>
      <c r="C7" s="1083"/>
      <c r="D7" s="1083"/>
      <c r="E7" s="1083"/>
      <c r="F7" s="1083"/>
      <c r="G7" s="1083"/>
      <c r="H7" s="1083"/>
      <c r="I7" s="1083"/>
      <c r="J7" s="1083"/>
      <c r="K7" s="1083"/>
      <c r="L7" s="1083"/>
      <c r="M7" s="1084"/>
      <c r="N7" s="7"/>
    </row>
    <row r="8" spans="1:14">
      <c r="A8" s="1082"/>
      <c r="B8" s="1083"/>
      <c r="C8" s="1083"/>
      <c r="D8" s="1083"/>
      <c r="E8" s="1083"/>
      <c r="F8" s="1083"/>
      <c r="G8" s="1083"/>
      <c r="H8" s="1083"/>
      <c r="I8" s="1083"/>
      <c r="J8" s="1083"/>
      <c r="K8" s="1083"/>
      <c r="L8" s="1083"/>
      <c r="M8" s="1084"/>
      <c r="N8" s="7"/>
    </row>
    <row r="9" spans="1:14">
      <c r="A9" s="1082" t="s">
        <v>218</v>
      </c>
      <c r="B9" s="1083"/>
      <c r="C9" s="1083"/>
      <c r="D9" s="1083"/>
      <c r="E9" s="1083"/>
      <c r="F9" s="1083"/>
      <c r="G9" s="1083"/>
      <c r="H9" s="1083"/>
      <c r="I9" s="1083"/>
      <c r="J9" s="1083"/>
      <c r="K9" s="1083"/>
      <c r="L9" s="1083"/>
      <c r="M9" s="1084"/>
      <c r="N9" s="7"/>
    </row>
    <row r="10" spans="1:14">
      <c r="A10" s="1082"/>
      <c r="B10" s="1083"/>
      <c r="C10" s="1083"/>
      <c r="D10" s="1083"/>
      <c r="E10" s="1083"/>
      <c r="F10" s="1083"/>
      <c r="G10" s="1083"/>
      <c r="H10" s="1083"/>
      <c r="I10" s="1083"/>
      <c r="J10" s="1083"/>
      <c r="K10" s="1083"/>
      <c r="L10" s="1083"/>
      <c r="M10" s="1084"/>
      <c r="N10" s="7"/>
    </row>
    <row r="11" spans="1:14">
      <c r="A11" s="1085"/>
      <c r="B11" s="1086"/>
      <c r="C11" s="1087" t="s">
        <v>219</v>
      </c>
      <c r="D11" s="1086"/>
      <c r="E11" s="1087" t="s">
        <v>220</v>
      </c>
      <c r="F11" s="1088" t="s">
        <v>221</v>
      </c>
      <c r="G11" s="1089"/>
      <c r="H11" s="1090" t="s">
        <v>222</v>
      </c>
      <c r="I11" s="1091"/>
      <c r="J11" s="1092"/>
      <c r="K11" s="1090" t="s">
        <v>289</v>
      </c>
      <c r="L11" s="1091"/>
      <c r="M11" s="1093"/>
      <c r="N11" s="7"/>
    </row>
    <row r="12" spans="1:14">
      <c r="A12" s="1094" t="s">
        <v>36</v>
      </c>
      <c r="B12" s="1095" t="s">
        <v>223</v>
      </c>
      <c r="C12" s="1096" t="s">
        <v>2266</v>
      </c>
      <c r="D12" s="1095" t="s">
        <v>2266</v>
      </c>
      <c r="E12" s="1096" t="s">
        <v>1882</v>
      </c>
      <c r="F12" s="1097" t="s">
        <v>224</v>
      </c>
      <c r="G12" s="1098" t="s">
        <v>1882</v>
      </c>
      <c r="H12" s="1098" t="s">
        <v>225</v>
      </c>
      <c r="I12" s="1097" t="s">
        <v>226</v>
      </c>
      <c r="J12" s="1099" t="s">
        <v>227</v>
      </c>
      <c r="K12" s="1097" t="s">
        <v>225</v>
      </c>
      <c r="L12" s="1099" t="s">
        <v>227</v>
      </c>
      <c r="M12" s="1100" t="s">
        <v>226</v>
      </c>
      <c r="N12" s="7"/>
    </row>
    <row r="13" spans="1:14">
      <c r="A13" s="1101" t="s">
        <v>48</v>
      </c>
      <c r="B13" s="1102"/>
      <c r="C13" s="1103" t="s">
        <v>2269</v>
      </c>
      <c r="D13" s="1104" t="s">
        <v>2270</v>
      </c>
      <c r="E13" s="1103" t="s">
        <v>228</v>
      </c>
      <c r="F13" s="1104" t="s">
        <v>229</v>
      </c>
      <c r="G13" s="1105" t="s">
        <v>230</v>
      </c>
      <c r="H13" s="1105" t="s">
        <v>231</v>
      </c>
      <c r="I13" s="1104" t="s">
        <v>232</v>
      </c>
      <c r="J13" s="1106" t="s">
        <v>233</v>
      </c>
      <c r="K13" s="1104" t="s">
        <v>234</v>
      </c>
      <c r="L13" s="1106" t="s">
        <v>235</v>
      </c>
      <c r="M13" s="1107" t="s">
        <v>236</v>
      </c>
      <c r="N13" s="7"/>
    </row>
    <row r="14" spans="1:14" ht="15.75">
      <c r="A14" s="1082">
        <v>1</v>
      </c>
      <c r="B14" s="1108" t="s">
        <v>237</v>
      </c>
      <c r="C14" s="1109"/>
      <c r="D14" s="1110"/>
      <c r="E14" s="1109"/>
      <c r="F14" s="1110"/>
      <c r="G14" s="1111"/>
      <c r="H14" s="1110"/>
      <c r="I14" s="1112"/>
      <c r="J14" s="1112"/>
      <c r="K14" s="1110"/>
      <c r="L14" s="1110"/>
      <c r="M14" s="1113"/>
      <c r="N14" s="7"/>
    </row>
    <row r="15" spans="1:14">
      <c r="A15" s="1082">
        <f>+A14+1</f>
        <v>2</v>
      </c>
      <c r="B15" s="1110"/>
      <c r="C15" s="1109"/>
      <c r="D15" s="1110"/>
      <c r="E15" s="1114"/>
      <c r="F15" s="1115"/>
      <c r="G15" s="1116"/>
      <c r="H15" s="1117"/>
      <c r="I15" s="1118"/>
      <c r="J15" s="1118"/>
      <c r="K15" s="1117"/>
      <c r="L15" s="1118"/>
      <c r="M15" s="1119"/>
      <c r="N15" s="7"/>
    </row>
    <row r="16" spans="1:14">
      <c r="A16" s="1082">
        <f t="shared" ref="A16:A28" si="0">+A15+1</f>
        <v>3</v>
      </c>
      <c r="B16" s="1110"/>
      <c r="C16" s="1109"/>
      <c r="D16" s="1110"/>
      <c r="E16" s="1120"/>
      <c r="F16" s="1115"/>
      <c r="G16" s="1121"/>
      <c r="H16" s="1122"/>
      <c r="I16" s="1123"/>
      <c r="J16" s="1123"/>
      <c r="K16" s="1122"/>
      <c r="L16" s="1122"/>
      <c r="M16" s="1124"/>
      <c r="N16" s="7"/>
    </row>
    <row r="17" spans="1:14">
      <c r="A17" s="1082">
        <f t="shared" si="0"/>
        <v>4</v>
      </c>
      <c r="B17" s="1110"/>
      <c r="C17" s="1109"/>
      <c r="D17" s="1110"/>
      <c r="E17" s="1120"/>
      <c r="F17" s="1115"/>
      <c r="G17" s="1121"/>
      <c r="H17" s="1122"/>
      <c r="I17" s="1123"/>
      <c r="J17" s="1123"/>
      <c r="K17" s="1122"/>
      <c r="L17" s="1122"/>
      <c r="M17" s="1124"/>
      <c r="N17" s="7"/>
    </row>
    <row r="18" spans="1:14">
      <c r="A18" s="1082">
        <f t="shared" si="0"/>
        <v>5</v>
      </c>
      <c r="B18" s="1110"/>
      <c r="C18" s="1109"/>
      <c r="D18" s="1110"/>
      <c r="E18" s="1120"/>
      <c r="F18" s="1115"/>
      <c r="G18" s="1121"/>
      <c r="H18" s="1122"/>
      <c r="I18" s="1123"/>
      <c r="J18" s="1123"/>
      <c r="K18" s="1122"/>
      <c r="L18" s="1122"/>
      <c r="M18" s="1124"/>
      <c r="N18" s="7"/>
    </row>
    <row r="19" spans="1:14">
      <c r="A19" s="1082">
        <f t="shared" si="0"/>
        <v>6</v>
      </c>
      <c r="B19" s="1110"/>
      <c r="C19" s="1109"/>
      <c r="D19" s="1110"/>
      <c r="E19" s="1120"/>
      <c r="F19" s="1115"/>
      <c r="G19" s="1121"/>
      <c r="H19" s="1122"/>
      <c r="I19" s="1123"/>
      <c r="J19" s="1123"/>
      <c r="K19" s="1122"/>
      <c r="L19" s="1122"/>
      <c r="M19" s="1124"/>
      <c r="N19" s="7"/>
    </row>
    <row r="20" spans="1:14" ht="15.75">
      <c r="A20" s="1082">
        <f t="shared" si="0"/>
        <v>7</v>
      </c>
      <c r="B20" s="1125" t="s">
        <v>47</v>
      </c>
      <c r="C20" s="1083"/>
      <c r="D20" s="1126"/>
      <c r="E20" s="1127">
        <v>0</v>
      </c>
      <c r="F20" s="1128"/>
      <c r="G20" s="1129"/>
      <c r="H20" s="1130"/>
      <c r="I20" s="1131"/>
      <c r="J20" s="1131"/>
      <c r="K20" s="1130"/>
      <c r="L20" s="1130"/>
      <c r="M20" s="1132"/>
      <c r="N20" s="7"/>
    </row>
    <row r="21" spans="1:14" ht="15.75">
      <c r="A21" s="1082">
        <f t="shared" si="0"/>
        <v>8</v>
      </c>
      <c r="B21" s="1108" t="s">
        <v>238</v>
      </c>
      <c r="C21" s="1083"/>
      <c r="D21" s="1126"/>
      <c r="E21" s="1083"/>
      <c r="F21" s="1128"/>
      <c r="G21" s="1129"/>
      <c r="H21" s="1130"/>
      <c r="I21" s="1131"/>
      <c r="J21" s="1131"/>
      <c r="K21" s="1130"/>
      <c r="L21" s="1130"/>
      <c r="M21" s="1132"/>
      <c r="N21" s="7"/>
    </row>
    <row r="22" spans="1:14">
      <c r="A22" s="1082">
        <f t="shared" si="0"/>
        <v>9</v>
      </c>
      <c r="B22" s="1456"/>
      <c r="C22" s="1457"/>
      <c r="D22" s="1458"/>
      <c r="E22" s="195"/>
      <c r="F22" s="1418"/>
      <c r="G22" s="196"/>
      <c r="H22" s="557"/>
      <c r="I22" s="192"/>
      <c r="J22" s="192"/>
      <c r="K22" s="192"/>
      <c r="L22" s="1123"/>
      <c r="M22" s="1124"/>
      <c r="N22" s="7"/>
    </row>
    <row r="23" spans="1:14">
      <c r="A23" s="1082">
        <f t="shared" si="0"/>
        <v>10</v>
      </c>
      <c r="B23" s="1456"/>
      <c r="C23" s="1457"/>
      <c r="D23" s="1458"/>
      <c r="E23" s="195"/>
      <c r="F23" s="1418"/>
      <c r="G23" s="196"/>
      <c r="H23" s="557"/>
      <c r="I23" s="192"/>
      <c r="J23" s="192"/>
      <c r="K23" s="192"/>
      <c r="L23" s="192"/>
      <c r="M23" s="1124"/>
      <c r="N23" s="7"/>
    </row>
    <row r="24" spans="1:14">
      <c r="A24" s="1082">
        <f t="shared" si="0"/>
        <v>11</v>
      </c>
      <c r="B24" s="1456"/>
      <c r="C24" s="1457"/>
      <c r="D24" s="1458"/>
      <c r="E24" s="195"/>
      <c r="F24" s="1418"/>
      <c r="G24" s="196"/>
      <c r="H24" s="557"/>
      <c r="I24" s="192"/>
      <c r="J24" s="192"/>
      <c r="K24" s="192"/>
      <c r="L24" s="192"/>
      <c r="M24" s="193"/>
      <c r="N24" s="7"/>
    </row>
    <row r="25" spans="1:14">
      <c r="A25" s="1082">
        <f t="shared" si="0"/>
        <v>12</v>
      </c>
      <c r="B25" s="1456" t="s">
        <v>3434</v>
      </c>
      <c r="C25" s="1457">
        <v>35892</v>
      </c>
      <c r="D25" s="1459">
        <v>46858</v>
      </c>
      <c r="E25" s="195">
        <v>100000000</v>
      </c>
      <c r="F25" s="1418">
        <v>6.5000000000000002E-2</v>
      </c>
      <c r="G25" s="196">
        <v>6500000.0000000009</v>
      </c>
      <c r="H25" s="557">
        <v>205012</v>
      </c>
      <c r="I25" s="192"/>
      <c r="J25" s="192">
        <v>-309771</v>
      </c>
      <c r="K25" s="192">
        <v>9452</v>
      </c>
      <c r="L25" s="192">
        <v>14268</v>
      </c>
      <c r="M25" s="1124"/>
      <c r="N25" s="7"/>
    </row>
    <row r="26" spans="1:14">
      <c r="A26" s="1082">
        <f t="shared" si="0"/>
        <v>13</v>
      </c>
      <c r="B26" s="1456" t="s">
        <v>3294</v>
      </c>
      <c r="C26" s="1457">
        <v>37343</v>
      </c>
      <c r="D26" s="1458">
        <v>48305</v>
      </c>
      <c r="E26" s="195">
        <v>500000000</v>
      </c>
      <c r="F26" s="1418">
        <v>7.3749999999999996E-2</v>
      </c>
      <c r="G26" s="196">
        <v>36875000</v>
      </c>
      <c r="H26" s="557">
        <v>3208817</v>
      </c>
      <c r="I26" s="192"/>
      <c r="J26" s="192">
        <v>-4528208</v>
      </c>
      <c r="K26" s="192">
        <v>89340</v>
      </c>
      <c r="L26" s="192">
        <v>125709</v>
      </c>
      <c r="M26" s="1124"/>
      <c r="N26" s="7"/>
    </row>
    <row r="27" spans="1:14">
      <c r="A27" s="1082">
        <f t="shared" si="0"/>
        <v>14</v>
      </c>
      <c r="B27" s="1456"/>
      <c r="C27" s="1457"/>
      <c r="D27" s="1459"/>
      <c r="E27" s="195"/>
      <c r="F27" s="1418"/>
      <c r="G27" s="196"/>
      <c r="H27" s="557"/>
      <c r="I27" s="192"/>
      <c r="J27" s="192"/>
      <c r="K27" s="192"/>
      <c r="L27" s="192"/>
      <c r="M27" s="1124"/>
      <c r="N27" s="7"/>
    </row>
    <row r="28" spans="1:14" ht="15.75">
      <c r="A28" s="1082">
        <f t="shared" si="0"/>
        <v>15</v>
      </c>
      <c r="B28" s="1125" t="s">
        <v>47</v>
      </c>
      <c r="C28" s="1083"/>
      <c r="D28" s="1126"/>
      <c r="E28" s="1127">
        <f>SUM(E23:E27)</f>
        <v>600000000</v>
      </c>
      <c r="F28" s="1128"/>
      <c r="G28" s="1129"/>
      <c r="H28" s="1130"/>
      <c r="I28" s="1131"/>
      <c r="J28" s="1131"/>
      <c r="K28" s="1130"/>
      <c r="L28" s="1130"/>
      <c r="M28" s="1132"/>
      <c r="N28" s="7"/>
    </row>
    <row r="29" spans="1:14">
      <c r="A29" s="1095"/>
      <c r="B29" s="1126"/>
      <c r="C29" s="1126"/>
      <c r="D29" s="1126"/>
      <c r="E29" s="1126"/>
      <c r="F29" s="1128"/>
      <c r="G29" s="1130"/>
      <c r="H29" s="1130"/>
      <c r="I29" s="1130"/>
      <c r="J29" s="1130"/>
      <c r="K29" s="1130"/>
      <c r="L29" s="1130"/>
      <c r="M29" s="1132"/>
      <c r="N29" s="7"/>
    </row>
    <row r="30" spans="1:14" ht="15.75">
      <c r="A30" s="1082">
        <f>+A28+1</f>
        <v>16</v>
      </c>
      <c r="B30" s="1108" t="s">
        <v>239</v>
      </c>
      <c r="C30" s="1109"/>
      <c r="D30" s="1110"/>
      <c r="E30" s="1109"/>
      <c r="F30" s="1110"/>
      <c r="G30" s="1121"/>
      <c r="H30" s="1122"/>
      <c r="I30" s="1123"/>
      <c r="J30" s="1123"/>
      <c r="K30" s="1120"/>
      <c r="L30" s="1122"/>
      <c r="M30" s="1124"/>
      <c r="N30" s="7"/>
    </row>
    <row r="31" spans="1:14">
      <c r="A31" s="1082">
        <f>+A30+1</f>
        <v>17</v>
      </c>
      <c r="B31" s="1110"/>
      <c r="C31" s="1109"/>
      <c r="D31" s="1110"/>
      <c r="E31" s="1114"/>
      <c r="F31" s="1110"/>
      <c r="G31" s="1121"/>
      <c r="H31" s="1122"/>
      <c r="I31" s="1123"/>
      <c r="J31" s="1123"/>
      <c r="K31" s="1120"/>
      <c r="L31" s="1122"/>
      <c r="M31" s="1124"/>
      <c r="N31" s="7"/>
    </row>
    <row r="32" spans="1:14">
      <c r="A32" s="1082">
        <f t="shared" ref="A32:A39" si="1">+A31+1</f>
        <v>18</v>
      </c>
      <c r="B32" s="1110"/>
      <c r="C32" s="1109"/>
      <c r="D32" s="1110"/>
      <c r="E32" s="1120"/>
      <c r="F32" s="1110"/>
      <c r="G32" s="1121"/>
      <c r="H32" s="1122"/>
      <c r="I32" s="1123"/>
      <c r="J32" s="1123"/>
      <c r="K32" s="1120"/>
      <c r="L32" s="1122"/>
      <c r="M32" s="1124"/>
      <c r="N32" s="7"/>
    </row>
    <row r="33" spans="1:14" ht="15.75">
      <c r="A33" s="1082">
        <f t="shared" si="1"/>
        <v>19</v>
      </c>
      <c r="B33" s="1125" t="s">
        <v>47</v>
      </c>
      <c r="C33" s="1083"/>
      <c r="D33" s="1126"/>
      <c r="E33" s="1127">
        <v>0</v>
      </c>
      <c r="F33" s="1128"/>
      <c r="G33" s="1129"/>
      <c r="H33" s="1130"/>
      <c r="I33" s="1131"/>
      <c r="J33" s="1131"/>
      <c r="K33" s="1130"/>
      <c r="L33" s="1130"/>
      <c r="M33" s="1132"/>
      <c r="N33" s="7"/>
    </row>
    <row r="34" spans="1:14">
      <c r="A34" s="1082">
        <f t="shared" si="1"/>
        <v>20</v>
      </c>
      <c r="B34" s="1126"/>
      <c r="C34" s="1083"/>
      <c r="D34" s="1126"/>
      <c r="E34" s="1083"/>
      <c r="F34" s="1126"/>
      <c r="G34" s="1129"/>
      <c r="H34" s="1130"/>
      <c r="I34" s="1131"/>
      <c r="J34" s="1131"/>
      <c r="K34" s="1134"/>
      <c r="L34" s="1130"/>
      <c r="M34" s="1132"/>
      <c r="N34" s="7"/>
    </row>
    <row r="35" spans="1:14" ht="15.75">
      <c r="A35" s="1082">
        <f t="shared" si="1"/>
        <v>21</v>
      </c>
      <c r="B35" s="1108" t="s">
        <v>240</v>
      </c>
      <c r="C35" s="1109"/>
      <c r="D35" s="1110"/>
      <c r="E35" s="1109"/>
      <c r="F35" s="1110"/>
      <c r="G35" s="1121"/>
      <c r="H35" s="1122"/>
      <c r="I35" s="1123"/>
      <c r="J35" s="1123"/>
      <c r="K35" s="1120"/>
      <c r="L35" s="1122"/>
      <c r="M35" s="1124"/>
      <c r="N35" s="7"/>
    </row>
    <row r="36" spans="1:14">
      <c r="A36" s="1082">
        <f t="shared" si="1"/>
        <v>22</v>
      </c>
      <c r="B36" s="1110"/>
      <c r="C36" s="1109"/>
      <c r="D36" s="1110"/>
      <c r="E36" s="1114"/>
      <c r="F36" s="1110"/>
      <c r="G36" s="1121"/>
      <c r="H36" s="1122"/>
      <c r="I36" s="1123"/>
      <c r="J36" s="1123"/>
      <c r="K36" s="1120"/>
      <c r="L36" s="1122"/>
      <c r="M36" s="1124"/>
      <c r="N36" s="7"/>
    </row>
    <row r="37" spans="1:14">
      <c r="A37" s="1082">
        <f t="shared" si="1"/>
        <v>23</v>
      </c>
      <c r="B37" s="1110"/>
      <c r="C37" s="1109"/>
      <c r="D37" s="1110"/>
      <c r="E37" s="1120"/>
      <c r="F37" s="1110"/>
      <c r="G37" s="1121"/>
      <c r="H37" s="1122"/>
      <c r="I37" s="1123"/>
      <c r="J37" s="1123"/>
      <c r="K37" s="1120"/>
      <c r="L37" s="1122"/>
      <c r="M37" s="1124"/>
      <c r="N37" s="7"/>
    </row>
    <row r="38" spans="1:14">
      <c r="A38" s="1082">
        <f t="shared" si="1"/>
        <v>24</v>
      </c>
      <c r="B38" s="1110"/>
      <c r="C38" s="1109"/>
      <c r="D38" s="1110"/>
      <c r="E38" s="1120"/>
      <c r="F38" s="1110"/>
      <c r="G38" s="1121"/>
      <c r="H38" s="1122"/>
      <c r="I38" s="1123"/>
      <c r="J38" s="1123"/>
      <c r="K38" s="1120"/>
      <c r="L38" s="1122"/>
      <c r="M38" s="1124"/>
      <c r="N38" s="7"/>
    </row>
    <row r="39" spans="1:14" ht="15.75">
      <c r="A39" s="1082">
        <f t="shared" si="1"/>
        <v>25</v>
      </c>
      <c r="B39" s="1125" t="s">
        <v>47</v>
      </c>
      <c r="C39" s="1083"/>
      <c r="D39" s="1126"/>
      <c r="E39" s="1127">
        <v>0</v>
      </c>
      <c r="F39" s="1128"/>
      <c r="G39" s="1129"/>
      <c r="H39" s="1130"/>
      <c r="I39" s="1131"/>
      <c r="J39" s="1131"/>
      <c r="K39" s="1130"/>
      <c r="L39" s="1130"/>
      <c r="M39" s="1132"/>
      <c r="N39" s="7"/>
    </row>
    <row r="40" spans="1:14">
      <c r="A40" s="1082"/>
      <c r="B40" s="1126"/>
      <c r="C40" s="1083"/>
      <c r="D40" s="1126"/>
      <c r="E40" s="1083"/>
      <c r="F40" s="1126"/>
      <c r="G40" s="1129"/>
      <c r="H40" s="1130"/>
      <c r="I40" s="1131"/>
      <c r="J40" s="1131"/>
      <c r="K40" s="1134"/>
      <c r="L40" s="1130"/>
      <c r="M40" s="1132"/>
      <c r="N40" s="7"/>
    </row>
    <row r="41" spans="1:14" ht="16.5" thickBot="1">
      <c r="A41" s="1133">
        <f>+A39+1</f>
        <v>26</v>
      </c>
      <c r="B41" s="1135" t="s">
        <v>2796</v>
      </c>
      <c r="C41" s="1136"/>
      <c r="D41" s="1137"/>
      <c r="E41" s="1138">
        <f>+E39+E33+E28</f>
        <v>600000000</v>
      </c>
      <c r="F41" s="1139"/>
      <c r="G41" s="1140">
        <f>SUM(G22:G40)</f>
        <v>43375000</v>
      </c>
      <c r="H41" s="1140">
        <f>SUM(H23:H40)</f>
        <v>3413829</v>
      </c>
      <c r="I41" s="1140">
        <f>SUM(I23:I40)</f>
        <v>0</v>
      </c>
      <c r="J41" s="1140">
        <f>SUM(J22:J40)</f>
        <v>-4837979</v>
      </c>
      <c r="K41" s="1140">
        <f>SUM(K22:K40)</f>
        <v>98792</v>
      </c>
      <c r="L41" s="1140">
        <f>SUM(L22:L40)</f>
        <v>139977</v>
      </c>
      <c r="M41" s="1140">
        <f>SUM(M23:M40)</f>
        <v>0</v>
      </c>
      <c r="N41" s="7"/>
    </row>
    <row r="42" spans="1:14">
      <c r="G42">
        <v>47</v>
      </c>
      <c r="N42" s="7"/>
    </row>
    <row r="43" spans="1:14" ht="15.75">
      <c r="A43" s="1141"/>
      <c r="B43" s="1142"/>
      <c r="C43" s="1141"/>
      <c r="D43" s="1141"/>
      <c r="E43" s="1143"/>
      <c r="F43" s="1144"/>
      <c r="G43" s="1143"/>
      <c r="H43" s="1143"/>
      <c r="I43" s="1143"/>
      <c r="J43" s="1143"/>
      <c r="K43" s="1143"/>
      <c r="L43" s="1143"/>
      <c r="M43" s="1143"/>
      <c r="N43" s="7"/>
    </row>
    <row r="44" spans="1:14">
      <c r="A44" s="1145"/>
      <c r="B44" s="1146"/>
      <c r="C44" s="1147"/>
      <c r="D44" s="1148"/>
      <c r="E44" s="1146"/>
      <c r="F44" s="1146"/>
      <c r="G44" s="1460"/>
      <c r="H44" s="1147"/>
      <c r="I44" s="1146"/>
      <c r="J44" s="1147"/>
      <c r="K44" s="1146"/>
      <c r="L44" s="1149"/>
      <c r="M44" s="1143"/>
      <c r="N44" s="7"/>
    </row>
    <row r="45" spans="1:14">
      <c r="A45" s="1150" t="s">
        <v>36</v>
      </c>
      <c r="B45" s="1060"/>
      <c r="C45" s="1151"/>
      <c r="D45" s="1152"/>
      <c r="E45" s="1062" t="s">
        <v>1181</v>
      </c>
      <c r="F45" s="1062"/>
      <c r="G45" s="1062"/>
      <c r="H45" s="1153"/>
      <c r="I45" s="1062" t="s">
        <v>1182</v>
      </c>
      <c r="J45" s="1153"/>
      <c r="K45" s="1062" t="s">
        <v>1183</v>
      </c>
      <c r="L45" s="1063"/>
      <c r="M45" s="1143"/>
      <c r="N45" s="7"/>
    </row>
    <row r="46" spans="1:14">
      <c r="A46" s="1150" t="s">
        <v>48</v>
      </c>
      <c r="B46" s="1060"/>
      <c r="C46" s="1152"/>
      <c r="D46" s="1152"/>
      <c r="E46" s="1148" t="s">
        <v>562</v>
      </c>
      <c r="F46" s="1148" t="s">
        <v>2797</v>
      </c>
      <c r="G46" s="1147"/>
      <c r="H46" s="1148" t="s">
        <v>1184</v>
      </c>
      <c r="I46" s="1147"/>
      <c r="J46" s="1148" t="s">
        <v>1576</v>
      </c>
      <c r="K46" s="1147"/>
      <c r="L46" s="1149"/>
      <c r="M46" s="1143"/>
      <c r="N46" s="7"/>
    </row>
    <row r="47" spans="1:14">
      <c r="A47" s="1154"/>
      <c r="B47" s="1060"/>
      <c r="C47" s="1152"/>
      <c r="D47" s="1152"/>
      <c r="E47" s="1152" t="s">
        <v>241</v>
      </c>
      <c r="F47" s="1152" t="s">
        <v>2798</v>
      </c>
      <c r="G47" s="1151"/>
      <c r="H47" s="1152" t="s">
        <v>1185</v>
      </c>
      <c r="I47" s="1151"/>
      <c r="J47" s="1152" t="s">
        <v>1186</v>
      </c>
      <c r="K47" s="1151"/>
      <c r="L47" s="1073"/>
      <c r="M47" s="1143"/>
      <c r="N47" s="7"/>
    </row>
    <row r="48" spans="1:14">
      <c r="A48" s="1154"/>
      <c r="B48" s="1060"/>
      <c r="C48" s="1151"/>
      <c r="D48" s="1152"/>
      <c r="E48" s="1152" t="s">
        <v>1187</v>
      </c>
      <c r="F48" s="1152" t="s">
        <v>2799</v>
      </c>
      <c r="G48" s="1152" t="s">
        <v>1882</v>
      </c>
      <c r="H48" s="1152" t="s">
        <v>1188</v>
      </c>
      <c r="I48" s="1152" t="s">
        <v>242</v>
      </c>
      <c r="J48" s="1152" t="s">
        <v>1189</v>
      </c>
      <c r="K48" s="1152" t="s">
        <v>288</v>
      </c>
      <c r="L48" s="1155" t="s">
        <v>1190</v>
      </c>
      <c r="M48" s="1143"/>
      <c r="N48" s="7"/>
    </row>
    <row r="49" spans="1:14">
      <c r="A49" s="1154"/>
      <c r="B49" s="1060"/>
      <c r="C49" s="1151"/>
      <c r="D49" s="1152"/>
      <c r="E49" s="1152"/>
      <c r="F49" s="1152" t="s">
        <v>2800</v>
      </c>
      <c r="G49" s="1152"/>
      <c r="H49" s="1152"/>
      <c r="I49" s="1152"/>
      <c r="J49" s="1152"/>
      <c r="K49" s="1152"/>
      <c r="L49" s="1155"/>
      <c r="M49" s="1143"/>
      <c r="N49" s="7"/>
    </row>
    <row r="50" spans="1:14">
      <c r="A50" s="1145"/>
      <c r="B50" s="1146"/>
      <c r="C50" s="1147"/>
      <c r="D50" s="1147"/>
      <c r="E50" s="1147"/>
      <c r="F50" s="1147"/>
      <c r="G50" s="1147"/>
      <c r="H50" s="1147"/>
      <c r="I50" s="1147"/>
      <c r="J50" s="1147"/>
      <c r="K50" s="1147"/>
      <c r="L50" s="1149"/>
      <c r="M50" s="1143"/>
      <c r="N50" s="7"/>
    </row>
    <row r="51" spans="1:14">
      <c r="A51" s="1154">
        <f>+A41+1</f>
        <v>27</v>
      </c>
      <c r="B51" s="1156" t="s">
        <v>1191</v>
      </c>
      <c r="C51" s="1157"/>
      <c r="D51" s="1151"/>
      <c r="E51" s="1151"/>
      <c r="F51" s="1151"/>
      <c r="G51" s="1151"/>
      <c r="H51" s="1151"/>
      <c r="I51" s="1151"/>
      <c r="J51" s="1151"/>
      <c r="K51" s="1151"/>
      <c r="L51" s="1073"/>
      <c r="M51" s="1143"/>
      <c r="N51" s="7"/>
    </row>
    <row r="52" spans="1:14">
      <c r="A52" s="1154"/>
      <c r="B52" s="1060"/>
      <c r="C52" s="1157"/>
      <c r="D52" s="1151"/>
      <c r="E52" s="471">
        <v>1</v>
      </c>
      <c r="F52" s="327" t="s">
        <v>3197</v>
      </c>
      <c r="G52" s="1352">
        <f>+'[1]BS v PSC Annual'!$D$105*-1</f>
        <v>1000010</v>
      </c>
      <c r="H52" s="1352">
        <f>+'[1]BS v PSC Annual'!$D$107*-1</f>
        <v>4365971622.1499996</v>
      </c>
      <c r="I52" s="1158"/>
      <c r="J52" s="1151"/>
      <c r="K52" s="1151"/>
      <c r="L52" s="1073"/>
      <c r="M52" s="1143"/>
      <c r="N52" s="7"/>
    </row>
    <row r="53" spans="1:14">
      <c r="A53" s="1159">
        <f>+A51+1</f>
        <v>28</v>
      </c>
      <c r="B53" s="1060"/>
      <c r="C53" s="1157"/>
      <c r="D53" s="1160"/>
      <c r="E53" s="1160"/>
      <c r="F53" s="1157"/>
      <c r="G53" s="1161"/>
      <c r="H53" s="1161"/>
      <c r="I53" s="1160"/>
      <c r="J53" s="1161"/>
      <c r="K53" s="1161"/>
      <c r="L53" s="1162"/>
      <c r="M53" s="1143"/>
      <c r="N53" s="7"/>
    </row>
    <row r="54" spans="1:14">
      <c r="A54" s="1159">
        <f>+A53+1</f>
        <v>29</v>
      </c>
      <c r="B54" s="1060"/>
      <c r="C54" s="1157"/>
      <c r="D54" s="1160"/>
      <c r="E54" s="1160"/>
      <c r="F54" s="1157"/>
      <c r="G54" s="1160"/>
      <c r="H54" s="1160"/>
      <c r="I54" s="1160"/>
      <c r="J54" s="1160"/>
      <c r="K54" s="1160"/>
      <c r="L54" s="1163"/>
      <c r="M54" s="1143"/>
      <c r="N54" s="7"/>
    </row>
    <row r="55" spans="1:14">
      <c r="A55" s="1159">
        <f>+A54+1</f>
        <v>30</v>
      </c>
      <c r="B55" s="1060"/>
      <c r="C55" s="1157"/>
      <c r="D55" s="1160"/>
      <c r="E55" s="1160"/>
      <c r="F55" s="1157"/>
      <c r="G55" s="1160"/>
      <c r="H55" s="1160"/>
      <c r="I55" s="1160"/>
      <c r="J55" s="1160"/>
      <c r="K55" s="1160"/>
      <c r="L55" s="1163"/>
      <c r="M55" s="1143"/>
      <c r="N55" s="7"/>
    </row>
    <row r="56" spans="1:14">
      <c r="A56" s="1159">
        <f>+A55+1</f>
        <v>31</v>
      </c>
      <c r="B56" s="1060"/>
      <c r="C56" s="1164" t="s">
        <v>1192</v>
      </c>
      <c r="D56" s="1165"/>
      <c r="E56" s="1165">
        <v>0</v>
      </c>
      <c r="F56" s="1166"/>
      <c r="G56" s="1353">
        <f>SUM(G52:G55)</f>
        <v>1000010</v>
      </c>
      <c r="H56" s="1353">
        <f>SUM(H52:H55)</f>
        <v>4365971622.1499996</v>
      </c>
      <c r="I56" s="1165">
        <v>0</v>
      </c>
      <c r="J56" s="1167">
        <v>0</v>
      </c>
      <c r="K56" s="1167">
        <v>0</v>
      </c>
      <c r="L56" s="1168">
        <v>0</v>
      </c>
      <c r="M56" s="1143"/>
      <c r="N56" s="7"/>
    </row>
    <row r="57" spans="1:14">
      <c r="A57" s="1169"/>
      <c r="B57" s="1146"/>
      <c r="C57" s="1147"/>
      <c r="D57" s="1147"/>
      <c r="E57" s="1147"/>
      <c r="F57" s="1151"/>
      <c r="G57" s="1147"/>
      <c r="H57" s="1147"/>
      <c r="I57" s="1147"/>
      <c r="J57" s="1147"/>
      <c r="K57" s="1147"/>
      <c r="L57" s="1149"/>
      <c r="M57" s="1143"/>
      <c r="N57" s="7"/>
    </row>
    <row r="58" spans="1:14">
      <c r="A58" s="1159">
        <f>+A56+1</f>
        <v>32</v>
      </c>
      <c r="B58" s="1156" t="s">
        <v>1193</v>
      </c>
      <c r="C58" s="1170"/>
      <c r="D58" s="1151"/>
      <c r="E58" s="1151"/>
      <c r="F58" s="1151"/>
      <c r="G58" s="1151"/>
      <c r="H58" s="1151"/>
      <c r="I58" s="1151"/>
      <c r="J58" s="1151"/>
      <c r="K58" s="1151"/>
      <c r="L58" s="1073"/>
      <c r="M58" s="1171"/>
      <c r="N58" s="7"/>
    </row>
    <row r="59" spans="1:14">
      <c r="A59" s="1159"/>
      <c r="B59" s="1060"/>
      <c r="C59" s="1151"/>
      <c r="D59" s="1151"/>
      <c r="E59" s="1158"/>
      <c r="F59" s="1151"/>
      <c r="G59" s="1151"/>
      <c r="H59" s="1151"/>
      <c r="I59" s="1158"/>
      <c r="J59" s="1151"/>
      <c r="K59" s="1151"/>
      <c r="L59" s="1073"/>
      <c r="M59" s="1143"/>
      <c r="N59" s="7"/>
    </row>
    <row r="60" spans="1:14">
      <c r="A60" s="1159">
        <f>+A58+1</f>
        <v>33</v>
      </c>
      <c r="B60" s="1060"/>
      <c r="C60" s="1157"/>
      <c r="D60" s="1160"/>
      <c r="E60" s="1160"/>
      <c r="F60" s="1161"/>
      <c r="G60" s="1161"/>
      <c r="H60" s="1161"/>
      <c r="I60" s="1160"/>
      <c r="J60" s="1161"/>
      <c r="K60" s="1161"/>
      <c r="L60" s="1162"/>
      <c r="M60" s="1143"/>
      <c r="N60" s="7"/>
    </row>
    <row r="61" spans="1:14">
      <c r="A61" s="1159">
        <f>+A60+1</f>
        <v>34</v>
      </c>
      <c r="B61" s="1060"/>
      <c r="C61" s="1157"/>
      <c r="D61" s="1160"/>
      <c r="E61" s="1160"/>
      <c r="F61" s="1160"/>
      <c r="G61" s="1160"/>
      <c r="H61" s="1160"/>
      <c r="I61" s="1160"/>
      <c r="J61" s="1160"/>
      <c r="K61" s="1160"/>
      <c r="L61" s="1163"/>
      <c r="M61" s="1143"/>
      <c r="N61" s="7"/>
    </row>
    <row r="62" spans="1:14">
      <c r="A62" s="1159">
        <f>+A61+1</f>
        <v>35</v>
      </c>
      <c r="B62" s="1060"/>
      <c r="C62" s="1157"/>
      <c r="D62" s="1160"/>
      <c r="E62" s="1160"/>
      <c r="F62" s="1160"/>
      <c r="G62" s="1160"/>
      <c r="H62" s="1160"/>
      <c r="I62" s="1160"/>
      <c r="J62" s="1160"/>
      <c r="K62" s="1160"/>
      <c r="L62" s="1163"/>
      <c r="M62" s="1143"/>
      <c r="N62" s="7"/>
    </row>
    <row r="63" spans="1:14" ht="15.75" thickBot="1">
      <c r="A63" s="1172">
        <f>+A62+1</f>
        <v>36</v>
      </c>
      <c r="B63" s="1173"/>
      <c r="C63" s="1174" t="s">
        <v>1194</v>
      </c>
      <c r="D63" s="1175"/>
      <c r="E63" s="1175">
        <v>0</v>
      </c>
      <c r="F63" s="1175"/>
      <c r="G63" s="1176">
        <v>0</v>
      </c>
      <c r="H63" s="1176">
        <v>0</v>
      </c>
      <c r="I63" s="1175">
        <v>0</v>
      </c>
      <c r="J63" s="1176">
        <v>0</v>
      </c>
      <c r="K63" s="1175">
        <v>0</v>
      </c>
      <c r="L63" s="1175">
        <v>0</v>
      </c>
      <c r="M63" s="1143"/>
      <c r="N63" s="7"/>
    </row>
    <row r="64" spans="1:14">
      <c r="A64" s="1177"/>
      <c r="B64" s="1126"/>
      <c r="C64" s="1083"/>
      <c r="D64" s="1126"/>
      <c r="E64" s="1083"/>
      <c r="F64" s="1141"/>
      <c r="G64" s="1171"/>
      <c r="H64" s="1171"/>
      <c r="I64" s="1171"/>
      <c r="J64" s="1171"/>
      <c r="K64" s="1171"/>
      <c r="L64" s="1162"/>
      <c r="M64" s="1143"/>
      <c r="N64" s="7"/>
    </row>
    <row r="65" spans="1:14" ht="16.5" thickBot="1">
      <c r="A65" s="1178">
        <f>+A63+1</f>
        <v>37</v>
      </c>
      <c r="B65" s="1135" t="s">
        <v>2801</v>
      </c>
      <c r="C65" s="1136"/>
      <c r="D65" s="1137"/>
      <c r="E65" s="1175">
        <f>+E41+Sch.11!E114</f>
        <v>-4637180394.8300018</v>
      </c>
      <c r="F65" s="1138"/>
      <c r="G65" s="1138"/>
      <c r="H65" s="1138"/>
      <c r="I65" s="1138"/>
      <c r="J65" s="1138"/>
      <c r="K65" s="1138"/>
      <c r="L65" s="1179"/>
      <c r="M65" s="1143"/>
      <c r="N65" s="7"/>
    </row>
    <row r="66" spans="1:14">
      <c r="G66">
        <v>48</v>
      </c>
      <c r="M66" s="1143"/>
      <c r="N66" s="7"/>
    </row>
    <row r="67" spans="1:14" s="1327" customFormat="1" ht="15.75">
      <c r="A67" s="1141"/>
      <c r="B67" s="1142"/>
      <c r="C67" s="1141"/>
      <c r="D67" s="1141"/>
      <c r="E67" s="1143"/>
      <c r="F67" s="1144"/>
      <c r="G67" s="1143"/>
      <c r="H67" s="1143"/>
      <c r="I67" s="1143"/>
      <c r="J67" s="1143"/>
      <c r="K67" s="1143"/>
      <c r="L67" s="1143"/>
      <c r="M67" s="1143"/>
      <c r="N67" s="1584"/>
    </row>
    <row r="68" spans="1:14" s="1327" customFormat="1" ht="18">
      <c r="A68" s="1564"/>
      <c r="B68" s="1207"/>
      <c r="C68" s="1207"/>
      <c r="D68" s="1207"/>
      <c r="E68" s="1207"/>
      <c r="F68" s="1207"/>
      <c r="G68" s="1207"/>
      <c r="H68" s="1207"/>
      <c r="I68" s="1207"/>
      <c r="J68" s="1207"/>
      <c r="K68" s="1207"/>
      <c r="L68" s="1143"/>
      <c r="M68" s="1143"/>
      <c r="N68" s="1584"/>
    </row>
    <row r="69" spans="1:14" s="1327" customFormat="1" ht="18">
      <c r="A69" s="1207"/>
      <c r="B69" s="1207"/>
      <c r="C69" s="1207"/>
      <c r="D69" s="1207"/>
      <c r="E69" s="1207"/>
      <c r="F69" s="1207"/>
      <c r="G69" s="1207"/>
      <c r="H69" s="1207"/>
      <c r="I69" s="1207"/>
      <c r="J69" s="1207"/>
      <c r="K69" s="1207"/>
      <c r="L69" s="1143"/>
      <c r="M69" s="1143"/>
      <c r="N69" s="1584"/>
    </row>
    <row r="70" spans="1:14" s="1327" customFormat="1" ht="18">
      <c r="A70" s="1585"/>
      <c r="B70" s="1210"/>
      <c r="C70" s="1210"/>
      <c r="D70" s="1210"/>
      <c r="E70" s="1210"/>
      <c r="F70" s="1210"/>
      <c r="G70" s="1210"/>
      <c r="H70" s="1210"/>
      <c r="I70" s="1210"/>
      <c r="J70" s="1210"/>
      <c r="K70" s="1210"/>
      <c r="L70" s="1143"/>
      <c r="M70" s="1143"/>
      <c r="N70" s="1584"/>
    </row>
    <row r="71" spans="1:14" s="1327" customFormat="1" ht="18">
      <c r="A71" s="1207"/>
      <c r="B71" s="1207"/>
      <c r="C71" s="1207"/>
      <c r="D71" s="1207"/>
      <c r="E71" s="1207"/>
      <c r="F71" s="1207"/>
      <c r="G71" s="1207"/>
      <c r="H71" s="1194"/>
      <c r="I71" s="1194"/>
      <c r="J71" s="1719"/>
      <c r="K71" s="1719"/>
      <c r="L71" s="1648"/>
      <c r="M71" s="1143"/>
      <c r="N71" s="1584"/>
    </row>
    <row r="72" spans="1:14" s="1327" customFormat="1" ht="18">
      <c r="A72" s="1226"/>
      <c r="B72" s="1207"/>
      <c r="C72" s="1207"/>
      <c r="D72" s="1207"/>
      <c r="E72" s="1207"/>
      <c r="F72" s="1207"/>
      <c r="G72" s="1207"/>
      <c r="H72" s="1194"/>
      <c r="I72" s="1194"/>
      <c r="J72" s="1719"/>
      <c r="K72" s="1719"/>
      <c r="L72" s="1648"/>
      <c r="M72" s="1143"/>
      <c r="N72" s="1584"/>
    </row>
    <row r="73" spans="1:14" s="1327" customFormat="1" ht="18">
      <c r="A73" s="1564"/>
      <c r="B73" s="1207"/>
      <c r="C73" s="1207"/>
      <c r="D73" s="1207"/>
      <c r="E73" s="1207"/>
      <c r="F73" s="1207"/>
      <c r="G73" s="1207"/>
      <c r="H73" s="1207"/>
      <c r="I73" s="1207"/>
      <c r="J73" s="1207"/>
      <c r="K73" s="1207"/>
      <c r="L73" s="1648"/>
      <c r="M73" s="1143"/>
      <c r="N73" s="1584"/>
    </row>
    <row r="74" spans="1:14" s="1327" customFormat="1" ht="18">
      <c r="A74" s="1226"/>
      <c r="B74" s="1207"/>
      <c r="C74" s="1207"/>
      <c r="D74" s="1207"/>
      <c r="E74" s="1207"/>
      <c r="F74" s="1207"/>
      <c r="G74" s="1207"/>
      <c r="H74" s="1207"/>
      <c r="I74" s="1207"/>
      <c r="J74" s="1207"/>
      <c r="K74" s="1207"/>
      <c r="L74" s="1648"/>
      <c r="M74" s="1143"/>
      <c r="N74" s="1584"/>
    </row>
    <row r="75" spans="1:14" s="1327" customFormat="1" ht="18">
      <c r="A75" s="1564"/>
      <c r="B75" s="1207"/>
      <c r="C75" s="1207"/>
      <c r="D75" s="1207"/>
      <c r="E75" s="1207"/>
      <c r="F75" s="1207"/>
      <c r="G75" s="1207"/>
      <c r="H75" s="1194"/>
      <c r="I75" s="1194"/>
      <c r="J75" s="1719"/>
      <c r="K75" s="1719"/>
      <c r="L75" s="1648"/>
      <c r="M75" s="1143"/>
      <c r="N75" s="1584"/>
    </row>
    <row r="76" spans="1:14" s="1327" customFormat="1" ht="18">
      <c r="A76" s="1226"/>
      <c r="B76" s="1207"/>
      <c r="C76" s="1207"/>
      <c r="D76" s="1207"/>
      <c r="E76" s="1207"/>
      <c r="F76" s="1207"/>
      <c r="G76" s="1207"/>
      <c r="H76" s="1207"/>
      <c r="I76" s="1207"/>
      <c r="J76" s="1207"/>
      <c r="K76" s="1207"/>
      <c r="L76" s="1648"/>
      <c r="M76" s="1143"/>
      <c r="N76" s="1584"/>
    </row>
    <row r="77" spans="1:14" s="1327" customFormat="1" ht="18">
      <c r="A77" s="1564"/>
      <c r="B77" s="1207"/>
      <c r="C77" s="1207"/>
      <c r="D77" s="1207"/>
      <c r="E77" s="1207"/>
      <c r="F77" s="1207"/>
      <c r="G77" s="1207"/>
      <c r="H77" s="1207"/>
      <c r="I77" s="1207"/>
      <c r="J77" s="1207"/>
      <c r="K77" s="1207"/>
      <c r="L77" s="1648"/>
      <c r="M77" s="1143"/>
      <c r="N77" s="1584"/>
    </row>
    <row r="78" spans="1:14" s="1327" customFormat="1" ht="18">
      <c r="A78" s="1226"/>
      <c r="B78" s="1207"/>
      <c r="C78" s="1207"/>
      <c r="D78" s="1207"/>
      <c r="E78" s="1207"/>
      <c r="F78" s="1207"/>
      <c r="G78" s="1207"/>
      <c r="H78" s="1207"/>
      <c r="I78" s="1207"/>
      <c r="J78" s="1207"/>
      <c r="K78" s="1207"/>
      <c r="L78" s="1649"/>
      <c r="M78" s="1143"/>
      <c r="N78" s="1584"/>
    </row>
    <row r="79" spans="1:14" s="1327" customFormat="1" ht="18">
      <c r="A79" s="1564"/>
      <c r="B79" s="1207"/>
      <c r="C79" s="1207"/>
      <c r="D79" s="1207"/>
      <c r="E79" s="1207"/>
      <c r="F79" s="1207"/>
      <c r="G79" s="1592"/>
      <c r="H79" s="1207"/>
      <c r="I79" s="1207"/>
      <c r="J79" s="1207"/>
      <c r="K79" s="1207"/>
      <c r="L79" s="1649"/>
      <c r="M79" s="1143"/>
      <c r="N79" s="1584"/>
    </row>
    <row r="80" spans="1:14" s="1327" customFormat="1" ht="18">
      <c r="A80" s="1564"/>
      <c r="B80" s="1207"/>
      <c r="C80" s="1207"/>
      <c r="D80" s="1207"/>
      <c r="E80" s="1207"/>
      <c r="F80" s="1207"/>
      <c r="G80" s="1592"/>
      <c r="H80" s="1207"/>
      <c r="I80" s="1207"/>
      <c r="J80" s="1207"/>
      <c r="K80" s="1207"/>
      <c r="L80" s="1649"/>
      <c r="M80" s="1143"/>
      <c r="N80" s="1584"/>
    </row>
    <row r="81" spans="1:14" s="1327" customFormat="1" ht="18">
      <c r="A81" s="1564"/>
      <c r="B81" s="1207"/>
      <c r="C81" s="1207"/>
      <c r="D81" s="1207"/>
      <c r="E81" s="1207"/>
      <c r="F81" s="1207"/>
      <c r="G81" s="1592"/>
      <c r="H81" s="1207"/>
      <c r="I81" s="1207"/>
      <c r="J81" s="1207"/>
      <c r="K81" s="1207"/>
      <c r="L81" s="1649"/>
      <c r="M81" s="1143"/>
      <c r="N81" s="1584"/>
    </row>
    <row r="82" spans="1:14" s="1327" customFormat="1" ht="18">
      <c r="A82" s="1564"/>
      <c r="B82" s="1207"/>
      <c r="C82" s="1207"/>
      <c r="D82" s="1207"/>
      <c r="E82" s="1207"/>
      <c r="F82" s="1207"/>
      <c r="G82" s="1592"/>
      <c r="H82" s="1207"/>
      <c r="I82" s="1207"/>
      <c r="J82" s="1207"/>
      <c r="K82" s="1207"/>
      <c r="L82" s="1649"/>
      <c r="M82" s="1143"/>
      <c r="N82" s="1584"/>
    </row>
    <row r="83" spans="1:14" s="1327" customFormat="1" ht="18">
      <c r="A83" s="1564"/>
      <c r="B83" s="1207"/>
      <c r="C83" s="1207"/>
      <c r="D83" s="1207"/>
      <c r="E83" s="1207"/>
      <c r="F83" s="1592"/>
      <c r="G83" s="1592"/>
      <c r="H83" s="1207"/>
      <c r="I83" s="1207"/>
      <c r="J83" s="1207"/>
      <c r="K83" s="1207"/>
      <c r="L83" s="1649"/>
      <c r="M83" s="1143"/>
      <c r="N83" s="1584"/>
    </row>
    <row r="84" spans="1:14" s="1327" customFormat="1" ht="18">
      <c r="A84" s="1226"/>
      <c r="B84" s="1207"/>
      <c r="C84" s="1207"/>
      <c r="D84" s="1207"/>
      <c r="E84" s="1207"/>
      <c r="F84" s="1207"/>
      <c r="G84" s="1207"/>
      <c r="H84" s="1207"/>
      <c r="I84" s="1207"/>
      <c r="J84" s="1207"/>
      <c r="K84" s="1207"/>
      <c r="L84" s="1649"/>
      <c r="M84" s="1143"/>
      <c r="N84" s="1584"/>
    </row>
    <row r="85" spans="1:14" s="1327" customFormat="1" ht="18">
      <c r="A85" s="1564"/>
      <c r="B85" s="1207"/>
      <c r="C85" s="1207"/>
      <c r="D85" s="1207"/>
      <c r="E85" s="1207"/>
      <c r="F85" s="1207"/>
      <c r="G85" s="1207"/>
      <c r="H85" s="1207"/>
      <c r="I85" s="1207"/>
      <c r="J85" s="1207"/>
      <c r="K85" s="1207"/>
      <c r="L85" s="1649"/>
      <c r="M85" s="1143"/>
      <c r="N85" s="1584"/>
    </row>
    <row r="86" spans="1:14" s="1327" customFormat="1" ht="18">
      <c r="A86" s="1564"/>
      <c r="B86" s="1207"/>
      <c r="C86" s="1207"/>
      <c r="D86" s="1207"/>
      <c r="E86" s="1207"/>
      <c r="F86" s="1207"/>
      <c r="G86" s="1207"/>
      <c r="H86" s="1207"/>
      <c r="I86" s="1207"/>
      <c r="J86" s="1207"/>
      <c r="K86" s="1207"/>
      <c r="L86" s="1649"/>
      <c r="M86" s="1143"/>
      <c r="N86" s="1584"/>
    </row>
    <row r="87" spans="1:14" s="1327" customFormat="1" ht="18">
      <c r="A87" s="1564"/>
      <c r="B87" s="1207"/>
      <c r="C87" s="1207"/>
      <c r="D87" s="1207"/>
      <c r="E87" s="1207"/>
      <c r="F87" s="1210"/>
      <c r="G87" s="1210"/>
      <c r="H87" s="1210"/>
      <c r="I87" s="1210"/>
      <c r="J87" s="1210"/>
      <c r="K87" s="1210"/>
      <c r="L87" s="1649"/>
      <c r="M87" s="1143"/>
      <c r="N87" s="1584"/>
    </row>
    <row r="88" spans="1:14" s="1327" customFormat="1" ht="19.5">
      <c r="A88" s="1564"/>
      <c r="B88" s="1207"/>
      <c r="C88" s="1207"/>
      <c r="D88" s="1207"/>
      <c r="E88" s="1207"/>
      <c r="F88" s="1210"/>
      <c r="G88" s="1210"/>
      <c r="H88" s="1207"/>
      <c r="I88" s="1207"/>
      <c r="J88" s="1207"/>
      <c r="K88" s="1207"/>
      <c r="L88" s="1650"/>
      <c r="M88" s="1143"/>
      <c r="N88" s="1584"/>
    </row>
    <row r="89" spans="1:14" s="1327" customFormat="1" ht="18">
      <c r="A89" s="1564"/>
      <c r="B89" s="1207"/>
      <c r="C89" s="1207"/>
      <c r="D89" s="1207"/>
      <c r="E89" s="1207"/>
      <c r="F89" s="1210"/>
      <c r="G89" s="1210"/>
      <c r="H89" s="1207"/>
      <c r="I89" s="1207"/>
      <c r="J89" s="1207"/>
      <c r="K89" s="1207"/>
      <c r="L89" s="1649"/>
      <c r="M89" s="1143"/>
      <c r="N89" s="1584"/>
    </row>
    <row r="90" spans="1:14" s="1327" customFormat="1" ht="18">
      <c r="A90" s="1564"/>
      <c r="B90" s="1207"/>
      <c r="C90" s="1207"/>
      <c r="D90" s="1207"/>
      <c r="E90" s="1207"/>
      <c r="F90" s="1207"/>
      <c r="G90" s="1207"/>
      <c r="H90" s="1207"/>
      <c r="I90" s="1207"/>
      <c r="J90" s="1293"/>
      <c r="K90" s="1293"/>
      <c r="L90" s="1649"/>
      <c r="M90" s="1143"/>
      <c r="N90" s="1584"/>
    </row>
    <row r="91" spans="1:14" s="1327" customFormat="1" ht="18">
      <c r="A91" s="1564"/>
      <c r="B91" s="1207"/>
      <c r="C91" s="1207"/>
      <c r="D91" s="1207"/>
      <c r="E91" s="1207"/>
      <c r="F91" s="1207"/>
      <c r="G91" s="1218"/>
      <c r="H91" s="1207"/>
      <c r="I91" s="1207"/>
      <c r="J91" s="1207"/>
      <c r="K91" s="1207"/>
      <c r="L91" s="1649"/>
      <c r="M91" s="1143"/>
      <c r="N91" s="1584"/>
    </row>
    <row r="92" spans="1:14" s="1327" customFormat="1" ht="18">
      <c r="A92" s="1207"/>
      <c r="B92" s="1207"/>
      <c r="C92" s="1207"/>
      <c r="D92" s="1207"/>
      <c r="E92" s="1207"/>
      <c r="F92" s="1218"/>
      <c r="G92" s="1218"/>
      <c r="H92" s="1218"/>
      <c r="I92" s="1218"/>
      <c r="J92" s="1218"/>
      <c r="K92" s="1218"/>
      <c r="L92" s="1649"/>
      <c r="M92" s="1143"/>
      <c r="N92" s="1584"/>
    </row>
    <row r="93" spans="1:14" s="1327" customFormat="1" ht="18">
      <c r="A93" s="1207"/>
      <c r="B93" s="1207"/>
      <c r="C93" s="1207"/>
      <c r="D93" s="1207"/>
      <c r="E93" s="1207"/>
      <c r="F93" s="1218"/>
      <c r="G93" s="1218"/>
      <c r="H93" s="1218"/>
      <c r="I93" s="1218"/>
      <c r="J93" s="1218"/>
      <c r="K93" s="1218"/>
      <c r="L93" s="1649"/>
      <c r="M93" s="1143"/>
      <c r="N93" s="1584"/>
    </row>
    <row r="94" spans="1:14" s="1327" customFormat="1" ht="18">
      <c r="A94" s="1218"/>
      <c r="B94" s="1207"/>
      <c r="C94" s="1207"/>
      <c r="D94" s="1207"/>
      <c r="E94" s="1207"/>
      <c r="F94" s="1218"/>
      <c r="G94" s="1218"/>
      <c r="H94" s="1218"/>
      <c r="I94" s="1218"/>
      <c r="J94" s="1218"/>
      <c r="K94" s="1218"/>
      <c r="L94" s="1649"/>
      <c r="M94" s="1143"/>
      <c r="N94" s="1584"/>
    </row>
    <row r="95" spans="1:14" s="1327" customFormat="1" ht="18">
      <c r="A95" s="1218"/>
      <c r="B95" s="1207"/>
      <c r="C95" s="1226"/>
      <c r="D95" s="1207"/>
      <c r="E95" s="1207"/>
      <c r="F95" s="1218"/>
      <c r="G95" s="1218"/>
      <c r="H95" s="1218"/>
      <c r="I95" s="1218"/>
      <c r="J95" s="1218"/>
      <c r="K95" s="1218"/>
      <c r="L95" s="1649"/>
      <c r="M95" s="1143"/>
      <c r="N95" s="1584"/>
    </row>
    <row r="96" spans="1:14" s="1327" customFormat="1" ht="18">
      <c r="A96" s="1207"/>
      <c r="B96" s="1564"/>
      <c r="C96" s="1564"/>
      <c r="D96" s="1564"/>
      <c r="E96" s="1564"/>
      <c r="F96" s="1207"/>
      <c r="G96" s="1207"/>
      <c r="H96" s="1207"/>
      <c r="I96" s="1207"/>
      <c r="J96" s="1207"/>
      <c r="K96" s="1207"/>
      <c r="L96" s="1649"/>
      <c r="M96" s="1143"/>
      <c r="N96" s="1584"/>
    </row>
    <row r="97" spans="1:14" s="1327" customFormat="1" ht="18">
      <c r="A97" s="1218"/>
      <c r="B97" s="1229"/>
      <c r="C97" s="1229"/>
      <c r="D97" s="1229"/>
      <c r="E97" s="1229"/>
      <c r="F97" s="1586"/>
      <c r="G97" s="1587"/>
      <c r="H97" s="1586"/>
      <c r="I97" s="1588"/>
      <c r="J97" s="1586"/>
      <c r="K97" s="1229"/>
      <c r="L97" s="1649"/>
      <c r="M97" s="1143"/>
      <c r="N97" s="1584"/>
    </row>
    <row r="98" spans="1:14" s="1327" customFormat="1" ht="18">
      <c r="A98" s="1218"/>
      <c r="B98" s="1229"/>
      <c r="C98" s="1229"/>
      <c r="D98" s="1229"/>
      <c r="E98" s="1229"/>
      <c r="F98" s="1229"/>
      <c r="G98" s="1587"/>
      <c r="H98" s="1229"/>
      <c r="I98" s="1229"/>
      <c r="J98" s="1588"/>
      <c r="K98" s="1229"/>
      <c r="L98" s="1649"/>
      <c r="M98" s="1143"/>
      <c r="N98" s="1584"/>
    </row>
    <row r="99" spans="1:14" s="1327" customFormat="1" ht="18">
      <c r="A99" s="1218"/>
      <c r="B99" s="1589"/>
      <c r="C99" s="1590"/>
      <c r="D99" s="1229"/>
      <c r="E99" s="1229"/>
      <c r="F99" s="1229"/>
      <c r="G99" s="1587"/>
      <c r="H99" s="1229"/>
      <c r="I99" s="1229"/>
      <c r="J99" s="1588"/>
      <c r="K99" s="1591"/>
      <c r="L99" s="1143"/>
      <c r="M99" s="1143"/>
      <c r="N99" s="1584"/>
    </row>
    <row r="100" spans="1:14" s="1327" customFormat="1" ht="18">
      <c r="A100" s="1218"/>
      <c r="B100" s="1564"/>
      <c r="C100" s="1564"/>
      <c r="D100" s="1564"/>
      <c r="E100" s="1564"/>
      <c r="F100" s="1218"/>
      <c r="G100" s="1218"/>
      <c r="H100" s="1565"/>
      <c r="I100" s="1218"/>
      <c r="J100" s="1565"/>
      <c r="K100" s="1218"/>
      <c r="L100" s="1143"/>
      <c r="M100" s="1143"/>
      <c r="N100" s="1584"/>
    </row>
    <row r="101" spans="1:14" s="1327" customFormat="1" ht="18">
      <c r="A101" s="1218"/>
      <c r="B101" s="1564"/>
      <c r="C101" s="1564"/>
      <c r="D101" s="1564"/>
      <c r="E101" s="1564"/>
      <c r="F101" s="1218"/>
      <c r="G101" s="1218"/>
      <c r="H101" s="1565"/>
      <c r="I101" s="1218"/>
      <c r="J101" s="1565"/>
      <c r="K101" s="1218"/>
      <c r="L101" s="1143"/>
      <c r="M101" s="1143"/>
      <c r="N101" s="1584"/>
    </row>
    <row r="102" spans="1:14" s="1327" customFormat="1" ht="18">
      <c r="A102" s="1207"/>
      <c r="B102" s="1207"/>
      <c r="C102" s="1210"/>
      <c r="D102" s="1210"/>
      <c r="E102" s="1210"/>
      <c r="F102" s="1210"/>
      <c r="G102" s="1210"/>
      <c r="H102" s="1210"/>
      <c r="I102" s="1207"/>
      <c r="J102" s="1207"/>
      <c r="K102" s="1207"/>
      <c r="L102" s="1143"/>
      <c r="M102" s="1143"/>
      <c r="N102" s="1584"/>
    </row>
    <row r="103" spans="1:14" s="1327" customFormat="1" ht="18">
      <c r="A103" s="1207"/>
      <c r="B103" s="1207"/>
      <c r="C103" s="1207"/>
      <c r="D103" s="1207"/>
      <c r="E103" s="1207"/>
      <c r="F103" s="1207"/>
      <c r="G103" s="1207"/>
      <c r="H103" s="1207"/>
      <c r="I103" s="1207"/>
      <c r="J103" s="1207"/>
      <c r="K103" s="1207"/>
      <c r="L103" s="1143"/>
      <c r="M103" s="1592"/>
      <c r="N103" s="1584"/>
    </row>
    <row r="104" spans="1:14" s="1327" customFormat="1" ht="18">
      <c r="A104" s="1207"/>
      <c r="B104" s="1207"/>
      <c r="C104" s="1210"/>
      <c r="D104" s="1210"/>
      <c r="E104" s="1210"/>
      <c r="F104" s="1210"/>
      <c r="G104" s="1210"/>
      <c r="H104" s="1210"/>
      <c r="I104" s="1207"/>
      <c r="J104" s="1207"/>
      <c r="K104" s="1207"/>
      <c r="L104" s="1143"/>
      <c r="M104" s="1592"/>
      <c r="N104" s="1584"/>
    </row>
    <row r="105" spans="1:14" s="1327" customFormat="1" ht="18">
      <c r="A105" s="1207"/>
      <c r="B105" s="1207"/>
      <c r="C105" s="1210"/>
      <c r="D105" s="1210"/>
      <c r="E105" s="1210"/>
      <c r="F105" s="1210"/>
      <c r="G105" s="1210"/>
      <c r="H105" s="1210"/>
      <c r="I105" s="1207"/>
      <c r="J105" s="1207"/>
      <c r="K105" s="1207"/>
      <c r="L105" s="1143"/>
      <c r="M105" s="1592"/>
      <c r="N105" s="1584"/>
    </row>
    <row r="106" spans="1:14" s="1327" customFormat="1" ht="18">
      <c r="A106" s="1207"/>
      <c r="B106" s="1218"/>
      <c r="C106" s="1210"/>
      <c r="D106" s="1210"/>
      <c r="E106" s="1210"/>
      <c r="F106" s="1210"/>
      <c r="G106" s="1210"/>
      <c r="H106" s="1210"/>
      <c r="I106" s="1207"/>
      <c r="J106" s="1207"/>
      <c r="K106" s="1207"/>
      <c r="L106" s="1143"/>
      <c r="M106" s="1592"/>
      <c r="N106" s="1584"/>
    </row>
    <row r="107" spans="1:14" s="1327" customFormat="1" ht="18">
      <c r="A107" s="1207"/>
      <c r="B107" s="1218"/>
      <c r="C107" s="1209"/>
      <c r="D107" s="1209"/>
      <c r="E107" s="1210"/>
      <c r="F107" s="1210"/>
      <c r="G107" s="1209"/>
      <c r="H107" s="1209"/>
      <c r="I107" s="1207"/>
      <c r="J107" s="1207"/>
      <c r="K107" s="1207"/>
      <c r="L107" s="1143"/>
      <c r="M107" s="1592"/>
      <c r="N107" s="1584"/>
    </row>
    <row r="108" spans="1:14" s="1327" customFormat="1" ht="18">
      <c r="A108" s="1207"/>
      <c r="B108" s="1218"/>
      <c r="C108" s="1207"/>
      <c r="D108" s="1207"/>
      <c r="E108" s="1207"/>
      <c r="F108" s="1207"/>
      <c r="G108" s="1207"/>
      <c r="H108" s="1207"/>
      <c r="I108" s="1207"/>
      <c r="J108" s="1207"/>
      <c r="K108" s="1207"/>
      <c r="L108" s="1143"/>
      <c r="M108" s="1592"/>
      <c r="N108" s="1584"/>
    </row>
    <row r="109" spans="1:14" s="1327" customFormat="1" ht="18">
      <c r="A109" s="1218"/>
      <c r="B109" s="1218"/>
      <c r="C109" s="1218"/>
      <c r="D109" s="1218"/>
      <c r="E109" s="1218"/>
      <c r="F109" s="1218"/>
      <c r="G109" s="1218"/>
      <c r="H109" s="1218"/>
      <c r="I109" s="1207"/>
      <c r="J109" s="1218"/>
      <c r="K109" s="1207"/>
      <c r="L109" s="1592"/>
      <c r="M109" s="1592"/>
      <c r="N109" s="1584"/>
    </row>
    <row r="110" spans="1:14" s="1327" customFormat="1" ht="18">
      <c r="A110" s="1218"/>
      <c r="B110" s="1218"/>
      <c r="C110" s="1218"/>
      <c r="D110" s="1218"/>
      <c r="E110" s="1218"/>
      <c r="F110" s="1218"/>
      <c r="G110" s="1218"/>
      <c r="H110" s="1218"/>
      <c r="I110" s="1207"/>
      <c r="J110" s="1218"/>
      <c r="K110" s="1207"/>
      <c r="L110" s="1592"/>
      <c r="M110" s="1592"/>
      <c r="N110" s="1584"/>
    </row>
    <row r="111" spans="1:14" s="1327" customFormat="1" ht="18">
      <c r="A111" s="1218"/>
      <c r="B111" s="1229"/>
      <c r="C111" s="1229"/>
      <c r="D111" s="1586"/>
      <c r="E111" s="1229"/>
      <c r="F111" s="1586"/>
      <c r="G111" s="1229"/>
      <c r="H111" s="1586"/>
      <c r="I111" s="1229"/>
      <c r="J111" s="1229"/>
      <c r="K111" s="1229"/>
      <c r="L111" s="1592"/>
      <c r="M111" s="1592"/>
      <c r="N111" s="1584"/>
    </row>
    <row r="112" spans="1:14" s="1327" customFormat="1" ht="18">
      <c r="A112" s="1218"/>
      <c r="B112" s="1229"/>
      <c r="C112" s="1229"/>
      <c r="D112" s="1229"/>
      <c r="E112" s="1229"/>
      <c r="F112" s="1229"/>
      <c r="G112" s="1229"/>
      <c r="H112" s="1229"/>
      <c r="I112" s="1229"/>
      <c r="J112" s="1229"/>
      <c r="K112" s="1229"/>
      <c r="L112" s="1592"/>
      <c r="M112" s="1592"/>
      <c r="N112" s="1584"/>
    </row>
    <row r="113" spans="1:14" s="1327" customFormat="1" ht="18">
      <c r="A113" s="1218"/>
      <c r="B113" s="1229"/>
      <c r="C113" s="1229"/>
      <c r="D113" s="1229"/>
      <c r="E113" s="1229"/>
      <c r="F113" s="1229"/>
      <c r="G113" s="1229"/>
      <c r="H113" s="1229"/>
      <c r="I113" s="1229"/>
      <c r="J113" s="1229"/>
      <c r="K113" s="1229"/>
      <c r="L113" s="1592"/>
      <c r="M113" s="1592"/>
      <c r="N113" s="1584"/>
    </row>
    <row r="114" spans="1:14" s="1327" customFormat="1" ht="18">
      <c r="A114" s="1218"/>
      <c r="B114" s="1229"/>
      <c r="C114" s="1229"/>
      <c r="D114" s="1229"/>
      <c r="E114" s="1229"/>
      <c r="F114" s="1229"/>
      <c r="G114" s="1229"/>
      <c r="H114" s="1229"/>
      <c r="I114" s="1229"/>
      <c r="J114" s="1229"/>
      <c r="K114" s="1229"/>
      <c r="L114" s="1592"/>
      <c r="M114" s="1592"/>
      <c r="N114" s="1584"/>
    </row>
    <row r="115" spans="1:14" s="1327" customFormat="1" ht="18">
      <c r="A115" s="1218"/>
      <c r="B115" s="1218"/>
      <c r="C115" s="1218"/>
      <c r="D115" s="1565"/>
      <c r="E115" s="1218"/>
      <c r="F115" s="1565"/>
      <c r="G115" s="1218"/>
      <c r="H115" s="1565"/>
      <c r="I115" s="1207"/>
      <c r="J115" s="1207"/>
      <c r="K115" s="1207"/>
      <c r="L115" s="1592"/>
      <c r="M115" s="1592"/>
      <c r="N115" s="1584"/>
    </row>
    <row r="116" spans="1:14" s="1327" customFormat="1" ht="18">
      <c r="A116" s="1564"/>
      <c r="B116" s="1207"/>
      <c r="C116" s="1207"/>
      <c r="D116" s="1207"/>
      <c r="E116" s="1207"/>
      <c r="F116" s="1207"/>
      <c r="G116" s="1207"/>
      <c r="H116" s="1207"/>
      <c r="I116" s="1207"/>
      <c r="J116" s="1207"/>
      <c r="K116" s="1207"/>
      <c r="L116" s="1592"/>
      <c r="M116" s="1592"/>
    </row>
    <row r="117" spans="1:14" s="1327" customFormat="1" ht="18">
      <c r="A117" s="1564"/>
      <c r="B117" s="1207"/>
      <c r="C117" s="1207"/>
      <c r="D117" s="1207"/>
      <c r="E117" s="1207"/>
      <c r="F117" s="1207"/>
      <c r="G117" s="1207"/>
      <c r="H117" s="1207"/>
      <c r="I117" s="1207"/>
      <c r="J117" s="1207"/>
      <c r="K117" s="1207"/>
      <c r="L117" s="1592"/>
      <c r="M117" s="1592"/>
    </row>
    <row r="118" spans="1:14" s="1327" customFormat="1" ht="18">
      <c r="A118" s="1564"/>
      <c r="B118" s="1207"/>
      <c r="C118" s="1207"/>
      <c r="D118" s="1207"/>
      <c r="E118" s="1207"/>
      <c r="F118" s="1210"/>
      <c r="G118" s="1210"/>
      <c r="H118" s="1210"/>
      <c r="I118" s="1210"/>
      <c r="J118" s="1210"/>
      <c r="K118" s="1210"/>
      <c r="L118" s="1592"/>
      <c r="M118" s="1592"/>
    </row>
    <row r="119" spans="1:14" s="1327" customFormat="1" ht="18">
      <c r="A119" s="1564"/>
      <c r="B119" s="1207"/>
      <c r="C119" s="1207"/>
      <c r="D119" s="1207"/>
      <c r="E119" s="1207"/>
      <c r="F119" s="1210"/>
      <c r="G119" s="1210"/>
      <c r="H119" s="1207"/>
      <c r="I119" s="1207"/>
      <c r="J119" s="1207"/>
      <c r="K119" s="1207"/>
      <c r="L119" s="1592"/>
      <c r="M119" s="1592"/>
    </row>
    <row r="120" spans="1:14" s="1327" customFormat="1" ht="18">
      <c r="A120" s="1564"/>
      <c r="B120" s="1207"/>
      <c r="C120" s="1207"/>
      <c r="D120" s="1207"/>
      <c r="E120" s="1207"/>
      <c r="F120" s="1210"/>
      <c r="G120" s="1210"/>
      <c r="H120" s="1207"/>
      <c r="I120" s="1207"/>
      <c r="J120" s="1207"/>
      <c r="K120" s="1207"/>
      <c r="L120" s="1592"/>
      <c r="M120" s="1592"/>
    </row>
    <row r="121" spans="1:14" s="1327" customFormat="1" ht="18">
      <c r="A121" s="1564"/>
      <c r="B121" s="1207"/>
      <c r="C121" s="1207"/>
      <c r="D121" s="1207"/>
      <c r="E121" s="1207"/>
      <c r="F121" s="1207"/>
      <c r="G121" s="1207"/>
      <c r="H121" s="1207"/>
      <c r="I121" s="1207"/>
      <c r="J121" s="1293"/>
      <c r="K121" s="1293"/>
      <c r="L121" s="1592"/>
      <c r="M121" s="1592"/>
    </row>
    <row r="122" spans="1:14" s="1327" customFormat="1" ht="18">
      <c r="A122" s="1564"/>
      <c r="B122" s="1207"/>
      <c r="C122" s="1207"/>
      <c r="D122" s="1207"/>
      <c r="E122" s="1207"/>
      <c r="F122" s="1207"/>
      <c r="G122" s="1218"/>
      <c r="H122" s="1207"/>
      <c r="I122" s="1207"/>
      <c r="J122" s="1207"/>
      <c r="K122" s="1207"/>
      <c r="L122" s="1592"/>
      <c r="M122" s="1592"/>
    </row>
    <row r="123" spans="1:14" s="1327" customFormat="1" ht="18">
      <c r="A123" s="1207"/>
      <c r="B123" s="1207"/>
      <c r="C123" s="1207"/>
      <c r="D123" s="1207"/>
      <c r="E123" s="1207"/>
      <c r="F123" s="1218"/>
      <c r="G123" s="1218"/>
      <c r="H123" s="1218"/>
      <c r="I123" s="1218"/>
      <c r="J123" s="1218"/>
      <c r="K123" s="1218"/>
      <c r="L123" s="1592"/>
      <c r="M123" s="1592"/>
    </row>
    <row r="124" spans="1:14" s="1327" customFormat="1" ht="18">
      <c r="A124" s="1207"/>
      <c r="B124" s="1207"/>
      <c r="C124" s="1207"/>
      <c r="D124" s="1207"/>
      <c r="E124" s="1207"/>
      <c r="F124" s="1218"/>
      <c r="G124" s="1218"/>
      <c r="H124" s="1218"/>
      <c r="I124" s="1218"/>
      <c r="J124" s="1218"/>
      <c r="K124" s="1218"/>
      <c r="L124" s="1592"/>
      <c r="M124" s="1592"/>
    </row>
    <row r="125" spans="1:14" s="1327" customFormat="1" ht="18">
      <c r="A125" s="1218"/>
      <c r="B125" s="1207"/>
      <c r="C125" s="1207"/>
      <c r="D125" s="1207"/>
      <c r="E125" s="1207"/>
      <c r="F125" s="1218"/>
      <c r="G125" s="1218"/>
      <c r="H125" s="1218"/>
      <c r="I125" s="1218"/>
      <c r="J125" s="1218"/>
      <c r="K125" s="1218"/>
      <c r="L125" s="1592"/>
      <c r="M125" s="1592"/>
    </row>
    <row r="126" spans="1:14" s="1327" customFormat="1" ht="18">
      <c r="A126" s="1218"/>
      <c r="B126" s="1207"/>
      <c r="C126" s="1226"/>
      <c r="D126" s="1207"/>
      <c r="E126" s="1207"/>
      <c r="F126" s="1218"/>
      <c r="G126" s="1218"/>
      <c r="H126" s="1218"/>
      <c r="I126" s="1218"/>
      <c r="J126" s="1218"/>
      <c r="K126" s="1218"/>
      <c r="L126" s="1592"/>
      <c r="M126" s="1592"/>
    </row>
    <row r="127" spans="1:14" s="1327" customFormat="1" ht="18">
      <c r="A127" s="1207"/>
      <c r="B127" s="1564"/>
      <c r="C127" s="1564"/>
      <c r="D127" s="1564"/>
      <c r="E127" s="1564"/>
      <c r="F127" s="1207"/>
      <c r="G127" s="1207"/>
      <c r="H127" s="1207"/>
      <c r="I127" s="1207"/>
      <c r="J127" s="1207"/>
      <c r="K127" s="1207"/>
      <c r="L127" s="1592"/>
      <c r="M127" s="1592"/>
    </row>
    <row r="128" spans="1:14" s="1327" customFormat="1" ht="18">
      <c r="A128" s="1218"/>
      <c r="B128" s="1229"/>
      <c r="C128" s="1229"/>
      <c r="D128" s="1229"/>
      <c r="E128" s="1229"/>
      <c r="F128" s="1586"/>
      <c r="G128" s="1587"/>
      <c r="H128" s="1586"/>
      <c r="I128" s="1588"/>
      <c r="J128" s="1586"/>
      <c r="K128" s="1229"/>
      <c r="L128" s="1592"/>
      <c r="M128" s="1592"/>
    </row>
    <row r="129" spans="1:13" s="1327" customFormat="1" ht="18">
      <c r="A129" s="1218"/>
      <c r="B129" s="1229"/>
      <c r="C129" s="1229"/>
      <c r="D129" s="1229"/>
      <c r="E129" s="1229"/>
      <c r="F129" s="1229"/>
      <c r="G129" s="1587"/>
      <c r="H129" s="1229"/>
      <c r="I129" s="1229"/>
      <c r="J129" s="1588"/>
      <c r="K129" s="1229"/>
      <c r="L129" s="1592"/>
      <c r="M129" s="1592"/>
    </row>
    <row r="130" spans="1:13" s="1327" customFormat="1" ht="18">
      <c r="A130" s="1218"/>
      <c r="B130" s="1564"/>
      <c r="C130" s="1564"/>
      <c r="D130" s="1564"/>
      <c r="E130" s="1564"/>
      <c r="F130" s="1218"/>
      <c r="G130" s="1218"/>
      <c r="H130" s="1565"/>
      <c r="I130" s="1218"/>
      <c r="J130" s="1565"/>
      <c r="K130" s="1218"/>
      <c r="L130" s="1592"/>
      <c r="M130" s="1592"/>
    </row>
    <row r="131" spans="1:13" s="1327" customFormat="1" ht="18">
      <c r="A131" s="1207"/>
      <c r="B131" s="1207"/>
      <c r="C131" s="1210"/>
      <c r="D131" s="1210"/>
      <c r="E131" s="1210"/>
      <c r="F131" s="1210"/>
      <c r="G131" s="1210"/>
      <c r="H131" s="1210"/>
      <c r="I131" s="1207"/>
      <c r="J131" s="1207"/>
      <c r="K131" s="1207"/>
      <c r="L131" s="1592"/>
      <c r="M131" s="1592"/>
    </row>
    <row r="132" spans="1:13" s="1327" customFormat="1" ht="18">
      <c r="A132" s="1207"/>
      <c r="B132" s="1207"/>
      <c r="C132" s="1207"/>
      <c r="D132" s="1207"/>
      <c r="E132" s="1207"/>
      <c r="F132" s="1207"/>
      <c r="G132" s="1207"/>
      <c r="H132" s="1207"/>
      <c r="I132" s="1207"/>
      <c r="J132" s="1207"/>
      <c r="K132" s="1207"/>
      <c r="L132" s="1592"/>
      <c r="M132" s="1592"/>
    </row>
    <row r="133" spans="1:13" s="1327" customFormat="1" ht="18">
      <c r="A133" s="1207"/>
      <c r="B133" s="1207"/>
      <c r="C133" s="1210"/>
      <c r="D133" s="1210"/>
      <c r="E133" s="1210"/>
      <c r="F133" s="1210"/>
      <c r="G133" s="1210"/>
      <c r="H133" s="1210"/>
      <c r="I133" s="1207"/>
      <c r="J133" s="1207"/>
      <c r="K133" s="1207"/>
      <c r="L133" s="1592"/>
      <c r="M133" s="1592"/>
    </row>
    <row r="134" spans="1:13" s="1327" customFormat="1" ht="18">
      <c r="A134" s="1207"/>
      <c r="B134" s="1207"/>
      <c r="C134" s="1210"/>
      <c r="D134" s="1210"/>
      <c r="E134" s="1210"/>
      <c r="F134" s="1210"/>
      <c r="G134" s="1210"/>
      <c r="H134" s="1210"/>
      <c r="I134" s="1207"/>
      <c r="J134" s="1207"/>
      <c r="K134" s="1207"/>
      <c r="L134" s="1592"/>
      <c r="M134" s="1592"/>
    </row>
    <row r="135" spans="1:13" s="1327" customFormat="1" ht="18">
      <c r="A135" s="1207"/>
      <c r="B135" s="1218"/>
      <c r="C135" s="1210"/>
      <c r="D135" s="1210"/>
      <c r="E135" s="1210"/>
      <c r="F135" s="1210"/>
      <c r="G135" s="1210"/>
      <c r="H135" s="1210"/>
      <c r="I135" s="1207"/>
      <c r="J135" s="1207"/>
      <c r="K135" s="1207"/>
      <c r="L135" s="1592"/>
      <c r="M135" s="1592"/>
    </row>
    <row r="136" spans="1:13" s="1327" customFormat="1" ht="18">
      <c r="A136" s="1207"/>
      <c r="B136" s="1218"/>
      <c r="C136" s="1209"/>
      <c r="D136" s="1209"/>
      <c r="E136" s="1210"/>
      <c r="F136" s="1210"/>
      <c r="G136" s="1209"/>
      <c r="H136" s="1209"/>
      <c r="I136" s="1207"/>
      <c r="J136" s="1207"/>
      <c r="K136" s="1207"/>
      <c r="L136" s="1592"/>
      <c r="M136" s="1592"/>
    </row>
    <row r="137" spans="1:13" s="1327" customFormat="1" ht="18">
      <c r="A137" s="1207"/>
      <c r="B137" s="1218"/>
      <c r="C137" s="1207"/>
      <c r="D137" s="1207"/>
      <c r="E137" s="1207"/>
      <c r="F137" s="1207"/>
      <c r="G137" s="1207"/>
      <c r="H137" s="1207"/>
      <c r="I137" s="1207"/>
      <c r="J137" s="1207"/>
      <c r="K137" s="1207"/>
      <c r="L137" s="1592"/>
      <c r="M137" s="1592"/>
    </row>
    <row r="138" spans="1:13" s="1327" customFormat="1" ht="18">
      <c r="A138" s="1218"/>
      <c r="B138" s="1218"/>
      <c r="C138" s="1218"/>
      <c r="D138" s="1218"/>
      <c r="E138" s="1218"/>
      <c r="F138" s="1218"/>
      <c r="G138" s="1218"/>
      <c r="H138" s="1218"/>
      <c r="I138" s="1207"/>
      <c r="J138" s="1218"/>
      <c r="K138" s="1207"/>
      <c r="L138" s="1592"/>
      <c r="M138" s="1592"/>
    </row>
    <row r="139" spans="1:13" s="1327" customFormat="1" ht="18">
      <c r="A139" s="1218"/>
      <c r="B139" s="1218"/>
      <c r="C139" s="1218"/>
      <c r="D139" s="1218"/>
      <c r="E139" s="1218"/>
      <c r="F139" s="1218"/>
      <c r="G139" s="1218"/>
      <c r="H139" s="1218"/>
      <c r="I139" s="1207"/>
      <c r="J139" s="1218"/>
      <c r="K139" s="1207"/>
      <c r="L139" s="1592"/>
      <c r="M139" s="1592"/>
    </row>
    <row r="140" spans="1:13" s="1327" customFormat="1" ht="18">
      <c r="A140" s="1218"/>
      <c r="B140" s="1229"/>
      <c r="C140" s="1229"/>
      <c r="D140" s="1586"/>
      <c r="E140" s="1229"/>
      <c r="F140" s="1586"/>
      <c r="G140" s="1229"/>
      <c r="H140" s="1586"/>
      <c r="I140" s="1229"/>
      <c r="J140" s="1229"/>
      <c r="K140" s="1229"/>
      <c r="L140" s="1592"/>
      <c r="M140" s="1592"/>
    </row>
    <row r="141" spans="1:13" s="1327" customFormat="1" ht="18">
      <c r="A141" s="1218"/>
      <c r="B141" s="1229"/>
      <c r="C141" s="1229"/>
      <c r="D141" s="1229"/>
      <c r="E141" s="1229"/>
      <c r="F141" s="1229"/>
      <c r="G141" s="1229"/>
      <c r="H141" s="1229"/>
      <c r="I141" s="1229"/>
      <c r="J141" s="1229"/>
      <c r="K141" s="1229"/>
      <c r="L141" s="1592"/>
      <c r="M141" s="1592"/>
    </row>
    <row r="142" spans="1:13" s="1327" customFormat="1" ht="18">
      <c r="A142" s="1218"/>
      <c r="B142" s="1218"/>
      <c r="C142" s="1218"/>
      <c r="D142" s="1565"/>
      <c r="E142" s="1218"/>
      <c r="F142" s="1565"/>
      <c r="G142" s="1218"/>
      <c r="H142" s="1565"/>
      <c r="I142" s="1207"/>
      <c r="J142" s="1207"/>
      <c r="K142" s="1207"/>
      <c r="L142" s="1592"/>
      <c r="M142" s="1592"/>
    </row>
    <row r="143" spans="1:13" s="1327" customFormat="1" ht="18">
      <c r="A143" s="1226"/>
      <c r="B143" s="1207"/>
      <c r="C143" s="1207"/>
      <c r="D143" s="1207"/>
      <c r="E143" s="1207"/>
      <c r="F143" s="1207"/>
      <c r="G143" s="1207"/>
      <c r="H143" s="1207"/>
      <c r="I143" s="1207"/>
      <c r="J143" s="1207"/>
      <c r="K143" s="1207"/>
      <c r="L143" s="1592"/>
      <c r="M143" s="1592"/>
    </row>
    <row r="144" spans="1:13" s="1327" customFormat="1">
      <c r="A144" s="1592"/>
      <c r="B144" s="1592"/>
      <c r="C144" s="1592"/>
      <c r="D144" s="1592"/>
      <c r="E144" s="1592"/>
      <c r="F144" s="1592"/>
      <c r="G144" s="1592"/>
      <c r="H144" s="1592"/>
      <c r="I144" s="1592"/>
      <c r="J144" s="1592"/>
      <c r="K144" s="1592"/>
      <c r="L144" s="1592"/>
      <c r="M144" s="1592"/>
    </row>
    <row r="145" spans="1:13" s="1327" customFormat="1">
      <c r="A145" s="1592"/>
      <c r="B145" s="1592"/>
      <c r="C145" s="1592"/>
      <c r="D145" s="1592"/>
      <c r="E145" s="1592"/>
      <c r="F145" s="1592"/>
      <c r="G145" s="1592"/>
      <c r="H145" s="1592"/>
      <c r="I145" s="1592"/>
      <c r="J145" s="1592"/>
      <c r="K145" s="1592"/>
      <c r="L145" s="1592"/>
      <c r="M145" s="1592"/>
    </row>
    <row r="146" spans="1:13" s="1327" customFormat="1">
      <c r="A146" s="1592"/>
      <c r="B146" s="1592"/>
      <c r="C146" s="1592"/>
      <c r="D146" s="1592"/>
      <c r="E146" s="1592"/>
      <c r="F146" s="1592"/>
      <c r="G146" s="1592"/>
      <c r="H146" s="1592"/>
      <c r="I146" s="1592"/>
      <c r="J146" s="1592"/>
      <c r="K146" s="1592"/>
      <c r="L146" s="1592"/>
      <c r="M146" s="1592"/>
    </row>
    <row r="147" spans="1:13" s="1327" customFormat="1">
      <c r="A147" s="1592"/>
      <c r="B147" s="1592"/>
      <c r="C147" s="1592"/>
      <c r="D147" s="1592"/>
      <c r="E147" s="1592"/>
      <c r="F147" s="1592"/>
      <c r="G147" s="1592"/>
      <c r="H147" s="1592"/>
      <c r="I147" s="1592"/>
      <c r="J147" s="1592"/>
      <c r="K147" s="1592"/>
      <c r="L147" s="1592"/>
      <c r="M147" s="1592"/>
    </row>
    <row r="148" spans="1:13" s="1327" customFormat="1">
      <c r="A148" s="1592"/>
      <c r="B148" s="1592"/>
      <c r="C148" s="1592"/>
      <c r="D148" s="1592"/>
      <c r="E148" s="1592"/>
      <c r="F148" s="1592"/>
      <c r="G148" s="1592"/>
      <c r="H148" s="1592"/>
      <c r="I148" s="1592"/>
      <c r="J148" s="1592"/>
      <c r="K148" s="1592"/>
      <c r="L148" s="1592"/>
      <c r="M148" s="1592"/>
    </row>
    <row r="149" spans="1:13" s="1327" customFormat="1">
      <c r="A149" s="1592"/>
      <c r="B149" s="1592"/>
      <c r="C149" s="1592"/>
      <c r="D149" s="1592"/>
      <c r="E149" s="1592"/>
      <c r="F149" s="1592"/>
      <c r="G149" s="1592"/>
      <c r="H149" s="1592"/>
      <c r="I149" s="1592"/>
      <c r="J149" s="1592"/>
      <c r="K149" s="1592"/>
      <c r="L149" s="1592"/>
      <c r="M149" s="1592"/>
    </row>
    <row r="150" spans="1:13" s="1327" customFormat="1">
      <c r="A150" s="1592"/>
      <c r="B150" s="1592"/>
      <c r="C150" s="1592"/>
      <c r="D150" s="1592"/>
      <c r="E150" s="1592"/>
      <c r="F150" s="1592"/>
      <c r="G150" s="1592"/>
      <c r="H150" s="1592"/>
      <c r="I150" s="1592"/>
      <c r="J150" s="1592"/>
      <c r="K150" s="1592"/>
      <c r="L150" s="1592"/>
      <c r="M150" s="1592"/>
    </row>
    <row r="151" spans="1:13" s="1327" customFormat="1">
      <c r="A151" s="1592"/>
      <c r="B151" s="1592"/>
      <c r="C151" s="1592"/>
      <c r="D151" s="1592"/>
      <c r="E151" s="1592"/>
      <c r="F151" s="1592"/>
      <c r="G151" s="1592"/>
      <c r="H151" s="1592"/>
      <c r="I151" s="1592"/>
      <c r="J151" s="1592"/>
      <c r="K151" s="1592"/>
      <c r="L151" s="1592"/>
      <c r="M151" s="1592"/>
    </row>
    <row r="152" spans="1:13" s="1327" customFormat="1">
      <c r="A152" s="1592"/>
      <c r="B152" s="1592"/>
      <c r="C152" s="1592"/>
      <c r="D152" s="1592"/>
      <c r="E152" s="1592"/>
      <c r="F152" s="1592"/>
      <c r="G152" s="1592"/>
      <c r="H152" s="1592"/>
      <c r="I152" s="1592"/>
      <c r="J152" s="1592"/>
      <c r="K152" s="1592"/>
      <c r="L152" s="1592"/>
      <c r="M152" s="1592"/>
    </row>
    <row r="153" spans="1:13" s="1327" customFormat="1">
      <c r="A153" s="1592"/>
      <c r="B153" s="1592"/>
      <c r="C153" s="1592"/>
      <c r="D153" s="1592"/>
      <c r="E153" s="1592"/>
      <c r="F153" s="1592"/>
      <c r="G153" s="1592"/>
      <c r="H153" s="1592"/>
      <c r="I153" s="1592"/>
      <c r="J153" s="1592"/>
      <c r="K153" s="1592"/>
      <c r="L153" s="1592"/>
      <c r="M153" s="1592"/>
    </row>
    <row r="154" spans="1:13" s="1327" customFormat="1">
      <c r="A154" s="1592"/>
      <c r="B154" s="1592"/>
      <c r="C154" s="1592"/>
      <c r="D154" s="1592"/>
      <c r="E154" s="1592"/>
      <c r="F154" s="1592"/>
      <c r="G154" s="1592"/>
      <c r="H154" s="1592"/>
      <c r="I154" s="1592"/>
      <c r="J154" s="1592"/>
      <c r="K154" s="1592"/>
      <c r="L154" s="1592"/>
      <c r="M154" s="1592"/>
    </row>
    <row r="155" spans="1:13" s="1327" customFormat="1">
      <c r="A155" s="1592"/>
      <c r="B155" s="1592"/>
      <c r="C155" s="1592"/>
      <c r="D155" s="1592"/>
      <c r="E155" s="1592"/>
      <c r="F155" s="1592"/>
      <c r="G155" s="1592"/>
      <c r="H155" s="1592"/>
      <c r="I155" s="1592"/>
      <c r="J155" s="1592"/>
      <c r="K155" s="1592"/>
      <c r="L155" s="1592"/>
      <c r="M155" s="1592"/>
    </row>
    <row r="156" spans="1:13" s="1327" customFormat="1">
      <c r="A156" s="1592"/>
      <c r="B156" s="1592"/>
      <c r="C156" s="1592"/>
      <c r="D156" s="1592"/>
      <c r="E156" s="1592"/>
      <c r="F156" s="1592"/>
      <c r="G156" s="1592"/>
      <c r="H156" s="1592"/>
      <c r="I156" s="1592"/>
      <c r="J156" s="1592"/>
      <c r="K156" s="1592"/>
      <c r="L156" s="1592"/>
      <c r="M156" s="1592"/>
    </row>
    <row r="157" spans="1:13" s="1327" customFormat="1">
      <c r="A157" s="1592"/>
      <c r="B157" s="1592"/>
      <c r="C157" s="1592"/>
      <c r="D157" s="1592"/>
      <c r="E157" s="1592"/>
      <c r="F157" s="1592"/>
      <c r="G157" s="1592"/>
      <c r="H157" s="1592"/>
      <c r="I157" s="1592"/>
      <c r="J157" s="1592"/>
      <c r="K157" s="1592"/>
      <c r="L157" s="1592"/>
      <c r="M157" s="1592"/>
    </row>
    <row r="158" spans="1:13" s="1327" customFormat="1">
      <c r="A158" s="1592"/>
      <c r="B158" s="1592"/>
      <c r="C158" s="1592"/>
      <c r="D158" s="1592"/>
      <c r="E158" s="1592"/>
      <c r="F158" s="1592"/>
      <c r="G158" s="1592"/>
      <c r="H158" s="1592"/>
      <c r="I158" s="1592"/>
      <c r="J158" s="1592"/>
      <c r="K158" s="1592"/>
      <c r="L158" s="1592"/>
      <c r="M158" s="1592"/>
    </row>
    <row r="159" spans="1:13" s="1327" customFormat="1">
      <c r="A159" s="1592"/>
      <c r="B159" s="1592"/>
      <c r="C159" s="1592"/>
      <c r="D159" s="1592"/>
      <c r="E159" s="1592"/>
      <c r="F159" s="1592"/>
      <c r="G159" s="1592"/>
      <c r="H159" s="1592"/>
      <c r="I159" s="1592"/>
      <c r="J159" s="1592"/>
      <c r="K159" s="1592"/>
      <c r="L159" s="1592"/>
      <c r="M159" s="1592"/>
    </row>
    <row r="160" spans="1:13" s="1327" customFormat="1">
      <c r="A160" s="1592"/>
      <c r="B160" s="1592"/>
      <c r="C160" s="1592"/>
      <c r="D160" s="1592"/>
      <c r="E160" s="1592"/>
      <c r="F160" s="1592"/>
      <c r="G160" s="1592"/>
      <c r="H160" s="1592"/>
      <c r="I160" s="1592"/>
      <c r="J160" s="1592"/>
      <c r="K160" s="1592"/>
      <c r="L160" s="1592"/>
      <c r="M160" s="1592"/>
    </row>
    <row r="161" spans="1:13" s="1327" customFormat="1">
      <c r="A161" s="1592"/>
      <c r="B161" s="1592"/>
      <c r="C161" s="1592"/>
      <c r="D161" s="1592"/>
      <c r="E161" s="1592"/>
      <c r="F161" s="1592"/>
      <c r="G161" s="1592"/>
      <c r="H161" s="1592"/>
      <c r="I161" s="1592"/>
      <c r="J161" s="1592"/>
      <c r="K161" s="1592"/>
      <c r="L161" s="1592"/>
      <c r="M161" s="1592"/>
    </row>
    <row r="162" spans="1:13" s="1327" customFormat="1">
      <c r="A162" s="1592"/>
      <c r="B162" s="1592"/>
      <c r="C162" s="1592"/>
      <c r="D162" s="1592"/>
      <c r="E162" s="1592"/>
      <c r="F162" s="1592"/>
      <c r="G162" s="1592"/>
      <c r="H162" s="1592"/>
      <c r="I162" s="1592"/>
      <c r="J162" s="1592"/>
      <c r="K162" s="1592"/>
      <c r="L162" s="1592"/>
      <c r="M162" s="1592"/>
    </row>
    <row r="163" spans="1:13" s="1327" customFormat="1">
      <c r="A163" s="1592"/>
      <c r="B163" s="1592"/>
      <c r="C163" s="1592"/>
      <c r="D163" s="1592"/>
      <c r="E163" s="1592"/>
      <c r="F163" s="1592"/>
      <c r="G163" s="1592"/>
      <c r="H163" s="1592"/>
      <c r="I163" s="1592"/>
      <c r="J163" s="1592"/>
      <c r="K163" s="1592"/>
      <c r="L163" s="1592"/>
      <c r="M163" s="1592"/>
    </row>
    <row r="164" spans="1:13" s="1327" customFormat="1">
      <c r="A164" s="1592"/>
      <c r="B164" s="1592"/>
      <c r="C164" s="1592"/>
      <c r="D164" s="1592"/>
      <c r="E164" s="1592"/>
      <c r="F164" s="1592"/>
      <c r="G164" s="1592"/>
      <c r="H164" s="1592"/>
      <c r="I164" s="1592"/>
      <c r="J164" s="1592"/>
      <c r="K164" s="1592"/>
      <c r="L164" s="1592"/>
      <c r="M164" s="1592"/>
    </row>
    <row r="165" spans="1:13" s="1327" customFormat="1">
      <c r="A165" s="1592"/>
      <c r="B165" s="1592"/>
      <c r="C165" s="1592"/>
      <c r="D165" s="1592"/>
      <c r="E165" s="1592"/>
      <c r="F165" s="1592"/>
      <c r="G165" s="1592"/>
      <c r="H165" s="1592"/>
      <c r="I165" s="1592"/>
      <c r="J165" s="1592"/>
      <c r="K165" s="1592"/>
      <c r="L165" s="1592"/>
      <c r="M165" s="1592"/>
    </row>
    <row r="166" spans="1:13" s="1327" customFormat="1">
      <c r="A166" s="1592"/>
      <c r="B166" s="1592"/>
      <c r="C166" s="1592"/>
      <c r="D166" s="1592"/>
      <c r="E166" s="1592"/>
      <c r="F166" s="1592"/>
      <c r="G166" s="1592"/>
      <c r="H166" s="1592"/>
      <c r="I166" s="1592"/>
      <c r="J166" s="1592"/>
      <c r="K166" s="1592"/>
      <c r="L166" s="1592"/>
      <c r="M166" s="1592"/>
    </row>
    <row r="167" spans="1:13" s="1327" customFormat="1">
      <c r="A167" s="1592"/>
      <c r="B167" s="1592"/>
      <c r="C167" s="1592"/>
      <c r="D167" s="1592"/>
      <c r="E167" s="1592"/>
      <c r="F167" s="1592"/>
      <c r="G167" s="1592"/>
      <c r="H167" s="1592"/>
      <c r="I167" s="1592"/>
      <c r="J167" s="1592"/>
      <c r="K167" s="1592"/>
      <c r="L167" s="1592"/>
      <c r="M167" s="1592"/>
    </row>
    <row r="168" spans="1:13" s="1327" customFormat="1">
      <c r="A168" s="1592"/>
      <c r="B168" s="1592"/>
      <c r="C168" s="1592"/>
      <c r="D168" s="1592"/>
      <c r="E168" s="1592"/>
      <c r="F168" s="1592"/>
      <c r="G168" s="1592"/>
      <c r="H168" s="1592"/>
      <c r="I168" s="1592"/>
      <c r="J168" s="1592"/>
      <c r="K168" s="1592"/>
      <c r="L168" s="1592"/>
      <c r="M168" s="1592"/>
    </row>
    <row r="169" spans="1:13" s="1327" customFormat="1">
      <c r="A169" s="1592"/>
      <c r="B169" s="1592"/>
      <c r="C169" s="1592"/>
      <c r="D169" s="1592"/>
      <c r="E169" s="1592"/>
      <c r="F169" s="1592"/>
      <c r="G169" s="1592"/>
      <c r="H169" s="1592"/>
      <c r="I169" s="1592"/>
      <c r="J169" s="1592"/>
      <c r="K169" s="1592"/>
      <c r="L169" s="1592"/>
      <c r="M169" s="1592"/>
    </row>
    <row r="170" spans="1:13" s="1327" customFormat="1">
      <c r="A170" s="1592"/>
      <c r="B170" s="1592"/>
      <c r="C170" s="1592"/>
      <c r="D170" s="1592"/>
      <c r="E170" s="1592"/>
      <c r="F170" s="1592"/>
      <c r="G170" s="1592"/>
      <c r="H170" s="1592"/>
      <c r="I170" s="1592"/>
      <c r="J170" s="1592"/>
      <c r="K170" s="1592"/>
      <c r="L170" s="1592"/>
      <c r="M170" s="1592"/>
    </row>
    <row r="171" spans="1:13" s="1327" customFormat="1">
      <c r="A171" s="1592"/>
      <c r="B171" s="1592"/>
      <c r="C171" s="1592"/>
      <c r="D171" s="1592"/>
      <c r="E171" s="1592"/>
      <c r="F171" s="1592"/>
      <c r="G171" s="1592"/>
      <c r="H171" s="1592"/>
      <c r="I171" s="1592"/>
      <c r="J171" s="1592"/>
      <c r="K171" s="1592"/>
      <c r="L171" s="1592"/>
      <c r="M171" s="1592"/>
    </row>
    <row r="172" spans="1:13" s="1327" customFormat="1">
      <c r="A172" s="1592"/>
      <c r="B172" s="1592"/>
      <c r="C172" s="1592"/>
      <c r="D172" s="1592"/>
      <c r="E172" s="1592"/>
      <c r="F172" s="1592"/>
      <c r="G172" s="1592"/>
      <c r="H172" s="1592"/>
      <c r="I172" s="1592"/>
      <c r="J172" s="1592"/>
      <c r="K172" s="1592"/>
      <c r="L172" s="1592"/>
      <c r="M172" s="1592"/>
    </row>
    <row r="173" spans="1:13" s="1327" customFormat="1">
      <c r="A173" s="1592"/>
      <c r="B173" s="1592"/>
      <c r="C173" s="1592"/>
      <c r="D173" s="1592"/>
      <c r="E173" s="1592"/>
      <c r="F173" s="1592"/>
      <c r="G173" s="1592"/>
      <c r="H173" s="1592"/>
      <c r="I173" s="1592"/>
      <c r="J173" s="1592"/>
      <c r="K173" s="1592"/>
      <c r="L173" s="1592"/>
      <c r="M173" s="1592"/>
    </row>
    <row r="174" spans="1:13" s="1327" customFormat="1">
      <c r="A174" s="1592"/>
      <c r="B174" s="1592"/>
      <c r="C174" s="1592"/>
      <c r="D174" s="1592"/>
      <c r="E174" s="1592"/>
      <c r="F174" s="1592"/>
      <c r="G174" s="1592"/>
      <c r="H174" s="1592"/>
      <c r="I174" s="1592"/>
      <c r="J174" s="1592"/>
      <c r="K174" s="1592"/>
      <c r="L174" s="1592"/>
      <c r="M174" s="1592"/>
    </row>
    <row r="175" spans="1:13" s="1327" customFormat="1">
      <c r="A175" s="1592"/>
      <c r="B175" s="1592"/>
      <c r="C175" s="1592"/>
      <c r="D175" s="1592"/>
      <c r="E175" s="1592"/>
      <c r="F175" s="1592"/>
      <c r="G175" s="1592"/>
      <c r="H175" s="1592"/>
      <c r="I175" s="1592"/>
      <c r="J175" s="1592"/>
      <c r="K175" s="1592"/>
      <c r="L175" s="1592"/>
      <c r="M175" s="1592"/>
    </row>
    <row r="176" spans="1:13" s="1327" customFormat="1">
      <c r="A176" s="1592"/>
      <c r="B176" s="1592"/>
      <c r="C176" s="1592"/>
      <c r="D176" s="1592"/>
      <c r="E176" s="1592"/>
      <c r="F176" s="1592"/>
      <c r="G176" s="1592"/>
      <c r="H176" s="1592"/>
      <c r="I176" s="1592"/>
      <c r="J176" s="1592"/>
      <c r="K176" s="1592"/>
      <c r="L176" s="1592"/>
      <c r="M176" s="1592"/>
    </row>
    <row r="177" spans="1:13" s="1327" customFormat="1">
      <c r="A177" s="1592"/>
      <c r="B177" s="1592"/>
      <c r="C177" s="1592"/>
      <c r="D177" s="1592"/>
      <c r="E177" s="1592"/>
      <c r="F177" s="1592"/>
      <c r="G177" s="1592"/>
      <c r="H177" s="1592"/>
      <c r="I177" s="1592"/>
      <c r="J177" s="1592"/>
      <c r="K177" s="1592"/>
      <c r="L177" s="1592"/>
      <c r="M177" s="1592"/>
    </row>
    <row r="178" spans="1:13" s="1327" customFormat="1">
      <c r="A178" s="1592"/>
      <c r="B178" s="1592"/>
      <c r="C178" s="1592"/>
      <c r="D178" s="1592"/>
      <c r="E178" s="1592"/>
      <c r="F178" s="1592"/>
      <c r="G178" s="1592"/>
      <c r="H178" s="1592"/>
      <c r="I178" s="1592"/>
      <c r="J178" s="1592"/>
      <c r="K178" s="1592"/>
      <c r="L178" s="1592"/>
      <c r="M178" s="1592"/>
    </row>
    <row r="179" spans="1:13" s="1327" customFormat="1">
      <c r="A179" s="1592"/>
      <c r="B179" s="1592"/>
      <c r="C179" s="1592"/>
      <c r="D179" s="1592"/>
      <c r="E179" s="1592"/>
      <c r="F179" s="1592"/>
      <c r="G179" s="1592"/>
      <c r="H179" s="1592"/>
      <c r="I179" s="1592"/>
      <c r="J179" s="1592"/>
      <c r="K179" s="1592"/>
      <c r="L179" s="1592"/>
      <c r="M179" s="1592"/>
    </row>
    <row r="180" spans="1:13">
      <c r="A180" s="1194"/>
      <c r="B180" s="1194"/>
      <c r="C180" s="1194"/>
      <c r="D180" s="1194"/>
      <c r="E180" s="1194"/>
      <c r="F180" s="1194"/>
      <c r="G180" s="1194"/>
      <c r="H180" s="1194"/>
      <c r="I180" s="1194"/>
      <c r="J180" s="1194"/>
      <c r="K180" s="1194"/>
      <c r="L180" s="1194"/>
      <c r="M180" s="1194"/>
    </row>
    <row r="181" spans="1:13">
      <c r="A181" s="1194"/>
      <c r="B181" s="1194"/>
      <c r="C181" s="1194"/>
      <c r="D181" s="1194"/>
      <c r="E181" s="1194"/>
      <c r="F181" s="1194"/>
      <c r="G181" s="1194"/>
      <c r="H181" s="1194"/>
      <c r="I181" s="1194"/>
      <c r="J181" s="1194"/>
      <c r="K181" s="1194"/>
      <c r="L181" s="1194"/>
      <c r="M181" s="1194"/>
    </row>
    <row r="182" spans="1:13">
      <c r="A182" s="1194"/>
      <c r="B182" s="1194"/>
      <c r="C182" s="1194"/>
      <c r="D182" s="1194"/>
      <c r="E182" s="1194"/>
      <c r="F182" s="1194"/>
      <c r="G182" s="1194"/>
      <c r="H182" s="1194"/>
      <c r="I182" s="1194"/>
      <c r="J182" s="1194"/>
      <c r="K182" s="1194"/>
      <c r="L182" s="1194"/>
      <c r="M182" s="1194"/>
    </row>
    <row r="183" spans="1:13">
      <c r="A183" s="1194"/>
      <c r="B183" s="1194"/>
      <c r="C183" s="1194"/>
      <c r="D183" s="1194"/>
      <c r="E183" s="1194"/>
      <c r="F183" s="1194"/>
      <c r="G183" s="1194"/>
      <c r="H183" s="1194"/>
      <c r="I183" s="1194"/>
      <c r="J183" s="1194"/>
      <c r="K183" s="1194"/>
      <c r="L183" s="1194"/>
      <c r="M183" s="1194"/>
    </row>
    <row r="184" spans="1:13">
      <c r="A184" s="1194"/>
      <c r="B184" s="1194"/>
      <c r="C184" s="1194"/>
      <c r="D184" s="1194"/>
      <c r="E184" s="1194"/>
      <c r="F184" s="1194"/>
      <c r="G184" s="1194"/>
      <c r="H184" s="1194"/>
      <c r="I184" s="1194"/>
      <c r="J184" s="1194"/>
      <c r="K184" s="1194"/>
      <c r="L184" s="1194"/>
      <c r="M184" s="1194"/>
    </row>
    <row r="185" spans="1:13">
      <c r="A185" s="1194"/>
      <c r="B185" s="1194"/>
      <c r="C185" s="1194"/>
      <c r="D185" s="1194"/>
      <c r="E185" s="1194"/>
      <c r="F185" s="1194"/>
      <c r="G185" s="1194"/>
      <c r="H185" s="1194"/>
      <c r="I185" s="1194"/>
      <c r="J185" s="1194"/>
      <c r="K185" s="1194"/>
      <c r="L185" s="1194"/>
      <c r="M185" s="1194"/>
    </row>
    <row r="186" spans="1:13">
      <c r="A186" s="1194"/>
      <c r="B186" s="1194"/>
      <c r="C186" s="1194"/>
      <c r="D186" s="1194"/>
      <c r="E186" s="1194"/>
      <c r="F186" s="1194"/>
      <c r="G186" s="1194"/>
      <c r="H186" s="1194"/>
      <c r="I186" s="1194"/>
      <c r="J186" s="1194"/>
      <c r="K186" s="1194"/>
      <c r="L186" s="1194"/>
      <c r="M186" s="1194"/>
    </row>
    <row r="187" spans="1:13">
      <c r="A187" s="1194"/>
      <c r="B187" s="1194"/>
      <c r="C187" s="1194"/>
      <c r="D187" s="1194"/>
      <c r="E187" s="1194"/>
      <c r="F187" s="1194"/>
      <c r="G187" s="1194"/>
      <c r="H187" s="1194"/>
      <c r="I187" s="1194"/>
      <c r="J187" s="1194"/>
      <c r="K187" s="1194"/>
      <c r="L187" s="1194"/>
      <c r="M187" s="1194"/>
    </row>
    <row r="188" spans="1:13">
      <c r="A188" s="1194"/>
      <c r="B188" s="1194"/>
      <c r="C188" s="1194"/>
      <c r="D188" s="1194"/>
      <c r="E188" s="1194"/>
      <c r="F188" s="1194"/>
      <c r="G188" s="1194"/>
      <c r="H188" s="1194"/>
      <c r="I188" s="1194"/>
      <c r="J188" s="1194"/>
      <c r="K188" s="1194"/>
      <c r="L188" s="1194"/>
      <c r="M188" s="1194"/>
    </row>
    <row r="189" spans="1:13">
      <c r="A189" s="1194"/>
      <c r="B189" s="1194"/>
      <c r="C189" s="1194"/>
      <c r="D189" s="1194"/>
      <c r="E189" s="1194"/>
      <c r="F189" s="1194"/>
      <c r="G189" s="1194"/>
      <c r="H189" s="1194"/>
      <c r="I189" s="1194"/>
      <c r="J189" s="1194"/>
      <c r="K189" s="1194"/>
      <c r="L189" s="1194"/>
      <c r="M189" s="1194"/>
    </row>
  </sheetData>
  <printOptions horizontalCentered="1"/>
  <pageMargins left="0.5" right="0.5" top="0.5" bottom="0.5" header="0.5" footer="0.5"/>
  <pageSetup scale="55" orientation="landscape" r:id="rId1"/>
  <headerFooter alignWithMargins="0"/>
  <rowBreaks count="3" manualBreakCount="3">
    <brk id="42" max="16383" man="1"/>
    <brk id="66" max="16383" man="1"/>
    <brk id="101" max="1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A10" zoomScale="70" zoomScaleNormal="70" workbookViewId="0">
      <selection activeCell="G30" sqref="G30"/>
    </sheetView>
  </sheetViews>
  <sheetFormatPr defaultColWidth="9.77734375" defaultRowHeight="15"/>
  <cols>
    <col min="1" max="1" width="5.77734375" customWidth="1"/>
    <col min="2" max="2" width="40.77734375" customWidth="1"/>
    <col min="3" max="3" width="15.77734375" customWidth="1"/>
    <col min="5" max="5" width="16.5546875" customWidth="1"/>
    <col min="6" max="6" width="14" bestFit="1" customWidth="1"/>
    <col min="7" max="7" width="16.44140625" bestFit="1" customWidth="1"/>
    <col min="8" max="8" width="19.109375" customWidth="1"/>
    <col min="10" max="10" width="16.44140625" bestFit="1" customWidth="1"/>
  </cols>
  <sheetData>
    <row r="1" spans="1:22" ht="18.75" thickBot="1">
      <c r="A1" s="1069"/>
      <c r="B1" s="816"/>
      <c r="C1" s="816"/>
      <c r="D1" s="816"/>
      <c r="E1" s="816"/>
      <c r="F1" s="762"/>
      <c r="G1" s="67"/>
      <c r="H1" s="816"/>
      <c r="I1" s="762"/>
      <c r="J1" s="762"/>
      <c r="K1" s="762"/>
      <c r="L1" s="762"/>
      <c r="M1" s="762"/>
      <c r="N1" s="762"/>
      <c r="O1" s="762"/>
      <c r="P1" s="762"/>
      <c r="Q1" s="762"/>
      <c r="R1" s="762"/>
      <c r="S1" s="762"/>
      <c r="T1" s="762"/>
      <c r="U1" s="762"/>
      <c r="V1" s="762"/>
    </row>
    <row r="2" spans="1:22" ht="18.75" thickTop="1">
      <c r="A2" s="1197" t="s">
        <v>728</v>
      </c>
      <c r="B2" s="1198"/>
      <c r="C2" s="1198"/>
      <c r="D2" s="1198"/>
      <c r="E2" s="1198"/>
      <c r="F2" s="1198" t="s">
        <v>728</v>
      </c>
      <c r="G2" s="1198" t="s">
        <v>728</v>
      </c>
      <c r="H2" s="1199"/>
      <c r="I2" s="762"/>
      <c r="J2" s="762"/>
      <c r="K2" s="762"/>
      <c r="L2" s="762"/>
      <c r="M2" s="762"/>
      <c r="N2" s="762"/>
      <c r="O2" s="762"/>
      <c r="P2" s="762"/>
      <c r="Q2" s="762"/>
      <c r="R2" s="762"/>
      <c r="S2" s="762"/>
      <c r="T2" s="762"/>
      <c r="U2" s="762"/>
      <c r="V2" s="762"/>
    </row>
    <row r="3" spans="1:22" ht="18">
      <c r="A3" s="1200" t="s">
        <v>2802</v>
      </c>
      <c r="B3" s="1201"/>
      <c r="C3" s="1202"/>
      <c r="D3" s="1203"/>
      <c r="E3" s="1203"/>
      <c r="F3" s="1203"/>
      <c r="G3" s="1203"/>
      <c r="H3" s="1204"/>
      <c r="I3" s="762"/>
      <c r="J3" s="762"/>
      <c r="K3" s="762"/>
      <c r="L3" s="762"/>
      <c r="M3" s="762"/>
      <c r="N3" s="762"/>
      <c r="O3" s="762"/>
      <c r="P3" s="762"/>
      <c r="Q3" s="762"/>
      <c r="R3" s="762"/>
      <c r="S3" s="762"/>
      <c r="T3" s="762"/>
      <c r="U3" s="762"/>
      <c r="V3" s="762"/>
    </row>
    <row r="4" spans="1:22" ht="18">
      <c r="A4" s="1205"/>
      <c r="B4" s="1203"/>
      <c r="C4" s="1202"/>
      <c r="D4" s="1203"/>
      <c r="E4" s="1203"/>
      <c r="F4" s="1203"/>
      <c r="G4" s="1203"/>
      <c r="H4" s="1204"/>
      <c r="I4" s="762"/>
      <c r="J4" s="762"/>
      <c r="K4" s="762"/>
      <c r="L4" s="762"/>
      <c r="M4" s="762"/>
      <c r="N4" s="762"/>
      <c r="O4" s="762"/>
      <c r="P4" s="762"/>
      <c r="Q4" s="762"/>
      <c r="R4" s="762"/>
      <c r="S4" s="762"/>
      <c r="T4" s="762"/>
      <c r="U4" s="762"/>
      <c r="V4" s="762"/>
    </row>
    <row r="5" spans="1:22" ht="18">
      <c r="A5" s="1200" t="s">
        <v>2803</v>
      </c>
      <c r="B5" s="1201"/>
      <c r="C5" s="1202"/>
      <c r="D5" s="1203"/>
      <c r="E5" s="1203"/>
      <c r="F5" s="1203"/>
      <c r="G5" s="1203"/>
      <c r="H5" s="1204"/>
      <c r="I5" s="762"/>
      <c r="J5" s="762"/>
      <c r="K5" s="762"/>
      <c r="L5" s="762"/>
      <c r="M5" s="762"/>
      <c r="N5" s="762"/>
      <c r="O5" s="762"/>
      <c r="P5" s="762"/>
      <c r="Q5" s="762"/>
      <c r="R5" s="762"/>
      <c r="S5" s="762"/>
      <c r="T5" s="762"/>
      <c r="U5" s="762"/>
      <c r="V5" s="762"/>
    </row>
    <row r="6" spans="1:22" ht="18">
      <c r="A6" s="1206"/>
      <c r="B6" s="1207"/>
      <c r="C6" s="1207"/>
      <c r="D6" s="1207"/>
      <c r="E6" s="1207"/>
      <c r="F6" s="1207"/>
      <c r="G6" s="1207"/>
      <c r="H6" s="1208"/>
      <c r="I6" s="762"/>
      <c r="J6" s="762"/>
      <c r="K6" s="762"/>
      <c r="L6" s="762"/>
      <c r="M6" s="762"/>
      <c r="N6" s="762"/>
      <c r="O6" s="762"/>
      <c r="P6" s="762"/>
      <c r="Q6" s="762"/>
      <c r="R6" s="762"/>
      <c r="S6" s="762"/>
      <c r="T6" s="762"/>
      <c r="U6" s="762"/>
      <c r="V6" s="762"/>
    </row>
    <row r="7" spans="1:22" ht="18">
      <c r="A7" s="1206"/>
      <c r="B7" s="1209" t="s">
        <v>244</v>
      </c>
      <c r="C7" s="1210"/>
      <c r="D7" s="1210"/>
      <c r="E7" s="1210"/>
      <c r="F7" s="1210"/>
      <c r="G7" s="1210"/>
      <c r="H7" s="1211"/>
      <c r="I7" s="762"/>
      <c r="J7" s="762"/>
      <c r="K7" s="762"/>
      <c r="L7" s="762"/>
      <c r="M7" s="762"/>
      <c r="N7" s="762"/>
      <c r="O7" s="762"/>
      <c r="P7" s="762"/>
      <c r="Q7" s="762"/>
      <c r="R7" s="762"/>
      <c r="S7" s="762"/>
      <c r="T7" s="762"/>
      <c r="U7" s="762"/>
      <c r="V7" s="762"/>
    </row>
    <row r="8" spans="1:22" ht="18">
      <c r="A8" s="1206"/>
      <c r="B8" s="1209" t="s">
        <v>245</v>
      </c>
      <c r="C8" s="1210"/>
      <c r="D8" s="1210"/>
      <c r="E8" s="1210"/>
      <c r="F8" s="1210"/>
      <c r="G8" s="1210"/>
      <c r="H8" s="1211"/>
      <c r="I8" s="762"/>
      <c r="J8" s="762"/>
      <c r="K8" s="762"/>
      <c r="L8" s="762"/>
      <c r="M8" s="762"/>
      <c r="N8" s="762"/>
      <c r="O8" s="762"/>
      <c r="P8" s="762"/>
      <c r="Q8" s="762"/>
      <c r="R8" s="762"/>
      <c r="S8" s="762"/>
      <c r="T8" s="762"/>
      <c r="U8" s="762"/>
      <c r="V8" s="762"/>
    </row>
    <row r="9" spans="1:22" ht="18.75" thickBot="1">
      <c r="A9" s="1212"/>
      <c r="B9" s="1213"/>
      <c r="C9" s="1213"/>
      <c r="D9" s="1213"/>
      <c r="E9" s="1213"/>
      <c r="F9" s="1213" t="s">
        <v>728</v>
      </c>
      <c r="G9" s="1213"/>
      <c r="H9" s="1214"/>
      <c r="I9" s="762"/>
      <c r="J9" s="762"/>
      <c r="K9" s="762"/>
      <c r="L9" s="762"/>
      <c r="M9" s="762"/>
      <c r="N9" s="762"/>
      <c r="O9" s="762"/>
      <c r="P9" s="762"/>
      <c r="Q9" s="762"/>
      <c r="R9" s="762"/>
      <c r="S9" s="762"/>
      <c r="T9" s="762"/>
      <c r="U9" s="762"/>
      <c r="V9" s="762"/>
    </row>
    <row r="10" spans="1:22" ht="18.75" thickTop="1">
      <c r="A10" s="1215"/>
      <c r="B10" s="1185"/>
      <c r="C10" s="1207"/>
      <c r="D10" s="1195" t="s">
        <v>246</v>
      </c>
      <c r="E10" s="1186"/>
      <c r="F10" s="1210" t="s">
        <v>247</v>
      </c>
      <c r="G10" s="1186"/>
      <c r="H10" s="1216"/>
      <c r="I10" s="762"/>
      <c r="J10" s="762"/>
      <c r="K10" s="762"/>
      <c r="L10" s="762"/>
      <c r="M10" s="762"/>
      <c r="N10" s="762"/>
      <c r="O10" s="762"/>
      <c r="P10" s="762"/>
      <c r="Q10" s="762"/>
      <c r="R10" s="762"/>
      <c r="S10" s="762"/>
      <c r="T10" s="762"/>
      <c r="U10" s="762"/>
      <c r="V10" s="762"/>
    </row>
    <row r="11" spans="1:22" ht="18">
      <c r="A11" s="1217" t="s">
        <v>36</v>
      </c>
      <c r="B11" s="1190" t="s">
        <v>1569</v>
      </c>
      <c r="C11" s="1218" t="s">
        <v>1066</v>
      </c>
      <c r="D11" s="1219" t="s">
        <v>2058</v>
      </c>
      <c r="E11" s="1184"/>
      <c r="F11" s="1220" t="s">
        <v>2058</v>
      </c>
      <c r="G11" s="1184"/>
      <c r="H11" s="1221" t="s">
        <v>1066</v>
      </c>
      <c r="I11" s="762"/>
      <c r="J11" s="762"/>
      <c r="K11" s="762"/>
      <c r="L11" s="762"/>
      <c r="M11" s="762"/>
      <c r="N11" s="762"/>
      <c r="O11" s="762"/>
      <c r="P11" s="762"/>
      <c r="Q11" s="762"/>
      <c r="R11" s="762"/>
      <c r="S11" s="762"/>
      <c r="T11" s="762"/>
      <c r="U11" s="762"/>
      <c r="V11" s="762"/>
    </row>
    <row r="12" spans="1:22" ht="18">
      <c r="A12" s="1217" t="s">
        <v>48</v>
      </c>
      <c r="B12" s="1190" t="s">
        <v>248</v>
      </c>
      <c r="C12" s="1218" t="s">
        <v>378</v>
      </c>
      <c r="D12" s="1189" t="s">
        <v>2051</v>
      </c>
      <c r="E12" s="1190" t="s">
        <v>1882</v>
      </c>
      <c r="F12" s="1190" t="s">
        <v>2051</v>
      </c>
      <c r="G12" s="1190" t="s">
        <v>1882</v>
      </c>
      <c r="H12" s="1221" t="s">
        <v>382</v>
      </c>
      <c r="I12" s="762"/>
      <c r="J12" s="762"/>
      <c r="K12" s="762"/>
      <c r="L12" s="762"/>
      <c r="M12" s="762"/>
      <c r="N12" s="762"/>
      <c r="O12" s="762"/>
      <c r="P12" s="762"/>
      <c r="Q12" s="762"/>
      <c r="R12" s="762"/>
      <c r="S12" s="762"/>
      <c r="T12" s="762"/>
      <c r="U12" s="762"/>
      <c r="V12" s="762"/>
    </row>
    <row r="13" spans="1:22" ht="18">
      <c r="A13" s="1215"/>
      <c r="B13" s="1185"/>
      <c r="C13" s="1218" t="s">
        <v>2368</v>
      </c>
      <c r="D13" s="1189" t="s">
        <v>48</v>
      </c>
      <c r="E13" s="1185"/>
      <c r="F13" s="1190" t="s">
        <v>48</v>
      </c>
      <c r="G13" s="1185"/>
      <c r="H13" s="1221" t="s">
        <v>2368</v>
      </c>
      <c r="I13" s="762"/>
      <c r="J13" s="762"/>
      <c r="K13" s="762"/>
      <c r="L13" s="762"/>
      <c r="M13" s="762"/>
      <c r="N13" s="762"/>
      <c r="O13" s="762"/>
      <c r="P13" s="762"/>
      <c r="Q13" s="762"/>
      <c r="R13" s="762"/>
      <c r="S13" s="762"/>
      <c r="T13" s="762"/>
      <c r="U13" s="762"/>
      <c r="V13" s="762"/>
    </row>
    <row r="14" spans="1:22" ht="18">
      <c r="A14" s="1215"/>
      <c r="B14" s="1190" t="s">
        <v>470</v>
      </c>
      <c r="C14" s="1218" t="s">
        <v>471</v>
      </c>
      <c r="D14" s="1189" t="s">
        <v>472</v>
      </c>
      <c r="E14" s="1190" t="s">
        <v>62</v>
      </c>
      <c r="F14" s="1190" t="s">
        <v>63</v>
      </c>
      <c r="G14" s="1190" t="s">
        <v>64</v>
      </c>
      <c r="H14" s="1221" t="s">
        <v>65</v>
      </c>
      <c r="I14" s="762"/>
      <c r="J14" s="762"/>
      <c r="K14" s="762"/>
      <c r="L14" s="762"/>
      <c r="M14" s="762"/>
      <c r="N14" s="762"/>
      <c r="O14" s="762"/>
      <c r="P14" s="762"/>
      <c r="Q14" s="762"/>
      <c r="R14" s="762"/>
      <c r="S14" s="762"/>
      <c r="T14" s="762"/>
      <c r="U14" s="762"/>
      <c r="V14" s="762"/>
    </row>
    <row r="15" spans="1:22" ht="18.75" thickBot="1">
      <c r="A15" s="1222"/>
      <c r="B15" s="1223"/>
      <c r="C15" s="1196"/>
      <c r="D15" s="1224"/>
      <c r="E15" s="1223"/>
      <c r="F15" s="1223"/>
      <c r="G15" s="1223"/>
      <c r="H15" s="1225"/>
      <c r="I15" s="762"/>
      <c r="J15" s="762"/>
      <c r="K15" s="762"/>
      <c r="L15" s="762"/>
      <c r="M15" s="762"/>
      <c r="N15" s="762"/>
      <c r="O15" s="762"/>
      <c r="P15" s="762"/>
      <c r="Q15" s="762"/>
      <c r="R15" s="762"/>
      <c r="S15" s="762"/>
      <c r="T15" s="762"/>
      <c r="U15" s="762"/>
      <c r="V15" s="762"/>
    </row>
    <row r="16" spans="1:22" ht="18">
      <c r="A16" s="1206"/>
      <c r="B16" s="1188"/>
      <c r="C16" s="1188"/>
      <c r="D16" s="1226"/>
      <c r="E16" s="1188"/>
      <c r="F16" s="1207"/>
      <c r="G16" s="1188"/>
      <c r="H16" s="1208"/>
      <c r="I16" s="762"/>
      <c r="J16" s="762"/>
      <c r="K16" s="762"/>
      <c r="L16" s="762"/>
      <c r="M16" s="762"/>
      <c r="N16" s="762"/>
      <c r="O16" s="762"/>
      <c r="P16" s="762"/>
      <c r="Q16" s="762"/>
      <c r="R16" s="762"/>
      <c r="S16" s="762"/>
      <c r="T16" s="762"/>
      <c r="U16" s="762"/>
      <c r="V16" s="762"/>
    </row>
    <row r="17" spans="1:22" ht="18">
      <c r="A17" s="1227">
        <v>1</v>
      </c>
      <c r="B17" s="718" t="s">
        <v>3274</v>
      </c>
      <c r="C17" s="1192">
        <v>1687635397.3099999</v>
      </c>
      <c r="D17" s="1453"/>
      <c r="E17" s="1192">
        <v>1598291301</v>
      </c>
      <c r="F17" s="1191"/>
      <c r="G17" s="1192">
        <v>959743098.29999995</v>
      </c>
      <c r="H17" s="1230">
        <f>+C17+E17-G17</f>
        <v>2326183600.0100002</v>
      </c>
      <c r="I17" s="762"/>
      <c r="J17" s="762"/>
      <c r="K17" s="762"/>
      <c r="L17" s="762"/>
      <c r="M17" s="762"/>
      <c r="N17" s="762"/>
      <c r="O17" s="762"/>
      <c r="P17" s="762"/>
      <c r="Q17" s="762"/>
      <c r="R17" s="762"/>
      <c r="S17" s="762"/>
      <c r="T17" s="762"/>
      <c r="U17" s="762"/>
      <c r="V17" s="762"/>
    </row>
    <row r="18" spans="1:22" ht="18">
      <c r="A18" s="1227">
        <v>2</v>
      </c>
      <c r="B18" s="718" t="s">
        <v>3275</v>
      </c>
      <c r="C18" s="1192"/>
      <c r="D18" s="1453"/>
      <c r="E18" s="1192"/>
      <c r="F18" s="1191"/>
      <c r="G18" s="1192"/>
      <c r="H18" s="1231">
        <v>0</v>
      </c>
      <c r="I18" s="762"/>
      <c r="J18" s="762"/>
      <c r="K18" s="762"/>
      <c r="L18" s="762"/>
      <c r="M18" s="762"/>
      <c r="N18" s="762"/>
      <c r="O18" s="762"/>
      <c r="P18" s="762"/>
      <c r="Q18" s="762"/>
      <c r="R18" s="762"/>
      <c r="S18" s="762"/>
      <c r="T18" s="762"/>
      <c r="U18" s="762"/>
      <c r="V18" s="762"/>
    </row>
    <row r="19" spans="1:22" ht="18">
      <c r="A19" s="1227">
        <v>3</v>
      </c>
      <c r="B19" s="718" t="s">
        <v>3276</v>
      </c>
      <c r="C19" s="1192">
        <v>4331607718.6700001</v>
      </c>
      <c r="D19" s="1453"/>
      <c r="E19" s="1192">
        <v>3397411253.3599997</v>
      </c>
      <c r="F19" s="1191"/>
      <c r="G19" s="1192">
        <v>2099262837.8399997</v>
      </c>
      <c r="H19" s="1230">
        <f t="shared" ref="H19:H30" si="0">+C19+E19-G19</f>
        <v>5629756134.1900005</v>
      </c>
      <c r="I19" s="762"/>
      <c r="J19" s="762"/>
      <c r="K19" s="762"/>
      <c r="L19" s="762"/>
      <c r="M19" s="762"/>
      <c r="N19" s="762"/>
      <c r="O19" s="762"/>
      <c r="P19" s="762"/>
      <c r="Q19" s="762"/>
      <c r="R19" s="762"/>
      <c r="S19" s="762"/>
      <c r="T19" s="762"/>
      <c r="U19" s="762"/>
      <c r="V19" s="762"/>
    </row>
    <row r="20" spans="1:22" ht="18">
      <c r="A20" s="1227">
        <v>4</v>
      </c>
      <c r="B20" s="718" t="s">
        <v>3277</v>
      </c>
      <c r="C20" s="1192">
        <v>240532447.57000005</v>
      </c>
      <c r="D20" s="1453"/>
      <c r="E20" s="1192">
        <v>42817731.959999993</v>
      </c>
      <c r="F20" s="1191"/>
      <c r="G20" s="1192">
        <v>75134525.670000002</v>
      </c>
      <c r="H20" s="1230">
        <f t="shared" si="0"/>
        <v>208215653.86000001</v>
      </c>
      <c r="I20" s="762"/>
      <c r="J20" s="762"/>
      <c r="K20" s="762"/>
      <c r="L20" s="762"/>
      <c r="M20" s="762"/>
      <c r="N20" s="762"/>
      <c r="O20" s="762"/>
      <c r="P20" s="762"/>
      <c r="Q20" s="762"/>
      <c r="R20" s="762"/>
      <c r="S20" s="762"/>
      <c r="T20" s="762"/>
      <c r="U20" s="762"/>
      <c r="V20" s="762"/>
    </row>
    <row r="21" spans="1:22" ht="18">
      <c r="A21" s="1227">
        <v>5</v>
      </c>
      <c r="B21" s="718" t="s">
        <v>3278</v>
      </c>
      <c r="C21" s="1192">
        <v>2458918.4000000008</v>
      </c>
      <c r="D21" s="1453"/>
      <c r="E21" s="1192">
        <v>2517500.5700000003</v>
      </c>
      <c r="F21" s="1191"/>
      <c r="G21" s="1192">
        <v>2289390.39</v>
      </c>
      <c r="H21" s="1230">
        <f t="shared" si="0"/>
        <v>2687028.5800000005</v>
      </c>
      <c r="I21" s="762"/>
      <c r="J21" s="762"/>
      <c r="K21" s="762"/>
      <c r="L21" s="762"/>
      <c r="M21" s="762"/>
      <c r="N21" s="762"/>
      <c r="O21" s="762"/>
      <c r="P21" s="762"/>
      <c r="Q21" s="762"/>
      <c r="R21" s="762"/>
      <c r="S21" s="762"/>
      <c r="T21" s="762"/>
      <c r="U21" s="762"/>
      <c r="V21" s="762"/>
    </row>
    <row r="22" spans="1:22" ht="18">
      <c r="A22" s="1227">
        <v>6</v>
      </c>
      <c r="B22" s="718" t="s">
        <v>3279</v>
      </c>
      <c r="C22" s="1192">
        <v>7776707.6400000015</v>
      </c>
      <c r="D22" s="1453"/>
      <c r="E22" s="1192">
        <v>3780002.2699999996</v>
      </c>
      <c r="F22" s="1191"/>
      <c r="G22" s="1192">
        <v>4961416.59</v>
      </c>
      <c r="H22" s="1230">
        <f t="shared" si="0"/>
        <v>6595293.3200000003</v>
      </c>
      <c r="I22" s="762"/>
      <c r="J22" s="762"/>
      <c r="K22" s="762"/>
      <c r="L22" s="762"/>
      <c r="M22" s="762"/>
      <c r="N22" s="762"/>
      <c r="O22" s="762"/>
      <c r="P22" s="762"/>
      <c r="Q22" s="762"/>
      <c r="R22" s="762"/>
      <c r="S22" s="762"/>
      <c r="T22" s="762"/>
      <c r="U22" s="762"/>
      <c r="V22" s="762"/>
    </row>
    <row r="23" spans="1:22" ht="18">
      <c r="A23" s="1227">
        <v>7</v>
      </c>
      <c r="B23" s="718" t="s">
        <v>3280</v>
      </c>
      <c r="C23" s="1192">
        <v>-184704.47999999998</v>
      </c>
      <c r="D23" s="1453"/>
      <c r="E23" s="1192">
        <v>194121.21</v>
      </c>
      <c r="F23" s="1191"/>
      <c r="G23" s="1192">
        <v>9416.73</v>
      </c>
      <c r="H23" s="1230">
        <f t="shared" si="0"/>
        <v>0</v>
      </c>
      <c r="I23" s="762"/>
      <c r="J23" s="762"/>
      <c r="K23" s="762"/>
      <c r="L23" s="762"/>
      <c r="M23" s="762"/>
      <c r="N23" s="762"/>
      <c r="O23" s="762"/>
      <c r="P23" s="762"/>
      <c r="Q23" s="762"/>
      <c r="R23" s="762"/>
      <c r="S23" s="762"/>
      <c r="T23" s="762"/>
      <c r="U23" s="762"/>
      <c r="V23" s="762"/>
    </row>
    <row r="24" spans="1:22" ht="18">
      <c r="A24" s="1227">
        <v>8</v>
      </c>
      <c r="B24" s="718" t="s">
        <v>3281</v>
      </c>
      <c r="C24" s="1192">
        <v>3013468.61</v>
      </c>
      <c r="D24" s="1453"/>
      <c r="E24" s="1192">
        <v>987922.54999999981</v>
      </c>
      <c r="F24" s="1191"/>
      <c r="G24" s="1192">
        <v>730704.82000000007</v>
      </c>
      <c r="H24" s="1230">
        <f t="shared" si="0"/>
        <v>3270686.34</v>
      </c>
      <c r="I24" s="762"/>
      <c r="J24" s="762"/>
      <c r="K24" s="762"/>
      <c r="L24" s="762"/>
      <c r="M24" s="762"/>
      <c r="N24" s="762"/>
      <c r="O24" s="762"/>
      <c r="P24" s="762"/>
      <c r="Q24" s="762"/>
      <c r="R24" s="762"/>
      <c r="S24" s="762"/>
      <c r="T24" s="762"/>
      <c r="U24" s="762"/>
      <c r="V24" s="762"/>
    </row>
    <row r="25" spans="1:22" ht="18">
      <c r="A25" s="1227">
        <v>9</v>
      </c>
      <c r="B25" s="718" t="s">
        <v>3282</v>
      </c>
      <c r="C25" s="1192">
        <v>40146834.540000021</v>
      </c>
      <c r="D25" s="1453"/>
      <c r="E25" s="1192">
        <v>12593507.17</v>
      </c>
      <c r="F25" s="1191"/>
      <c r="G25" s="1192">
        <v>2270360</v>
      </c>
      <c r="H25" s="1230">
        <f t="shared" si="0"/>
        <v>50469981.710000023</v>
      </c>
      <c r="I25" s="762"/>
      <c r="J25" s="762"/>
      <c r="K25" s="762"/>
      <c r="L25" s="762"/>
      <c r="M25" s="762"/>
      <c r="N25" s="762"/>
      <c r="O25" s="762"/>
      <c r="P25" s="762"/>
      <c r="Q25" s="762"/>
      <c r="R25" s="762"/>
      <c r="S25" s="762"/>
      <c r="T25" s="762"/>
      <c r="U25" s="762"/>
      <c r="V25" s="762"/>
    </row>
    <row r="26" spans="1:22" ht="18">
      <c r="A26" s="1227">
        <v>10</v>
      </c>
      <c r="B26" s="718" t="s">
        <v>3283</v>
      </c>
      <c r="C26" s="1192">
        <v>3379220.5100000007</v>
      </c>
      <c r="D26" s="1453"/>
      <c r="E26" s="1192">
        <v>791339.52999999991</v>
      </c>
      <c r="F26" s="1191"/>
      <c r="G26" s="1192">
        <v>136879.19</v>
      </c>
      <c r="H26" s="1230">
        <f t="shared" si="0"/>
        <v>4033680.8500000006</v>
      </c>
      <c r="I26" s="762"/>
      <c r="J26" s="762"/>
      <c r="K26" s="762"/>
      <c r="L26" s="762"/>
      <c r="M26" s="762"/>
      <c r="N26" s="762"/>
      <c r="O26" s="762"/>
      <c r="P26" s="762"/>
      <c r="Q26" s="762"/>
      <c r="R26" s="762"/>
      <c r="S26" s="762"/>
      <c r="T26" s="762"/>
      <c r="U26" s="762"/>
      <c r="V26" s="762"/>
    </row>
    <row r="27" spans="1:22" ht="18">
      <c r="A27" s="1227">
        <v>11</v>
      </c>
      <c r="B27" s="718" t="s">
        <v>3284</v>
      </c>
      <c r="C27" s="1192">
        <v>7531533.9600000009</v>
      </c>
      <c r="D27" s="1453"/>
      <c r="E27" s="1192">
        <v>252714.6</v>
      </c>
      <c r="F27" s="1191"/>
      <c r="G27" s="1192">
        <v>2709831.05</v>
      </c>
      <c r="H27" s="1230">
        <f t="shared" si="0"/>
        <v>5074417.5100000007</v>
      </c>
      <c r="I27" s="762"/>
      <c r="J27" s="762"/>
      <c r="K27" s="762"/>
      <c r="L27" s="762"/>
      <c r="M27" s="762"/>
      <c r="N27" s="762"/>
      <c r="O27" s="762"/>
      <c r="P27" s="762"/>
      <c r="Q27" s="762"/>
      <c r="R27" s="762"/>
      <c r="S27" s="762"/>
      <c r="T27" s="762"/>
      <c r="U27" s="762"/>
      <c r="V27" s="762"/>
    </row>
    <row r="28" spans="1:22" ht="18">
      <c r="A28" s="1227">
        <v>12</v>
      </c>
      <c r="B28" s="1193" t="s">
        <v>3285</v>
      </c>
      <c r="C28" s="1192">
        <v>-0.28000000026077032</v>
      </c>
      <c r="D28" s="1453"/>
      <c r="E28" s="1192">
        <v>1918026.61</v>
      </c>
      <c r="F28" s="1191"/>
      <c r="G28" s="1192">
        <v>0</v>
      </c>
      <c r="H28" s="1230">
        <f t="shared" si="0"/>
        <v>1918026.3299999998</v>
      </c>
      <c r="I28" s="762"/>
      <c r="J28" s="762"/>
      <c r="K28" s="762"/>
      <c r="L28" s="762"/>
      <c r="M28" s="762"/>
      <c r="N28" s="762"/>
      <c r="O28" s="762"/>
      <c r="P28" s="762"/>
      <c r="Q28" s="762"/>
      <c r="R28" s="762"/>
      <c r="S28" s="762"/>
      <c r="T28" s="762"/>
      <c r="U28" s="762"/>
      <c r="V28" s="762"/>
    </row>
    <row r="29" spans="1:22" ht="18">
      <c r="A29" s="1227">
        <v>13</v>
      </c>
      <c r="B29" s="1193" t="s">
        <v>3286</v>
      </c>
      <c r="C29" s="1192">
        <v>-99612894.930000007</v>
      </c>
      <c r="D29" s="1453"/>
      <c r="E29" s="1192">
        <f>73903821</f>
        <v>73903821</v>
      </c>
      <c r="F29" s="1191"/>
      <c r="G29" s="1192">
        <v>250214218</v>
      </c>
      <c r="H29" s="1230">
        <f t="shared" si="0"/>
        <v>-275923291.93000001</v>
      </c>
      <c r="I29" s="762"/>
      <c r="J29" s="762"/>
      <c r="K29" s="762"/>
      <c r="L29" s="762"/>
      <c r="M29" s="762"/>
      <c r="N29" s="762"/>
      <c r="O29" s="762"/>
      <c r="P29" s="762"/>
      <c r="Q29" s="762"/>
      <c r="R29" s="762"/>
      <c r="S29" s="762"/>
      <c r="T29" s="762"/>
      <c r="U29" s="762"/>
      <c r="V29" s="762"/>
    </row>
    <row r="30" spans="1:22" ht="18">
      <c r="A30" s="1227">
        <v>14</v>
      </c>
      <c r="B30" s="1193" t="s">
        <v>3287</v>
      </c>
      <c r="C30" s="1192">
        <v>3563</v>
      </c>
      <c r="D30" s="1453"/>
      <c r="E30" s="1192">
        <v>0</v>
      </c>
      <c r="F30" s="1191"/>
      <c r="G30" s="1192">
        <v>0</v>
      </c>
      <c r="H30" s="1230">
        <f t="shared" si="0"/>
        <v>3563</v>
      </c>
      <c r="I30" s="762"/>
      <c r="J30" s="762"/>
      <c r="K30" s="762"/>
      <c r="L30" s="762"/>
      <c r="M30" s="762"/>
      <c r="N30" s="762"/>
      <c r="O30" s="762"/>
      <c r="P30" s="762"/>
      <c r="Q30" s="762"/>
      <c r="R30" s="762"/>
      <c r="S30" s="762"/>
      <c r="T30" s="762"/>
      <c r="U30" s="762"/>
      <c r="V30" s="762"/>
    </row>
    <row r="31" spans="1:22" ht="18">
      <c r="A31" s="1227"/>
      <c r="B31" s="1193"/>
      <c r="C31" s="1192"/>
      <c r="D31" s="1228"/>
      <c r="E31" s="1192"/>
      <c r="F31" s="1229"/>
      <c r="G31" s="1192"/>
      <c r="H31" s="1231"/>
      <c r="I31" s="762"/>
      <c r="J31" s="762"/>
      <c r="K31" s="762"/>
      <c r="L31" s="762"/>
      <c r="M31" s="762"/>
      <c r="N31" s="762"/>
      <c r="O31" s="762"/>
      <c r="P31" s="762"/>
      <c r="Q31" s="762"/>
      <c r="R31" s="762"/>
      <c r="S31" s="762"/>
      <c r="T31" s="762"/>
      <c r="U31" s="762"/>
      <c r="V31" s="762"/>
    </row>
    <row r="32" spans="1:22" ht="18.75" thickBot="1">
      <c r="A32" s="1232"/>
      <c r="B32" s="1233" t="s">
        <v>249</v>
      </c>
      <c r="C32" s="1234">
        <f>SUM(C17:C30)</f>
        <v>6224288210.5199995</v>
      </c>
      <c r="D32" s="1235"/>
      <c r="E32" s="1234">
        <f>SUM(E17:E30)</f>
        <v>5135459241.8299999</v>
      </c>
      <c r="F32" s="1236"/>
      <c r="G32" s="1234">
        <f>SUM(G17:G30)</f>
        <v>3397462678.5799999</v>
      </c>
      <c r="H32" s="1237">
        <f>SUM(H17:H30)</f>
        <v>7962284773.7700005</v>
      </c>
      <c r="I32" s="762"/>
      <c r="J32" s="1755"/>
      <c r="K32" s="762"/>
      <c r="L32" s="762"/>
      <c r="M32" s="762"/>
      <c r="N32" s="762"/>
      <c r="O32" s="762"/>
      <c r="P32" s="762"/>
      <c r="Q32" s="762"/>
      <c r="R32" s="762"/>
      <c r="S32" s="762"/>
      <c r="T32" s="762"/>
      <c r="U32" s="762"/>
      <c r="V32" s="762"/>
    </row>
    <row r="33" spans="1:22" ht="18">
      <c r="A33" s="1238"/>
      <c r="B33" s="1239"/>
      <c r="C33" s="1239"/>
      <c r="D33" s="1239"/>
      <c r="E33" s="1239"/>
      <c r="F33" s="1239"/>
      <c r="G33" s="1239"/>
      <c r="H33" s="1240"/>
      <c r="I33" s="762"/>
      <c r="J33" s="1755"/>
      <c r="K33" s="762"/>
      <c r="L33" s="762"/>
      <c r="M33" s="762"/>
      <c r="N33" s="762"/>
      <c r="O33" s="762"/>
      <c r="P33" s="762"/>
      <c r="Q33" s="762"/>
      <c r="R33" s="762"/>
      <c r="S33" s="762"/>
      <c r="T33" s="762"/>
      <c r="U33" s="762"/>
      <c r="V33" s="762"/>
    </row>
    <row r="34" spans="1:22" ht="18.75" thickBot="1">
      <c r="A34" s="1241"/>
      <c r="B34" s="1141"/>
      <c r="C34" s="1141"/>
      <c r="D34" s="1141"/>
      <c r="E34" s="1141"/>
      <c r="F34" s="1141"/>
      <c r="G34" s="1141"/>
      <c r="H34" s="1242"/>
      <c r="I34" s="762"/>
      <c r="J34" s="762"/>
      <c r="K34" s="762"/>
      <c r="L34" s="762"/>
      <c r="M34" s="762"/>
      <c r="N34" s="762"/>
      <c r="O34" s="762"/>
      <c r="P34" s="762"/>
      <c r="Q34" s="762"/>
      <c r="R34" s="762"/>
      <c r="S34" s="762"/>
      <c r="T34" s="762"/>
      <c r="U34" s="762"/>
      <c r="V34" s="762"/>
    </row>
    <row r="35" spans="1:22" ht="18.75" thickTop="1">
      <c r="A35" s="1243" t="s">
        <v>2804</v>
      </c>
      <c r="B35" s="1244"/>
      <c r="C35" s="1245"/>
      <c r="D35" s="1245"/>
      <c r="E35" s="1245"/>
      <c r="F35" s="1245"/>
      <c r="G35" s="1245"/>
      <c r="H35" s="1246"/>
      <c r="I35" s="762"/>
      <c r="J35" s="762"/>
      <c r="K35" s="762"/>
      <c r="L35" s="762"/>
      <c r="M35" s="762"/>
      <c r="N35" s="762"/>
      <c r="O35" s="762"/>
      <c r="P35" s="762"/>
      <c r="Q35" s="762"/>
      <c r="R35" s="762"/>
      <c r="S35" s="762"/>
      <c r="T35" s="762"/>
      <c r="U35" s="762"/>
      <c r="V35" s="762"/>
    </row>
    <row r="36" spans="1:22" ht="18">
      <c r="A36" s="1241"/>
      <c r="B36" s="1141"/>
      <c r="C36" s="1141"/>
      <c r="D36" s="1141"/>
      <c r="E36" s="1141"/>
      <c r="F36" s="1141"/>
      <c r="G36" s="1141"/>
      <c r="H36" s="1247"/>
      <c r="I36" s="762"/>
      <c r="J36" s="762"/>
      <c r="K36" s="762"/>
      <c r="L36" s="762"/>
      <c r="M36" s="762"/>
      <c r="N36" s="762"/>
      <c r="O36" s="762"/>
      <c r="P36" s="762"/>
      <c r="Q36" s="762"/>
      <c r="R36" s="762"/>
      <c r="S36" s="762"/>
      <c r="T36" s="762"/>
      <c r="U36" s="762"/>
      <c r="V36" s="762"/>
    </row>
    <row r="37" spans="1:22" ht="18">
      <c r="A37" s="1241"/>
      <c r="B37" s="1141" t="s">
        <v>1160</v>
      </c>
      <c r="C37" s="1141"/>
      <c r="D37" s="1141"/>
      <c r="E37" s="1141"/>
      <c r="F37" s="1141"/>
      <c r="G37" s="1141"/>
      <c r="H37" s="1247"/>
      <c r="I37" s="762"/>
      <c r="J37" s="762"/>
      <c r="K37" s="762"/>
      <c r="L37" s="762"/>
      <c r="M37" s="762"/>
      <c r="N37" s="762"/>
      <c r="O37" s="762"/>
      <c r="P37" s="762"/>
      <c r="Q37" s="762"/>
      <c r="R37" s="762"/>
      <c r="S37" s="762"/>
      <c r="T37" s="762"/>
      <c r="U37" s="762"/>
      <c r="V37" s="762"/>
    </row>
    <row r="38" spans="1:22" ht="18">
      <c r="A38" s="1241"/>
      <c r="B38" s="1141" t="s">
        <v>2805</v>
      </c>
      <c r="C38" s="1141"/>
      <c r="D38" s="1141"/>
      <c r="E38" s="1141"/>
      <c r="F38" s="1141"/>
      <c r="G38" s="1141"/>
      <c r="H38" s="1247"/>
      <c r="I38" s="762"/>
      <c r="J38" s="762"/>
      <c r="K38" s="762"/>
      <c r="L38" s="762"/>
      <c r="M38" s="762"/>
      <c r="N38" s="762"/>
      <c r="O38" s="762"/>
      <c r="P38" s="762"/>
      <c r="Q38" s="762"/>
      <c r="R38" s="762"/>
      <c r="S38" s="762"/>
      <c r="T38" s="762"/>
      <c r="U38" s="762"/>
      <c r="V38" s="762"/>
    </row>
    <row r="39" spans="1:22" ht="18">
      <c r="A39" s="1241"/>
      <c r="B39" s="1141" t="s">
        <v>2806</v>
      </c>
      <c r="C39" s="1141"/>
      <c r="D39" s="1141"/>
      <c r="E39" s="1141"/>
      <c r="F39" s="1141"/>
      <c r="G39" s="1141"/>
      <c r="H39" s="1247"/>
      <c r="I39" s="762"/>
      <c r="J39" s="762"/>
      <c r="K39" s="762"/>
      <c r="L39" s="762"/>
      <c r="M39" s="762"/>
      <c r="N39" s="762"/>
      <c r="O39" s="762"/>
      <c r="P39" s="762"/>
      <c r="Q39" s="762"/>
      <c r="R39" s="762"/>
      <c r="S39" s="762"/>
      <c r="T39" s="762"/>
      <c r="U39" s="762"/>
      <c r="V39" s="762"/>
    </row>
    <row r="40" spans="1:22" ht="18">
      <c r="A40" s="1241"/>
      <c r="B40" s="1141" t="s">
        <v>2136</v>
      </c>
      <c r="C40" s="1141"/>
      <c r="D40" s="1141"/>
      <c r="E40" s="1141"/>
      <c r="F40" s="1141"/>
      <c r="G40" s="1141"/>
      <c r="H40" s="1247"/>
      <c r="I40" s="762"/>
      <c r="J40" s="762"/>
      <c r="K40" s="762"/>
      <c r="L40" s="762"/>
      <c r="M40" s="762"/>
      <c r="N40" s="762"/>
      <c r="O40" s="762"/>
      <c r="P40" s="762"/>
      <c r="Q40" s="762"/>
      <c r="R40" s="762"/>
      <c r="S40" s="762"/>
      <c r="T40" s="762"/>
      <c r="U40" s="762"/>
      <c r="V40" s="762"/>
    </row>
    <row r="41" spans="1:22" ht="18.75" thickBot="1">
      <c r="A41" s="1248"/>
      <c r="B41" s="1249" t="s">
        <v>2807</v>
      </c>
      <c r="C41" s="1249"/>
      <c r="D41" s="1249"/>
      <c r="E41" s="1249"/>
      <c r="F41" s="1249"/>
      <c r="G41" s="1249"/>
      <c r="H41" s="1250"/>
      <c r="I41" s="762"/>
      <c r="J41" s="762"/>
      <c r="K41" s="762"/>
      <c r="L41" s="762"/>
      <c r="M41" s="762"/>
      <c r="N41" s="762"/>
      <c r="O41" s="762"/>
      <c r="P41" s="762"/>
      <c r="Q41" s="762"/>
      <c r="R41" s="762"/>
      <c r="S41" s="762"/>
      <c r="T41" s="762"/>
      <c r="U41" s="762"/>
      <c r="V41" s="762"/>
    </row>
    <row r="42" spans="1:22" ht="18.75" thickTop="1">
      <c r="A42" s="1251"/>
      <c r="B42" s="1252"/>
      <c r="C42" s="1252"/>
      <c r="D42" s="1141"/>
      <c r="E42" s="1252"/>
      <c r="F42" s="1252"/>
      <c r="G42" s="1084"/>
      <c r="H42" s="1247"/>
      <c r="I42" s="762"/>
      <c r="J42" s="762"/>
      <c r="K42" s="762"/>
      <c r="L42" s="762"/>
      <c r="M42" s="762"/>
      <c r="N42" s="762"/>
      <c r="O42" s="762"/>
      <c r="P42" s="762"/>
      <c r="Q42" s="762"/>
      <c r="R42" s="762"/>
      <c r="S42" s="762"/>
      <c r="T42" s="762"/>
      <c r="U42" s="762"/>
      <c r="V42" s="762"/>
    </row>
    <row r="43" spans="1:22" ht="18">
      <c r="A43" s="1251"/>
      <c r="B43" s="1252"/>
      <c r="C43" s="1253" t="s">
        <v>1066</v>
      </c>
      <c r="D43" s="1254" t="s">
        <v>2259</v>
      </c>
      <c r="E43" s="1255"/>
      <c r="F43" s="1252"/>
      <c r="G43" s="1658"/>
      <c r="H43" s="1256" t="s">
        <v>1533</v>
      </c>
      <c r="I43" s="762"/>
      <c r="J43" s="762"/>
      <c r="K43" s="762"/>
      <c r="L43" s="762"/>
      <c r="M43" s="762"/>
      <c r="N43" s="762"/>
      <c r="O43" s="762"/>
      <c r="P43" s="762"/>
      <c r="Q43" s="762"/>
      <c r="R43" s="762"/>
      <c r="S43" s="762"/>
      <c r="T43" s="762"/>
      <c r="U43" s="762"/>
      <c r="V43" s="762"/>
    </row>
    <row r="44" spans="1:22" ht="18">
      <c r="A44" s="1257" t="s">
        <v>1177</v>
      </c>
      <c r="B44" s="1253" t="s">
        <v>2057</v>
      </c>
      <c r="C44" s="1253" t="s">
        <v>378</v>
      </c>
      <c r="D44" s="1099" t="s">
        <v>1178</v>
      </c>
      <c r="E44" s="1099" t="s">
        <v>1882</v>
      </c>
      <c r="F44" s="1253" t="s">
        <v>1535</v>
      </c>
      <c r="G44" s="1658"/>
      <c r="H44" s="1256" t="s">
        <v>1179</v>
      </c>
      <c r="I44" s="762"/>
      <c r="J44" s="762"/>
      <c r="K44" s="762"/>
      <c r="L44" s="762"/>
      <c r="M44" s="762"/>
      <c r="N44" s="762"/>
      <c r="O44" s="762"/>
      <c r="P44" s="762"/>
      <c r="Q44" s="762"/>
      <c r="R44" s="762"/>
      <c r="S44" s="762"/>
      <c r="T44" s="762"/>
      <c r="U44" s="762"/>
      <c r="V44" s="762"/>
    </row>
    <row r="45" spans="1:22" ht="18">
      <c r="A45" s="1257" t="s">
        <v>1180</v>
      </c>
      <c r="B45" s="1253" t="s">
        <v>470</v>
      </c>
      <c r="C45" s="1253" t="s">
        <v>2368</v>
      </c>
      <c r="D45" s="1253" t="s">
        <v>472</v>
      </c>
      <c r="E45" s="1253" t="s">
        <v>62</v>
      </c>
      <c r="F45" s="1253" t="s">
        <v>63</v>
      </c>
      <c r="G45" s="1658"/>
      <c r="H45" s="1256" t="s">
        <v>2368</v>
      </c>
      <c r="I45" s="762"/>
      <c r="J45" s="762"/>
      <c r="K45" s="762"/>
      <c r="L45" s="762"/>
      <c r="M45" s="762"/>
      <c r="N45" s="762"/>
      <c r="O45" s="762"/>
      <c r="P45" s="762"/>
      <c r="Q45" s="762"/>
      <c r="R45" s="762"/>
      <c r="S45" s="762"/>
      <c r="T45" s="762"/>
      <c r="U45" s="762"/>
      <c r="V45" s="762"/>
    </row>
    <row r="46" spans="1:22" ht="18.75" thickBot="1">
      <c r="A46" s="1258"/>
      <c r="B46" s="1259"/>
      <c r="C46" s="1260" t="s">
        <v>471</v>
      </c>
      <c r="D46" s="1259"/>
      <c r="E46" s="1259"/>
      <c r="F46" s="1259"/>
      <c r="G46" s="1659"/>
      <c r="H46" s="1261" t="s">
        <v>64</v>
      </c>
      <c r="I46" s="762"/>
      <c r="J46" s="762"/>
      <c r="K46" s="762"/>
      <c r="L46" s="762"/>
      <c r="M46" s="762"/>
      <c r="N46" s="762"/>
      <c r="O46" s="762"/>
      <c r="P46" s="762"/>
      <c r="Q46" s="762"/>
      <c r="R46" s="762"/>
      <c r="S46" s="762"/>
      <c r="T46" s="762"/>
      <c r="U46" s="762"/>
      <c r="V46" s="762"/>
    </row>
    <row r="47" spans="1:22" ht="18">
      <c r="A47" s="1227">
        <f>+A30+1</f>
        <v>15</v>
      </c>
      <c r="B47" s="1193"/>
      <c r="C47" s="1192"/>
      <c r="D47" s="1228"/>
      <c r="E47" s="1192"/>
      <c r="F47" s="1229"/>
      <c r="G47" s="1192"/>
      <c r="H47" s="1230"/>
      <c r="I47" s="762"/>
      <c r="J47" s="762"/>
      <c r="K47" s="762"/>
      <c r="L47" s="762"/>
      <c r="M47" s="762"/>
      <c r="N47" s="762"/>
      <c r="O47" s="762"/>
      <c r="P47" s="762"/>
      <c r="Q47" s="762"/>
      <c r="R47" s="762"/>
      <c r="S47" s="762"/>
      <c r="T47" s="762"/>
      <c r="U47" s="762"/>
      <c r="V47" s="762"/>
    </row>
    <row r="48" spans="1:22" ht="18">
      <c r="A48" s="1227">
        <f>+A47+1</f>
        <v>16</v>
      </c>
      <c r="B48" s="756" t="s">
        <v>3288</v>
      </c>
      <c r="C48" s="1454">
        <v>35292136</v>
      </c>
      <c r="D48" s="190"/>
      <c r="E48" s="1454">
        <v>32906467</v>
      </c>
      <c r="F48" s="1454">
        <v>0</v>
      </c>
      <c r="G48" s="1192">
        <v>2385669</v>
      </c>
      <c r="H48" s="1231">
        <f>+C48-E48+F48</f>
        <v>2385669</v>
      </c>
      <c r="I48" s="762"/>
      <c r="J48" s="762"/>
      <c r="K48" s="762"/>
      <c r="L48" s="762"/>
      <c r="M48" s="762"/>
      <c r="N48" s="762"/>
      <c r="O48" s="762"/>
      <c r="P48" s="762"/>
      <c r="Q48" s="762"/>
      <c r="R48" s="762"/>
      <c r="S48" s="762"/>
      <c r="T48" s="762"/>
      <c r="U48" s="762"/>
      <c r="V48" s="762"/>
    </row>
    <row r="49" spans="1:22" ht="18">
      <c r="A49" s="1227">
        <f t="shared" ref="A49:A57" si="1">+A48+1</f>
        <v>17</v>
      </c>
      <c r="B49" s="190" t="s">
        <v>3289</v>
      </c>
      <c r="C49" s="1454">
        <v>2571382</v>
      </c>
      <c r="D49" s="190"/>
      <c r="E49" s="1454">
        <v>2262263</v>
      </c>
      <c r="F49" s="1454">
        <v>0</v>
      </c>
      <c r="G49" s="1192">
        <v>309119</v>
      </c>
      <c r="H49" s="1231">
        <f t="shared" ref="H49:H53" si="2">+C49-E49+F49</f>
        <v>309119</v>
      </c>
      <c r="I49" s="762"/>
      <c r="J49" s="762"/>
      <c r="K49" s="762"/>
      <c r="L49" s="762"/>
      <c r="M49" s="762"/>
      <c r="N49" s="762"/>
      <c r="O49" s="762"/>
      <c r="P49" s="762"/>
      <c r="Q49" s="762"/>
      <c r="R49" s="762"/>
      <c r="S49" s="762"/>
      <c r="T49" s="762"/>
      <c r="U49" s="762"/>
      <c r="V49" s="762"/>
    </row>
    <row r="50" spans="1:22" ht="18">
      <c r="A50" s="1227">
        <f t="shared" si="1"/>
        <v>18</v>
      </c>
      <c r="B50" s="190" t="s">
        <v>3290</v>
      </c>
      <c r="C50" s="1454">
        <v>1613170</v>
      </c>
      <c r="D50" s="190"/>
      <c r="E50" s="1454">
        <v>0</v>
      </c>
      <c r="F50" s="1454">
        <v>149236</v>
      </c>
      <c r="G50" s="1192">
        <v>1762406</v>
      </c>
      <c r="H50" s="1231">
        <f t="shared" si="2"/>
        <v>1762406</v>
      </c>
      <c r="I50" s="762"/>
      <c r="J50" s="762"/>
      <c r="K50" s="762"/>
      <c r="L50" s="762"/>
      <c r="M50" s="762"/>
      <c r="N50" s="762"/>
      <c r="O50" s="762"/>
      <c r="P50" s="762"/>
      <c r="Q50" s="762"/>
      <c r="R50" s="762"/>
      <c r="S50" s="762"/>
      <c r="T50" s="762"/>
      <c r="U50" s="762"/>
      <c r="V50" s="762"/>
    </row>
    <row r="51" spans="1:22" ht="18">
      <c r="A51" s="1227">
        <f t="shared" si="1"/>
        <v>19</v>
      </c>
      <c r="B51" s="756" t="s">
        <v>3291</v>
      </c>
      <c r="C51" s="1454">
        <v>73658678.640000015</v>
      </c>
      <c r="D51" s="190"/>
      <c r="E51" s="1454">
        <v>100823978</v>
      </c>
      <c r="F51" s="1454">
        <v>87053621.439999998</v>
      </c>
      <c r="G51" s="1192">
        <v>59888322.080000013</v>
      </c>
      <c r="H51" s="1231">
        <f t="shared" si="2"/>
        <v>59888322.080000013</v>
      </c>
      <c r="I51" s="762"/>
      <c r="J51" s="762"/>
      <c r="K51" s="762"/>
      <c r="L51" s="762"/>
      <c r="M51" s="762"/>
      <c r="N51" s="762"/>
      <c r="O51" s="762"/>
      <c r="P51" s="762"/>
      <c r="Q51" s="762"/>
      <c r="R51" s="762"/>
      <c r="S51" s="762"/>
      <c r="T51" s="762"/>
      <c r="U51" s="762"/>
      <c r="V51" s="762"/>
    </row>
    <row r="52" spans="1:22" ht="18">
      <c r="A52" s="1227">
        <f t="shared" si="1"/>
        <v>20</v>
      </c>
      <c r="B52" s="190" t="s">
        <v>3292</v>
      </c>
      <c r="C52" s="1454">
        <v>2150752.1800000016</v>
      </c>
      <c r="D52" s="190"/>
      <c r="E52" s="1454">
        <v>1223617.9699999997</v>
      </c>
      <c r="F52" s="1454">
        <v>1045175.0000000001</v>
      </c>
      <c r="G52" s="1192">
        <v>1972309.2100000018</v>
      </c>
      <c r="H52" s="1231">
        <f t="shared" si="2"/>
        <v>1972309.2100000018</v>
      </c>
      <c r="I52" s="762"/>
      <c r="J52" s="762"/>
      <c r="K52" s="762"/>
      <c r="L52" s="762"/>
      <c r="M52" s="762"/>
      <c r="N52" s="762"/>
      <c r="O52" s="762"/>
      <c r="P52" s="762"/>
      <c r="Q52" s="762"/>
      <c r="R52" s="762"/>
      <c r="S52" s="762"/>
      <c r="T52" s="762"/>
      <c r="U52" s="762"/>
      <c r="V52" s="762"/>
    </row>
    <row r="53" spans="1:22" ht="18">
      <c r="A53" s="1227">
        <f t="shared" si="1"/>
        <v>21</v>
      </c>
      <c r="B53" s="756" t="s">
        <v>3293</v>
      </c>
      <c r="C53" s="1454">
        <v>2093028.23</v>
      </c>
      <c r="D53" s="190"/>
      <c r="E53" s="1454">
        <v>678993.07000000007</v>
      </c>
      <c r="F53" s="1454">
        <v>944976.15999999992</v>
      </c>
      <c r="G53" s="1192">
        <v>2359011.3199999998</v>
      </c>
      <c r="H53" s="1231">
        <f t="shared" si="2"/>
        <v>2359011.3199999998</v>
      </c>
      <c r="I53" s="762"/>
      <c r="J53" s="762"/>
      <c r="K53" s="762"/>
      <c r="L53" s="762"/>
      <c r="M53" s="762"/>
      <c r="N53" s="762"/>
      <c r="O53" s="762"/>
      <c r="P53" s="762"/>
      <c r="Q53" s="762"/>
      <c r="R53" s="762"/>
      <c r="S53" s="762"/>
      <c r="T53" s="762"/>
      <c r="U53" s="762"/>
      <c r="V53" s="762"/>
    </row>
    <row r="54" spans="1:22" ht="18">
      <c r="A54" s="1227">
        <f t="shared" si="1"/>
        <v>22</v>
      </c>
      <c r="B54" s="756" t="s">
        <v>3295</v>
      </c>
      <c r="C54" s="1454">
        <v>3077132.77</v>
      </c>
      <c r="D54" s="190"/>
      <c r="E54" s="1454">
        <v>5183252.6399999997</v>
      </c>
      <c r="F54" s="1454">
        <v>2846647.86</v>
      </c>
      <c r="G54" s="1192">
        <v>740527.99000000022</v>
      </c>
      <c r="H54" s="1231">
        <f t="shared" ref="H54" si="3">+C54-E54+F54</f>
        <v>740527.99000000022</v>
      </c>
      <c r="I54" s="762"/>
      <c r="J54" s="762"/>
      <c r="K54" s="762"/>
      <c r="L54" s="762"/>
      <c r="M54" s="762"/>
      <c r="N54" s="762"/>
      <c r="O54" s="762"/>
      <c r="P54" s="762"/>
      <c r="Q54" s="762"/>
      <c r="R54" s="762"/>
      <c r="S54" s="762"/>
      <c r="T54" s="762"/>
      <c r="U54" s="762"/>
      <c r="V54" s="762"/>
    </row>
    <row r="55" spans="1:22" ht="18">
      <c r="A55" s="1227">
        <f t="shared" si="1"/>
        <v>23</v>
      </c>
      <c r="B55" s="756"/>
      <c r="C55" s="1454"/>
      <c r="D55" s="190"/>
      <c r="E55" s="1454"/>
      <c r="F55" s="1454"/>
      <c r="G55" s="1192"/>
      <c r="H55" s="1231"/>
      <c r="I55" s="762"/>
      <c r="J55" s="762"/>
      <c r="K55" s="762"/>
      <c r="L55" s="762"/>
      <c r="M55" s="762"/>
      <c r="N55" s="762"/>
      <c r="O55" s="762"/>
      <c r="P55" s="762"/>
      <c r="Q55" s="762"/>
      <c r="R55" s="762"/>
      <c r="S55" s="762"/>
      <c r="T55" s="762"/>
      <c r="U55" s="762"/>
      <c r="V55" s="762"/>
    </row>
    <row r="56" spans="1:22" ht="18">
      <c r="A56" s="1227">
        <f t="shared" si="1"/>
        <v>24</v>
      </c>
      <c r="B56" s="1193"/>
      <c r="C56" s="1192"/>
      <c r="D56" s="1228"/>
      <c r="E56" s="1192"/>
      <c r="F56" s="1229"/>
      <c r="G56" s="1192"/>
      <c r="H56" s="1231"/>
      <c r="I56" s="762"/>
      <c r="J56" s="762"/>
      <c r="K56" s="762"/>
      <c r="L56" s="762"/>
      <c r="M56" s="762"/>
      <c r="N56" s="762"/>
      <c r="O56" s="762"/>
      <c r="P56" s="762"/>
      <c r="Q56" s="762"/>
      <c r="R56" s="762"/>
      <c r="S56" s="762"/>
      <c r="T56" s="762"/>
      <c r="U56" s="762"/>
      <c r="V56" s="762"/>
    </row>
    <row r="57" spans="1:22" ht="18">
      <c r="A57" s="1227">
        <f t="shared" si="1"/>
        <v>25</v>
      </c>
      <c r="B57" s="1193"/>
      <c r="C57" s="1192"/>
      <c r="D57" s="1192"/>
      <c r="E57" s="1192"/>
      <c r="F57" s="1229"/>
      <c r="G57" s="1192"/>
      <c r="H57" s="1231"/>
      <c r="I57" s="762"/>
      <c r="J57" s="762"/>
      <c r="K57" s="762"/>
      <c r="L57" s="762"/>
      <c r="M57" s="762"/>
      <c r="N57" s="762"/>
      <c r="O57" s="762"/>
      <c r="P57" s="762"/>
      <c r="Q57" s="762"/>
      <c r="R57" s="762"/>
      <c r="S57" s="762"/>
      <c r="T57" s="762"/>
      <c r="U57" s="762"/>
      <c r="V57" s="762"/>
    </row>
    <row r="58" spans="1:22" ht="18">
      <c r="A58" s="1206"/>
      <c r="B58" s="1188"/>
      <c r="C58" s="1187"/>
      <c r="D58" s="1226"/>
      <c r="E58" s="1187"/>
      <c r="F58" s="1187"/>
      <c r="G58" s="1187"/>
      <c r="H58" s="1262"/>
      <c r="I58" s="762"/>
      <c r="J58" s="762"/>
      <c r="K58" s="762"/>
      <c r="L58" s="762"/>
      <c r="M58" s="762"/>
      <c r="N58" s="762"/>
      <c r="O58" s="762"/>
      <c r="P58" s="762"/>
      <c r="Q58" s="762"/>
      <c r="R58" s="762"/>
      <c r="S58" s="762"/>
      <c r="T58" s="762"/>
      <c r="U58" s="762"/>
      <c r="V58" s="762"/>
    </row>
    <row r="59" spans="1:22" ht="18.75" thickBot="1">
      <c r="A59" s="1263">
        <f>+A57+1</f>
        <v>26</v>
      </c>
      <c r="B59" s="1264" t="s">
        <v>249</v>
      </c>
      <c r="C59" s="1265">
        <f>SUM(C47:C57)</f>
        <v>120456279.82000002</v>
      </c>
      <c r="D59" s="1266"/>
      <c r="E59" s="1265">
        <f>SUM(E47:E57)</f>
        <v>143078571.67999998</v>
      </c>
      <c r="F59" s="1265">
        <f>SUM(F47:F57)</f>
        <v>92039656.459999993</v>
      </c>
      <c r="G59" s="1265"/>
      <c r="H59" s="1267">
        <f>SUM(H47:H57)</f>
        <v>69417364.600000009</v>
      </c>
      <c r="I59" s="762"/>
      <c r="J59" s="762"/>
      <c r="K59" s="762"/>
      <c r="L59" s="762"/>
      <c r="M59" s="762"/>
      <c r="N59" s="762"/>
      <c r="O59" s="762"/>
      <c r="P59" s="762"/>
      <c r="Q59" s="762"/>
      <c r="R59" s="762"/>
      <c r="S59" s="762"/>
      <c r="T59" s="762"/>
      <c r="U59" s="762"/>
      <c r="V59" s="762"/>
    </row>
    <row r="60" spans="1:22" ht="18.75" thickTop="1">
      <c r="A60" s="166"/>
      <c r="B60" s="762"/>
      <c r="C60" s="762"/>
      <c r="D60" s="762"/>
      <c r="E60" s="762"/>
      <c r="F60" s="762"/>
      <c r="G60" s="762"/>
      <c r="H60" s="1268"/>
      <c r="I60" s="1268"/>
      <c r="J60" s="762"/>
      <c r="K60" s="762"/>
      <c r="L60" s="762"/>
      <c r="M60" s="762"/>
      <c r="N60" s="762"/>
      <c r="O60" s="762"/>
      <c r="P60" s="762"/>
      <c r="Q60" s="762"/>
      <c r="R60" s="762"/>
      <c r="S60" s="762"/>
      <c r="T60" s="762"/>
      <c r="U60" s="762"/>
      <c r="V60" s="762"/>
    </row>
    <row r="61" spans="1:22" ht="18">
      <c r="A61" s="1566"/>
      <c r="B61" s="1268"/>
      <c r="C61" s="1268"/>
      <c r="D61" s="1268">
        <v>49</v>
      </c>
      <c r="E61" s="1268"/>
      <c r="F61" s="1268"/>
      <c r="G61" s="1268"/>
      <c r="H61" s="1268"/>
      <c r="I61" s="762"/>
      <c r="J61" s="762"/>
      <c r="K61" s="762"/>
      <c r="L61" s="762"/>
      <c r="M61" s="762"/>
      <c r="N61" s="762"/>
      <c r="O61" s="762"/>
      <c r="P61" s="762"/>
      <c r="Q61" s="762"/>
      <c r="R61" s="762"/>
      <c r="S61" s="762"/>
      <c r="T61" s="762"/>
      <c r="U61" s="762"/>
      <c r="V61" s="762"/>
    </row>
    <row r="62" spans="1:22" ht="18">
      <c r="A62" s="1268"/>
      <c r="B62" s="1268"/>
      <c r="C62" s="1268"/>
      <c r="D62" s="1268"/>
      <c r="E62" s="1268"/>
      <c r="F62" s="1268"/>
      <c r="G62" s="1207"/>
      <c r="H62" s="1207"/>
      <c r="I62" s="762"/>
      <c r="J62" s="762"/>
      <c r="K62" s="762"/>
      <c r="L62" s="762"/>
      <c r="M62" s="762"/>
      <c r="N62" s="762"/>
      <c r="O62" s="762"/>
      <c r="P62" s="762"/>
      <c r="Q62" s="762"/>
      <c r="R62" s="762"/>
      <c r="S62" s="762"/>
      <c r="T62" s="762"/>
      <c r="U62" s="762"/>
      <c r="V62" s="762"/>
    </row>
    <row r="63" spans="1:22" ht="18">
      <c r="A63" s="1268"/>
      <c r="B63" s="1268"/>
      <c r="C63" s="1268"/>
      <c r="D63" s="1268"/>
      <c r="E63" s="1268"/>
      <c r="F63" s="1268"/>
      <c r="G63" s="1207"/>
      <c r="H63" s="1207"/>
      <c r="I63" s="762"/>
      <c r="J63" s="762"/>
      <c r="K63" s="762"/>
      <c r="L63" s="762"/>
      <c r="M63" s="762"/>
      <c r="N63" s="762"/>
      <c r="O63" s="762"/>
      <c r="P63" s="762"/>
      <c r="Q63" s="762"/>
      <c r="R63" s="762"/>
      <c r="S63" s="762"/>
      <c r="T63" s="762"/>
      <c r="U63" s="762"/>
      <c r="V63" s="762"/>
    </row>
    <row r="64" spans="1:22" ht="18">
      <c r="A64" s="1268"/>
      <c r="B64" s="1268"/>
      <c r="C64" s="1268"/>
      <c r="D64" s="1268"/>
      <c r="E64" s="1268"/>
      <c r="F64" s="1268"/>
      <c r="G64" s="1207"/>
      <c r="H64" s="1207"/>
      <c r="I64" s="762"/>
      <c r="J64" s="762"/>
      <c r="K64" s="762"/>
      <c r="L64" s="762"/>
      <c r="M64" s="762"/>
      <c r="N64" s="762"/>
      <c r="O64" s="762"/>
      <c r="P64" s="762"/>
      <c r="Q64" s="762"/>
      <c r="R64" s="762"/>
      <c r="S64" s="762"/>
      <c r="T64" s="762"/>
      <c r="U64" s="762"/>
      <c r="V64" s="762"/>
    </row>
    <row r="65" spans="1:22" ht="18">
      <c r="A65" s="1268"/>
      <c r="B65" s="1268"/>
      <c r="C65" s="1268"/>
      <c r="D65" s="1268"/>
      <c r="E65" s="1268"/>
      <c r="F65" s="1268"/>
      <c r="G65" s="1268"/>
      <c r="H65" s="1268"/>
      <c r="I65" s="762"/>
      <c r="J65" s="762"/>
      <c r="K65" s="762"/>
      <c r="L65" s="762"/>
      <c r="M65" s="762"/>
      <c r="N65" s="762"/>
      <c r="O65" s="762"/>
      <c r="P65" s="762"/>
      <c r="Q65" s="762"/>
      <c r="R65" s="762"/>
      <c r="S65" s="762"/>
      <c r="T65" s="762"/>
      <c r="U65" s="762"/>
      <c r="V65" s="762"/>
    </row>
    <row r="66" spans="1:22" ht="18">
      <c r="A66" s="1268"/>
      <c r="B66" s="1268"/>
      <c r="C66" s="1268"/>
      <c r="D66" s="1268"/>
      <c r="E66" s="1268"/>
      <c r="F66" s="1268"/>
      <c r="G66" s="1268"/>
      <c r="H66" s="1268"/>
      <c r="I66" s="762"/>
      <c r="J66" s="762"/>
      <c r="K66" s="762"/>
      <c r="L66" s="762"/>
      <c r="M66" s="762"/>
      <c r="N66" s="762"/>
    </row>
    <row r="67" spans="1:22" ht="18">
      <c r="A67" s="1268"/>
      <c r="B67" s="1268"/>
      <c r="C67" s="1268"/>
      <c r="D67" s="1268"/>
      <c r="E67" s="1268"/>
      <c r="F67" s="1268"/>
      <c r="G67" s="1268"/>
      <c r="H67" s="1268"/>
      <c r="I67" s="762"/>
      <c r="J67" s="762"/>
      <c r="K67" s="762"/>
      <c r="L67" s="762"/>
      <c r="M67" s="762"/>
      <c r="N67" s="762"/>
    </row>
    <row r="68" spans="1:22" ht="18">
      <c r="A68" s="1268"/>
      <c r="B68" s="1268"/>
      <c r="C68" s="1268"/>
      <c r="D68" s="1268"/>
      <c r="E68" s="1268"/>
      <c r="F68" s="1268"/>
      <c r="G68" s="1268"/>
      <c r="H68" s="1268"/>
      <c r="I68" s="762"/>
      <c r="J68" s="762"/>
      <c r="K68" s="762"/>
      <c r="L68" s="762"/>
      <c r="M68" s="762"/>
      <c r="N68" s="762"/>
    </row>
    <row r="69" spans="1:22" ht="18">
      <c r="A69" s="1268"/>
      <c r="B69" s="1268"/>
      <c r="C69" s="1268"/>
      <c r="D69" s="1268"/>
      <c r="E69" s="1268"/>
      <c r="F69" s="1268"/>
      <c r="G69" s="1268"/>
      <c r="H69" s="1269"/>
      <c r="I69" s="762"/>
      <c r="J69" s="762"/>
      <c r="K69" s="762"/>
      <c r="L69" s="762"/>
      <c r="M69" s="762"/>
      <c r="N69" s="762"/>
    </row>
    <row r="70" spans="1:22" ht="18">
      <c r="A70" s="1270"/>
      <c r="B70" s="1270"/>
      <c r="C70" s="1270"/>
      <c r="D70" s="1270"/>
      <c r="E70" s="1270"/>
      <c r="F70" s="1270"/>
      <c r="G70" s="1270"/>
      <c r="H70" s="1270"/>
      <c r="I70" s="762"/>
      <c r="J70" s="762"/>
      <c r="K70" s="762"/>
      <c r="L70" s="762"/>
      <c r="M70" s="762"/>
      <c r="N70" s="762"/>
    </row>
    <row r="71" spans="1:22" ht="18">
      <c r="A71" s="762"/>
      <c r="B71" s="762"/>
      <c r="C71" s="762"/>
      <c r="D71" s="762"/>
      <c r="E71" s="762"/>
      <c r="F71" s="762"/>
      <c r="G71" s="762"/>
      <c r="H71" s="762"/>
      <c r="I71" s="762"/>
      <c r="J71" s="762"/>
      <c r="K71" s="762"/>
      <c r="L71" s="762"/>
      <c r="M71" s="762"/>
      <c r="N71" s="762"/>
    </row>
    <row r="72" spans="1:22" ht="18">
      <c r="A72" s="762"/>
      <c r="B72" s="762"/>
      <c r="C72" s="762"/>
      <c r="D72" s="762"/>
      <c r="E72" s="762"/>
      <c r="F72" s="762"/>
      <c r="G72" s="762"/>
      <c r="H72" s="762"/>
      <c r="I72" s="762"/>
      <c r="J72" s="762"/>
      <c r="K72" s="762"/>
      <c r="L72" s="762"/>
      <c r="M72" s="762"/>
      <c r="N72" s="762"/>
    </row>
    <row r="73" spans="1:22" ht="18">
      <c r="A73" s="762"/>
      <c r="B73" s="762"/>
      <c r="C73" s="762"/>
      <c r="D73" s="762"/>
      <c r="E73" s="762"/>
      <c r="F73" s="762"/>
      <c r="G73" s="762"/>
      <c r="H73" s="762"/>
      <c r="I73" s="762"/>
      <c r="J73" s="762"/>
      <c r="K73" s="762"/>
      <c r="L73" s="762"/>
      <c r="M73" s="762"/>
      <c r="N73" s="762"/>
    </row>
    <row r="74" spans="1:22" ht="18">
      <c r="A74" s="762"/>
      <c r="B74" s="762"/>
      <c r="C74" s="762"/>
      <c r="D74" s="762"/>
      <c r="E74" s="762"/>
      <c r="F74" s="762"/>
      <c r="G74" s="762"/>
      <c r="H74" s="762"/>
      <c r="I74" s="762"/>
      <c r="J74" s="762"/>
      <c r="K74" s="762"/>
      <c r="L74" s="762"/>
      <c r="M74" s="762"/>
      <c r="N74" s="762"/>
    </row>
    <row r="75" spans="1:22" ht="18">
      <c r="A75" s="762"/>
      <c r="B75" s="762"/>
      <c r="C75" s="762"/>
      <c r="D75" s="762"/>
      <c r="E75" s="762"/>
      <c r="F75" s="762"/>
      <c r="G75" s="762"/>
      <c r="H75" s="762"/>
      <c r="I75" s="762"/>
      <c r="J75" s="762"/>
      <c r="K75" s="762"/>
      <c r="L75" s="762"/>
      <c r="M75" s="762"/>
      <c r="N75" s="762"/>
    </row>
    <row r="76" spans="1:22" ht="18">
      <c r="A76" s="762"/>
      <c r="B76" s="762"/>
      <c r="C76" s="762"/>
      <c r="D76" s="762"/>
      <c r="E76" s="762"/>
      <c r="F76" s="762"/>
      <c r="G76" s="762"/>
      <c r="H76" s="762"/>
      <c r="I76" s="762"/>
      <c r="J76" s="762"/>
      <c r="K76" s="762"/>
      <c r="L76" s="762"/>
      <c r="M76" s="762"/>
      <c r="N76" s="762"/>
    </row>
    <row r="77" spans="1:22" ht="18">
      <c r="A77" s="762"/>
      <c r="B77" s="762"/>
      <c r="C77" s="762"/>
      <c r="D77" s="762"/>
      <c r="E77" s="762"/>
      <c r="F77" s="762"/>
      <c r="G77" s="762"/>
      <c r="H77" s="762"/>
      <c r="I77" s="762"/>
      <c r="J77" s="762"/>
      <c r="K77" s="762"/>
      <c r="L77" s="762"/>
      <c r="M77" s="762"/>
      <c r="N77" s="762"/>
    </row>
    <row r="78" spans="1:22" ht="18">
      <c r="A78" s="762"/>
      <c r="B78" s="762"/>
      <c r="C78" s="762"/>
      <c r="D78" s="762"/>
      <c r="E78" s="762"/>
      <c r="F78" s="762"/>
      <c r="G78" s="762"/>
      <c r="H78" s="762"/>
      <c r="I78" s="762"/>
      <c r="J78" s="762"/>
      <c r="K78" s="762"/>
      <c r="L78" s="762"/>
      <c r="M78" s="762"/>
      <c r="N78" s="762"/>
    </row>
    <row r="79" spans="1:22" ht="18">
      <c r="A79" s="762"/>
      <c r="B79" s="762"/>
      <c r="C79" s="762"/>
      <c r="D79" s="762"/>
      <c r="E79" s="762"/>
      <c r="F79" s="762"/>
      <c r="G79" s="762"/>
      <c r="H79" s="762"/>
      <c r="I79" s="762"/>
      <c r="J79" s="762"/>
      <c r="K79" s="762"/>
      <c r="L79" s="762"/>
      <c r="M79" s="762"/>
      <c r="N79" s="762"/>
    </row>
    <row r="80" spans="1:22" ht="18">
      <c r="A80" s="762"/>
      <c r="B80" s="762"/>
      <c r="C80" s="762"/>
      <c r="D80" s="762"/>
      <c r="E80" s="762"/>
      <c r="F80" s="762"/>
      <c r="G80" s="762"/>
      <c r="H80" s="762"/>
      <c r="I80" s="762"/>
      <c r="J80" s="762"/>
      <c r="K80" s="762"/>
      <c r="L80" s="762"/>
      <c r="M80" s="762"/>
      <c r="N80" s="762"/>
    </row>
    <row r="81" spans="1:22" ht="18">
      <c r="A81" s="762"/>
      <c r="B81" s="762"/>
      <c r="C81" s="762"/>
      <c r="D81" s="762"/>
      <c r="E81" s="762"/>
      <c r="F81" s="762"/>
      <c r="G81" s="762"/>
      <c r="H81" s="762"/>
      <c r="I81" s="762"/>
      <c r="J81" s="762"/>
      <c r="K81" s="762"/>
      <c r="L81" s="762"/>
      <c r="M81" s="762"/>
      <c r="N81" s="762"/>
    </row>
    <row r="82" spans="1:22" ht="18">
      <c r="A82" s="762"/>
      <c r="B82" s="762"/>
      <c r="C82" s="762"/>
      <c r="D82" s="762"/>
      <c r="E82" s="762"/>
      <c r="F82" s="762"/>
      <c r="G82" s="762"/>
      <c r="H82" s="762"/>
      <c r="I82" s="762"/>
      <c r="J82" s="762"/>
      <c r="K82" s="762"/>
      <c r="L82" s="762"/>
      <c r="M82" s="762"/>
      <c r="N82" s="762"/>
    </row>
    <row r="83" spans="1:22" ht="18">
      <c r="A83" s="762"/>
      <c r="B83" s="762"/>
      <c r="C83" s="762"/>
      <c r="D83" s="762"/>
      <c r="E83" s="762"/>
      <c r="F83" s="762"/>
      <c r="G83" s="762"/>
      <c r="H83" s="762"/>
      <c r="I83" s="762"/>
      <c r="J83" s="762"/>
      <c r="K83" s="762"/>
      <c r="L83" s="762"/>
      <c r="M83" s="762"/>
      <c r="N83" s="762"/>
    </row>
    <row r="84" spans="1:22" ht="18">
      <c r="A84" s="762"/>
      <c r="B84" s="762"/>
      <c r="C84" s="762"/>
      <c r="D84" s="762"/>
      <c r="E84" s="762"/>
      <c r="F84" s="762"/>
      <c r="G84" s="762"/>
      <c r="H84" s="762"/>
      <c r="I84" s="762"/>
      <c r="J84" s="762"/>
      <c r="K84" s="762"/>
      <c r="L84" s="762"/>
      <c r="M84" s="762"/>
      <c r="N84" s="762"/>
    </row>
    <row r="85" spans="1:22" ht="18">
      <c r="A85" s="762"/>
      <c r="B85" s="762"/>
      <c r="C85" s="762"/>
      <c r="D85" s="762"/>
      <c r="E85" s="762"/>
      <c r="F85" s="762"/>
      <c r="G85" s="762"/>
      <c r="H85" s="762"/>
      <c r="I85" s="762"/>
      <c r="J85" s="762"/>
      <c r="K85" s="762"/>
      <c r="L85" s="762"/>
      <c r="M85" s="762"/>
      <c r="N85" s="762"/>
    </row>
    <row r="86" spans="1:22" ht="18">
      <c r="A86" s="762"/>
      <c r="B86" s="762"/>
      <c r="C86" s="762"/>
      <c r="D86" s="762"/>
      <c r="E86" s="762"/>
      <c r="F86" s="762"/>
      <c r="G86" s="762"/>
      <c r="H86" s="762"/>
      <c r="I86" s="762"/>
      <c r="J86" s="762"/>
      <c r="K86" s="762"/>
      <c r="L86" s="762"/>
      <c r="M86" s="762"/>
      <c r="N86" s="762"/>
    </row>
    <row r="87" spans="1:22" ht="18">
      <c r="A87" s="762"/>
      <c r="B87" s="762"/>
      <c r="C87" s="762"/>
      <c r="D87" s="762"/>
      <c r="E87" s="762"/>
      <c r="F87" s="762"/>
      <c r="G87" s="762"/>
      <c r="H87" s="762"/>
      <c r="I87" s="762"/>
      <c r="J87" s="762"/>
      <c r="K87" s="762"/>
      <c r="L87" s="762"/>
      <c r="M87" s="762"/>
      <c r="N87" s="762"/>
    </row>
    <row r="88" spans="1:22" ht="18">
      <c r="A88" s="762"/>
      <c r="B88" s="762"/>
      <c r="C88" s="762"/>
      <c r="D88" s="762"/>
      <c r="E88" s="762"/>
      <c r="F88" s="762"/>
      <c r="G88" s="762"/>
      <c r="H88" s="762"/>
      <c r="I88" s="762"/>
      <c r="J88" s="762"/>
      <c r="K88" s="762"/>
      <c r="L88" s="762"/>
      <c r="M88" s="762"/>
      <c r="N88" s="762"/>
      <c r="O88" s="762"/>
      <c r="P88" s="762"/>
      <c r="Q88" s="762"/>
      <c r="R88" s="762"/>
      <c r="S88" s="762"/>
      <c r="T88" s="762"/>
      <c r="U88" s="762"/>
      <c r="V88" s="762"/>
    </row>
    <row r="89" spans="1:22" ht="18">
      <c r="A89" s="762"/>
      <c r="B89" s="762"/>
      <c r="C89" s="762"/>
      <c r="D89" s="762"/>
      <c r="E89" s="762"/>
      <c r="F89" s="762"/>
      <c r="G89" s="762"/>
      <c r="H89" s="762"/>
      <c r="I89" s="762"/>
      <c r="J89" s="762"/>
      <c r="K89" s="762"/>
      <c r="L89" s="762"/>
      <c r="M89" s="762"/>
      <c r="N89" s="762"/>
      <c r="O89" s="762"/>
      <c r="P89" s="762"/>
      <c r="Q89" s="762"/>
      <c r="R89" s="762"/>
      <c r="S89" s="762"/>
      <c r="T89" s="762"/>
      <c r="U89" s="762"/>
      <c r="V89" s="762"/>
    </row>
    <row r="90" spans="1:22" ht="18">
      <c r="A90" s="762"/>
      <c r="B90" s="762"/>
      <c r="C90" s="762"/>
      <c r="D90" s="762"/>
      <c r="E90" s="762"/>
      <c r="F90" s="762"/>
      <c r="G90" s="762"/>
      <c r="H90" s="762"/>
      <c r="I90" s="762"/>
      <c r="J90" s="762"/>
      <c r="K90" s="762"/>
      <c r="L90" s="762"/>
      <c r="M90" s="762"/>
      <c r="N90" s="762"/>
      <c r="O90" s="762"/>
      <c r="P90" s="762"/>
      <c r="Q90" s="762"/>
      <c r="R90" s="762"/>
      <c r="S90" s="762"/>
      <c r="T90" s="762"/>
      <c r="U90" s="762"/>
      <c r="V90" s="762"/>
    </row>
    <row r="91" spans="1:22" ht="18">
      <c r="A91" s="762"/>
      <c r="B91" s="762"/>
      <c r="C91" s="762"/>
      <c r="D91" s="762"/>
      <c r="E91" s="762"/>
      <c r="F91" s="762"/>
      <c r="G91" s="762"/>
      <c r="H91" s="762"/>
    </row>
    <row r="92" spans="1:22" ht="18">
      <c r="A92" s="762"/>
      <c r="B92" s="762"/>
      <c r="C92" s="762"/>
      <c r="D92" s="762"/>
      <c r="E92" s="762"/>
      <c r="F92" s="762"/>
      <c r="G92" s="762"/>
      <c r="H92" s="762"/>
    </row>
    <row r="93" spans="1:22" ht="18">
      <c r="A93" s="762"/>
      <c r="B93" s="762"/>
      <c r="C93" s="762"/>
      <c r="D93" s="762"/>
      <c r="E93" s="762"/>
      <c r="F93" s="762"/>
      <c r="G93" s="762"/>
      <c r="H93" s="762"/>
    </row>
    <row r="94" spans="1:22" ht="18">
      <c r="A94" s="762"/>
      <c r="B94" s="762"/>
      <c r="C94" s="762"/>
      <c r="D94" s="762"/>
      <c r="E94" s="762"/>
      <c r="F94" s="762"/>
      <c r="G94" s="762"/>
      <c r="H94" s="762"/>
    </row>
    <row r="95" spans="1:22" ht="18">
      <c r="A95" s="762"/>
      <c r="B95" s="762"/>
      <c r="C95" s="762"/>
      <c r="D95" s="762"/>
      <c r="E95" s="762"/>
      <c r="F95" s="762"/>
      <c r="G95" s="762"/>
      <c r="H95" s="762"/>
    </row>
  </sheetData>
  <pageMargins left="0.7" right="0.7" top="0.75" bottom="0.75" header="0.3" footer="0.3"/>
  <pageSetup scale="54"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O99"/>
  <sheetViews>
    <sheetView defaultGridColor="0" topLeftCell="A13" colorId="22" zoomScale="75" zoomScaleNormal="75" workbookViewId="0">
      <selection activeCell="B6" sqref="B6"/>
    </sheetView>
  </sheetViews>
  <sheetFormatPr defaultColWidth="9.77734375" defaultRowHeight="15"/>
  <cols>
    <col min="1" max="1" width="5.77734375" customWidth="1"/>
    <col min="2" max="2" width="77.77734375" customWidth="1"/>
    <col min="3" max="3" width="12.77734375" customWidth="1"/>
    <col min="4" max="5" width="15.77734375" customWidth="1"/>
    <col min="10" max="12" width="17.109375" bestFit="1" customWidth="1"/>
  </cols>
  <sheetData>
    <row r="1" spans="1:15" ht="18.75" thickBot="1">
      <c r="A1" s="66" t="str">
        <f>'Data Sheet'!A56</f>
        <v>Annual Report of VERIZON NEW YORK INC.                                                                                                       For the period ending DECEMBER 31, 2014</v>
      </c>
      <c r="B1" s="67"/>
      <c r="C1" s="762"/>
      <c r="D1" s="67"/>
      <c r="E1" s="67"/>
      <c r="F1" s="67"/>
    </row>
    <row r="2" spans="1:15" ht="15.95" customHeight="1">
      <c r="A2" s="68"/>
      <c r="B2" s="69"/>
      <c r="C2" s="69"/>
      <c r="D2" s="69"/>
      <c r="E2" s="70"/>
      <c r="F2" s="67"/>
    </row>
    <row r="3" spans="1:15" ht="19.899999999999999" customHeight="1">
      <c r="A3" s="560" t="s">
        <v>1195</v>
      </c>
      <c r="B3" s="107"/>
      <c r="C3" s="107"/>
      <c r="D3" s="107"/>
      <c r="E3" s="154"/>
      <c r="F3" s="67"/>
    </row>
    <row r="4" spans="1:15" ht="16.899999999999999" customHeight="1">
      <c r="A4" s="74"/>
      <c r="B4" s="67"/>
      <c r="C4" s="67"/>
      <c r="D4" s="67"/>
      <c r="E4" s="75"/>
      <c r="F4" s="67"/>
    </row>
    <row r="5" spans="1:15" ht="16.899999999999999" customHeight="1">
      <c r="A5" s="97" t="s">
        <v>2021</v>
      </c>
      <c r="B5" s="67" t="s">
        <v>1196</v>
      </c>
      <c r="C5" s="67"/>
      <c r="D5" s="67"/>
      <c r="E5" s="75"/>
      <c r="F5" s="67"/>
    </row>
    <row r="6" spans="1:15" ht="16.899999999999999" customHeight="1">
      <c r="A6" s="74"/>
      <c r="B6" s="67" t="s">
        <v>1197</v>
      </c>
      <c r="C6" s="67"/>
      <c r="D6" s="67"/>
      <c r="E6" s="75"/>
      <c r="F6" s="67"/>
    </row>
    <row r="7" spans="1:15" ht="16.899999999999999" customHeight="1">
      <c r="A7" s="74"/>
      <c r="B7" s="67" t="s">
        <v>1198</v>
      </c>
      <c r="C7" s="67"/>
      <c r="D7" s="67"/>
      <c r="E7" s="75"/>
      <c r="F7" s="67"/>
    </row>
    <row r="8" spans="1:15" ht="16.899999999999999" customHeight="1">
      <c r="A8" s="97" t="s">
        <v>2035</v>
      </c>
      <c r="B8" s="67" t="s">
        <v>1199</v>
      </c>
      <c r="C8" s="67"/>
      <c r="D8" s="67"/>
      <c r="E8" s="75"/>
      <c r="F8" s="67"/>
    </row>
    <row r="9" spans="1:15" ht="16.899999999999999" customHeight="1">
      <c r="A9" s="74"/>
      <c r="B9" s="67" t="s">
        <v>1200</v>
      </c>
      <c r="C9" s="67"/>
      <c r="D9" s="67"/>
      <c r="E9" s="75"/>
      <c r="F9" s="67"/>
    </row>
    <row r="10" spans="1:15" ht="16.899999999999999" customHeight="1">
      <c r="A10" s="74"/>
      <c r="B10" s="67" t="s">
        <v>1201</v>
      </c>
      <c r="C10" s="67"/>
      <c r="D10" s="67"/>
      <c r="E10" s="75"/>
      <c r="F10" s="67"/>
    </row>
    <row r="11" spans="1:15" ht="16.899999999999999" customHeight="1">
      <c r="A11" s="74"/>
      <c r="B11" s="67" t="s">
        <v>1202</v>
      </c>
      <c r="C11" s="67"/>
      <c r="D11" s="67"/>
      <c r="E11" s="75"/>
      <c r="F11" s="67"/>
    </row>
    <row r="12" spans="1:15" ht="16.899999999999999" customHeight="1">
      <c r="A12" s="97" t="s">
        <v>1378</v>
      </c>
      <c r="B12" s="67" t="s">
        <v>1203</v>
      </c>
      <c r="C12" s="67"/>
      <c r="D12" s="67"/>
      <c r="E12" s="75"/>
      <c r="F12" s="67"/>
    </row>
    <row r="13" spans="1:15" ht="16.899999999999999" customHeight="1">
      <c r="A13" s="74"/>
      <c r="B13" s="67" t="s">
        <v>1204</v>
      </c>
      <c r="C13" s="67"/>
      <c r="D13" s="67"/>
      <c r="E13" s="75"/>
      <c r="F13" s="67"/>
    </row>
    <row r="14" spans="1:15" ht="16.899999999999999" customHeight="1">
      <c r="A14" s="218"/>
      <c r="B14" s="182"/>
      <c r="C14" s="183" t="s">
        <v>1569</v>
      </c>
      <c r="D14" s="182"/>
      <c r="E14" s="295"/>
      <c r="F14" s="67"/>
    </row>
    <row r="15" spans="1:15" ht="16.899999999999999" customHeight="1">
      <c r="A15" s="92" t="s">
        <v>36</v>
      </c>
      <c r="B15" s="185" t="s">
        <v>1031</v>
      </c>
      <c r="C15" s="185" t="s">
        <v>1205</v>
      </c>
      <c r="D15" s="185" t="s">
        <v>2259</v>
      </c>
      <c r="E15" s="140" t="s">
        <v>1535</v>
      </c>
      <c r="F15" s="67"/>
      <c r="G15" s="1194"/>
      <c r="H15" s="1194"/>
      <c r="I15" s="1194"/>
      <c r="J15" s="1194"/>
      <c r="K15" s="1194"/>
      <c r="L15" s="1194"/>
      <c r="M15" s="1194"/>
      <c r="N15" s="1194"/>
      <c r="O15" s="1194"/>
    </row>
    <row r="16" spans="1:15" ht="16.899999999999999" customHeight="1">
      <c r="A16" s="92" t="s">
        <v>48</v>
      </c>
      <c r="B16" s="185" t="s">
        <v>470</v>
      </c>
      <c r="C16" s="185" t="s">
        <v>471</v>
      </c>
      <c r="D16" s="185" t="s">
        <v>472</v>
      </c>
      <c r="E16" s="140" t="s">
        <v>62</v>
      </c>
      <c r="F16" s="67"/>
      <c r="G16" s="1194"/>
      <c r="H16" s="1194"/>
      <c r="I16" s="1194"/>
      <c r="J16" s="1194"/>
      <c r="K16" s="1194"/>
      <c r="L16" s="1194"/>
      <c r="M16" s="1194"/>
      <c r="N16" s="1194"/>
      <c r="O16" s="1194"/>
    </row>
    <row r="17" spans="1:15" ht="16.899999999999999" customHeight="1">
      <c r="A17" s="79" t="s">
        <v>475</v>
      </c>
      <c r="B17" s="187"/>
      <c r="C17" s="187"/>
      <c r="D17" s="826"/>
      <c r="E17" s="827"/>
      <c r="F17" s="67"/>
      <c r="G17" s="1072"/>
      <c r="H17" s="1194"/>
      <c r="I17" s="1194"/>
      <c r="J17" s="1194"/>
      <c r="K17" s="1194"/>
      <c r="L17" s="1194"/>
      <c r="M17" s="1194"/>
      <c r="N17" s="1194"/>
      <c r="O17" s="1194"/>
    </row>
    <row r="18" spans="1:15" ht="16.899999999999999" customHeight="1">
      <c r="A18" s="92" t="s">
        <v>968</v>
      </c>
      <c r="B18" s="1348" t="s">
        <v>3661</v>
      </c>
      <c r="C18" s="190"/>
      <c r="D18" s="192"/>
      <c r="E18" s="193">
        <v>4</v>
      </c>
      <c r="F18" s="67"/>
      <c r="G18" s="1194"/>
      <c r="H18" s="1194"/>
      <c r="I18" s="1194"/>
      <c r="J18" s="1194"/>
      <c r="K18" s="1194"/>
      <c r="L18" s="1194"/>
      <c r="M18" s="1194"/>
      <c r="N18" s="1194"/>
      <c r="O18" s="1194"/>
    </row>
    <row r="19" spans="1:15" ht="16.899999999999999" customHeight="1">
      <c r="A19" s="92" t="s">
        <v>1212</v>
      </c>
      <c r="B19" s="1348"/>
      <c r="C19" s="190"/>
      <c r="D19" s="192"/>
      <c r="E19" s="193"/>
      <c r="F19" s="67"/>
      <c r="G19" s="1194"/>
      <c r="H19" s="1194"/>
      <c r="I19" s="1194"/>
      <c r="J19" s="1194"/>
      <c r="K19" s="1194"/>
      <c r="L19" s="1194"/>
      <c r="M19" s="1194"/>
      <c r="N19" s="1194"/>
      <c r="O19" s="1194"/>
    </row>
    <row r="20" spans="1:15" ht="16.899999999999999" customHeight="1">
      <c r="A20" s="92" t="s">
        <v>71</v>
      </c>
      <c r="B20" s="1348" t="s">
        <v>47</v>
      </c>
      <c r="C20" s="190">
        <v>4520</v>
      </c>
      <c r="D20" s="192"/>
      <c r="E20" s="193">
        <f>SUM(E18:E19)</f>
        <v>4</v>
      </c>
      <c r="F20" s="67"/>
      <c r="G20" s="1072"/>
      <c r="H20" s="1194"/>
      <c r="I20" s="1194"/>
      <c r="J20" s="1194"/>
      <c r="K20" s="1194"/>
      <c r="L20" s="1194"/>
      <c r="M20" s="1194"/>
      <c r="N20" s="1194"/>
      <c r="O20" s="1194"/>
    </row>
    <row r="21" spans="1:15" ht="16.899999999999999" customHeight="1">
      <c r="A21" s="92" t="s">
        <v>72</v>
      </c>
      <c r="B21" s="1348"/>
      <c r="C21" s="190"/>
      <c r="D21" s="192"/>
      <c r="E21" s="193"/>
      <c r="F21" s="67"/>
      <c r="G21" s="1194"/>
      <c r="H21" s="1194"/>
      <c r="I21" s="1194"/>
      <c r="J21" s="1194"/>
      <c r="K21" s="1194"/>
      <c r="L21" s="1194"/>
      <c r="M21" s="1194"/>
      <c r="N21" s="1194"/>
      <c r="O21" s="1194"/>
    </row>
    <row r="22" spans="1:15" ht="16.899999999999999" customHeight="1">
      <c r="A22" s="92" t="s">
        <v>484</v>
      </c>
      <c r="B22" s="1348" t="s">
        <v>3196</v>
      </c>
      <c r="C22" s="190">
        <v>4550.8</v>
      </c>
      <c r="D22" s="192"/>
      <c r="E22" s="193">
        <v>300000000</v>
      </c>
      <c r="F22" s="67"/>
      <c r="G22" s="1072"/>
      <c r="H22" s="1194"/>
      <c r="I22" s="1194"/>
      <c r="J22" s="1194"/>
      <c r="K22" s="1194"/>
      <c r="L22" s="1194"/>
      <c r="M22" s="1194"/>
      <c r="N22" s="1194"/>
      <c r="O22" s="1194"/>
    </row>
    <row r="23" spans="1:15" ht="16.899999999999999" customHeight="1">
      <c r="A23" s="92" t="s">
        <v>487</v>
      </c>
      <c r="B23" s="1348"/>
      <c r="C23" s="190"/>
      <c r="D23" s="192"/>
      <c r="E23" s="193"/>
      <c r="F23" s="67"/>
      <c r="G23" s="1194"/>
      <c r="H23" s="1194"/>
      <c r="I23" s="1194"/>
      <c r="J23" s="1194"/>
      <c r="K23" s="1194"/>
      <c r="L23" s="1194"/>
      <c r="M23" s="1194"/>
      <c r="N23" s="1194"/>
      <c r="O23" s="1194"/>
    </row>
    <row r="24" spans="1:15" ht="16.899999999999999" customHeight="1">
      <c r="A24" s="92" t="s">
        <v>2227</v>
      </c>
      <c r="B24" s="1348"/>
      <c r="C24" s="190"/>
      <c r="D24" s="192"/>
      <c r="E24" s="193"/>
      <c r="F24" s="67"/>
      <c r="G24" s="1072"/>
      <c r="H24" s="1194"/>
      <c r="I24" s="1194"/>
      <c r="J24" s="1194"/>
      <c r="K24" s="1194"/>
      <c r="L24" s="1194"/>
      <c r="M24" s="1194"/>
      <c r="N24" s="1194"/>
      <c r="O24" s="1194"/>
    </row>
    <row r="25" spans="1:15" ht="16.899999999999999" customHeight="1">
      <c r="A25" s="92" t="s">
        <v>341</v>
      </c>
      <c r="B25" s="1348"/>
      <c r="C25" s="190"/>
      <c r="D25" s="192"/>
      <c r="E25" s="193"/>
      <c r="F25" s="67"/>
      <c r="G25" s="1194"/>
      <c r="H25" s="1194"/>
      <c r="I25" s="1194"/>
      <c r="J25" s="1194"/>
      <c r="K25" s="1194"/>
      <c r="L25" s="1194"/>
      <c r="M25" s="1194"/>
      <c r="N25" s="1194"/>
      <c r="O25" s="1194"/>
    </row>
    <row r="26" spans="1:15" ht="16.899999999999999" customHeight="1" thickBot="1">
      <c r="A26" s="92" t="s">
        <v>73</v>
      </c>
      <c r="B26" s="1348" t="s">
        <v>47</v>
      </c>
      <c r="C26" s="190"/>
      <c r="D26" s="1349">
        <f>SUM(D22:D25)</f>
        <v>0</v>
      </c>
      <c r="E26" s="1350">
        <f>SUM(E22:E25)</f>
        <v>300000000</v>
      </c>
      <c r="F26" s="67"/>
      <c r="G26" s="1194"/>
      <c r="H26" s="1194"/>
      <c r="I26" s="1194"/>
      <c r="J26" s="1194"/>
      <c r="K26" s="1194"/>
      <c r="L26" s="1194"/>
      <c r="M26" s="1194"/>
      <c r="N26" s="1194"/>
      <c r="O26" s="1194"/>
    </row>
    <row r="27" spans="1:15" ht="16.899999999999999" customHeight="1" thickTop="1">
      <c r="A27" s="92" t="s">
        <v>74</v>
      </c>
      <c r="B27" s="190"/>
      <c r="C27" s="190"/>
      <c r="D27" s="192"/>
      <c r="E27" s="193"/>
      <c r="F27" s="67"/>
      <c r="G27" s="1194"/>
      <c r="H27" s="1194"/>
      <c r="I27" s="1194"/>
      <c r="J27" s="1194"/>
      <c r="K27" s="1194"/>
      <c r="L27" s="1194"/>
      <c r="M27" s="1194"/>
      <c r="N27" s="1194"/>
      <c r="O27" s="1194"/>
    </row>
    <row r="28" spans="1:15" ht="16.899999999999999" customHeight="1">
      <c r="A28" s="92" t="s">
        <v>75</v>
      </c>
      <c r="B28" s="190"/>
      <c r="C28" s="190"/>
      <c r="D28" s="192"/>
      <c r="E28" s="193"/>
      <c r="F28" s="67"/>
      <c r="G28" s="1194"/>
      <c r="H28" s="1194"/>
      <c r="I28" s="1194"/>
      <c r="J28" s="1194"/>
      <c r="K28" s="1194"/>
      <c r="L28" s="1072"/>
      <c r="M28" s="1194"/>
      <c r="N28" s="1194"/>
      <c r="O28" s="1194"/>
    </row>
    <row r="29" spans="1:15" ht="16.899999999999999" customHeight="1">
      <c r="A29" s="92" t="s">
        <v>76</v>
      </c>
      <c r="B29" s="190"/>
      <c r="C29" s="190"/>
      <c r="D29" s="192"/>
      <c r="E29" s="193"/>
      <c r="F29" s="67"/>
      <c r="G29" s="1194"/>
      <c r="H29" s="1194"/>
      <c r="I29" s="1719"/>
      <c r="J29" s="1719"/>
      <c r="K29" s="1719"/>
      <c r="L29" s="1715"/>
      <c r="M29" s="1194"/>
      <c r="N29" s="1194"/>
      <c r="O29" s="1194"/>
    </row>
    <row r="30" spans="1:15" ht="16.899999999999999" customHeight="1">
      <c r="A30" s="92" t="s">
        <v>77</v>
      </c>
      <c r="B30" s="190"/>
      <c r="C30" s="190"/>
      <c r="D30" s="192"/>
      <c r="E30" s="193"/>
      <c r="F30" s="67"/>
      <c r="G30" s="1194"/>
      <c r="H30" s="1194"/>
      <c r="I30" s="1719"/>
      <c r="J30" s="1719"/>
      <c r="K30" s="1719"/>
      <c r="L30" s="1715"/>
      <c r="M30" s="1194"/>
      <c r="N30" s="1194"/>
      <c r="O30" s="1194"/>
    </row>
    <row r="31" spans="1:15" ht="16.899999999999999" customHeight="1">
      <c r="A31" s="92" t="s">
        <v>78</v>
      </c>
      <c r="B31" s="190"/>
      <c r="C31" s="190"/>
      <c r="D31" s="192"/>
      <c r="E31" s="193"/>
      <c r="F31" s="67"/>
      <c r="G31" s="1194"/>
      <c r="H31" s="1194"/>
      <c r="I31" s="1719"/>
      <c r="J31" s="1719"/>
      <c r="K31" s="1719"/>
      <c r="L31" s="1715"/>
      <c r="M31" s="1194"/>
      <c r="N31" s="1194"/>
      <c r="O31" s="1194"/>
    </row>
    <row r="32" spans="1:15" ht="16.899999999999999" customHeight="1">
      <c r="A32" s="92" t="s">
        <v>79</v>
      </c>
      <c r="B32" s="190"/>
      <c r="C32" s="190"/>
      <c r="D32" s="192"/>
      <c r="E32" s="193"/>
      <c r="F32" s="67"/>
      <c r="G32" s="1194"/>
      <c r="H32" s="1194"/>
      <c r="I32" s="1719"/>
      <c r="J32" s="1719"/>
      <c r="K32" s="1719"/>
      <c r="L32" s="1715"/>
      <c r="M32" s="1194"/>
      <c r="N32" s="1194"/>
      <c r="O32" s="1194"/>
    </row>
    <row r="33" spans="1:15" ht="16.899999999999999" customHeight="1">
      <c r="A33" s="92" t="s">
        <v>80</v>
      </c>
      <c r="B33" s="190"/>
      <c r="C33" s="190"/>
      <c r="D33" s="192"/>
      <c r="E33" s="193"/>
      <c r="F33" s="67"/>
      <c r="G33" s="1194"/>
      <c r="H33" s="1194"/>
      <c r="I33" s="1194"/>
      <c r="J33" s="1194"/>
      <c r="K33" s="1194"/>
      <c r="L33" s="1194"/>
      <c r="M33" s="1194"/>
      <c r="N33" s="1194"/>
      <c r="O33" s="1194"/>
    </row>
    <row r="34" spans="1:15" ht="16.899999999999999" customHeight="1">
      <c r="A34" s="92" t="s">
        <v>81</v>
      </c>
      <c r="B34" s="190"/>
      <c r="C34" s="190"/>
      <c r="D34" s="192"/>
      <c r="E34" s="193"/>
      <c r="F34" s="67"/>
      <c r="G34" s="1194"/>
      <c r="H34" s="1194"/>
      <c r="I34" s="1194"/>
      <c r="J34" s="1719"/>
      <c r="K34" s="1715"/>
      <c r="L34" s="1715"/>
      <c r="M34" s="1194"/>
      <c r="N34" s="1194"/>
      <c r="O34" s="1194"/>
    </row>
    <row r="35" spans="1:15" ht="16.899999999999999" customHeight="1">
      <c r="A35" s="92" t="s">
        <v>82</v>
      </c>
      <c r="B35" s="190"/>
      <c r="C35" s="190"/>
      <c r="D35" s="192"/>
      <c r="E35" s="193"/>
      <c r="F35" s="67"/>
      <c r="G35" s="1194"/>
      <c r="H35" s="1194"/>
      <c r="I35" s="1194"/>
      <c r="J35" s="1719"/>
      <c r="K35" s="1715"/>
      <c r="L35" s="1715"/>
      <c r="M35" s="1194"/>
      <c r="N35" s="1194"/>
      <c r="O35" s="1194"/>
    </row>
    <row r="36" spans="1:15" ht="16.899999999999999" customHeight="1">
      <c r="A36" s="92" t="s">
        <v>83</v>
      </c>
      <c r="B36" s="190"/>
      <c r="C36" s="190"/>
      <c r="D36" s="192"/>
      <c r="E36" s="193"/>
      <c r="F36" s="67"/>
      <c r="G36" s="1194"/>
      <c r="H36" s="1194"/>
      <c r="I36" s="1194"/>
      <c r="J36" s="1194"/>
      <c r="K36" s="1194"/>
      <c r="L36" s="1194"/>
      <c r="M36" s="1194"/>
      <c r="N36" s="1194"/>
      <c r="O36" s="1194"/>
    </row>
    <row r="37" spans="1:15" ht="16.899999999999999" customHeight="1">
      <c r="A37" s="92" t="s">
        <v>84</v>
      </c>
      <c r="B37" s="190"/>
      <c r="C37" s="190"/>
      <c r="D37" s="192"/>
      <c r="E37" s="193"/>
      <c r="F37" s="67"/>
      <c r="G37" s="1194"/>
      <c r="H37" s="1194"/>
      <c r="I37" s="1194"/>
      <c r="J37" s="1194"/>
      <c r="K37" s="1194"/>
      <c r="L37" s="1194"/>
      <c r="M37" s="1194"/>
      <c r="N37" s="1194"/>
      <c r="O37" s="1194"/>
    </row>
    <row r="38" spans="1:15" ht="16.899999999999999" customHeight="1">
      <c r="A38" s="92" t="s">
        <v>85</v>
      </c>
      <c r="B38" s="190"/>
      <c r="C38" s="190"/>
      <c r="D38" s="192"/>
      <c r="E38" s="193"/>
      <c r="F38" s="67"/>
      <c r="G38" s="1194"/>
      <c r="H38" s="1194"/>
      <c r="I38" s="1194"/>
      <c r="J38" s="1194"/>
      <c r="K38" s="1194"/>
      <c r="L38" s="1194"/>
      <c r="M38" s="1194"/>
      <c r="N38" s="1194"/>
      <c r="O38" s="1194"/>
    </row>
    <row r="39" spans="1:15" ht="16.899999999999999" customHeight="1">
      <c r="A39" s="92" t="s">
        <v>86</v>
      </c>
      <c r="B39" s="190"/>
      <c r="C39" s="190"/>
      <c r="D39" s="192"/>
      <c r="E39" s="193"/>
      <c r="F39" s="67"/>
      <c r="G39" s="1194"/>
      <c r="H39" s="1194"/>
      <c r="I39" s="1194"/>
      <c r="J39" s="1194"/>
      <c r="K39" s="1719"/>
      <c r="L39" s="1194"/>
      <c r="M39" s="1194"/>
      <c r="N39" s="1194"/>
      <c r="O39" s="1194"/>
    </row>
    <row r="40" spans="1:15" ht="16.899999999999999" customHeight="1">
      <c r="A40" s="92" t="s">
        <v>87</v>
      </c>
      <c r="B40" s="190"/>
      <c r="C40" s="190"/>
      <c r="D40" s="192"/>
      <c r="E40" s="193"/>
      <c r="F40" s="67"/>
      <c r="G40" s="1194"/>
      <c r="H40" s="1194"/>
      <c r="I40" s="1194"/>
      <c r="J40" s="1194"/>
      <c r="K40" s="1719"/>
      <c r="L40" s="1715"/>
      <c r="M40" s="1194"/>
      <c r="N40" s="1194"/>
      <c r="O40" s="1194"/>
    </row>
    <row r="41" spans="1:15" ht="16.899999999999999" customHeight="1">
      <c r="A41" s="92" t="s">
        <v>88</v>
      </c>
      <c r="B41" s="190"/>
      <c r="C41" s="190"/>
      <c r="D41" s="192"/>
      <c r="E41" s="193"/>
      <c r="F41" s="67"/>
      <c r="G41" s="1194"/>
      <c r="H41" s="1194"/>
      <c r="I41" s="1194"/>
      <c r="J41" s="1194"/>
      <c r="K41" s="1719"/>
      <c r="L41" s="1194"/>
      <c r="M41" s="1194"/>
      <c r="N41" s="1194"/>
      <c r="O41" s="1194"/>
    </row>
    <row r="42" spans="1:15" ht="16.899999999999999" customHeight="1">
      <c r="A42" s="92" t="s">
        <v>2240</v>
      </c>
      <c r="B42" s="190"/>
      <c r="C42" s="190"/>
      <c r="D42" s="192"/>
      <c r="E42" s="193"/>
      <c r="F42" s="67"/>
      <c r="G42" s="1194"/>
      <c r="H42" s="1194"/>
      <c r="I42" s="1194"/>
      <c r="J42" s="1194"/>
      <c r="K42" s="1719"/>
      <c r="L42" s="1194"/>
      <c r="M42" s="1194"/>
      <c r="N42" s="1194"/>
      <c r="O42" s="1194"/>
    </row>
    <row r="43" spans="1:15" ht="16.899999999999999" customHeight="1">
      <c r="A43" s="92" t="s">
        <v>2242</v>
      </c>
      <c r="B43" s="190"/>
      <c r="C43" s="190"/>
      <c r="D43" s="192"/>
      <c r="E43" s="193"/>
      <c r="F43" s="67"/>
      <c r="G43" s="1194"/>
      <c r="H43" s="1194"/>
      <c r="I43" s="1194"/>
      <c r="J43" s="1194"/>
      <c r="K43" s="1194"/>
      <c r="L43" s="1715"/>
      <c r="M43" s="1072"/>
      <c r="N43" s="1194"/>
      <c r="O43" s="1194"/>
    </row>
    <row r="44" spans="1:15" ht="16.899999999999999" customHeight="1">
      <c r="A44" s="92" t="s">
        <v>2245</v>
      </c>
      <c r="B44" s="190"/>
      <c r="C44" s="190"/>
      <c r="D44" s="192"/>
      <c r="E44" s="193"/>
      <c r="F44" s="67"/>
      <c r="G44" s="1194"/>
      <c r="H44" s="1194"/>
      <c r="I44" s="1194"/>
      <c r="J44" s="1194"/>
      <c r="K44" s="1194"/>
      <c r="L44" s="1194"/>
      <c r="M44" s="1194"/>
      <c r="N44" s="1194"/>
      <c r="O44" s="1194"/>
    </row>
    <row r="45" spans="1:15" ht="16.899999999999999" customHeight="1">
      <c r="A45" s="92" t="s">
        <v>2248</v>
      </c>
      <c r="B45" s="190"/>
      <c r="C45" s="190"/>
      <c r="D45" s="192"/>
      <c r="E45" s="193"/>
      <c r="F45" s="67"/>
      <c r="G45" s="1194"/>
      <c r="H45" s="1194"/>
      <c r="I45" s="1194"/>
      <c r="J45" s="1194"/>
      <c r="K45" s="1194"/>
      <c r="L45" s="1194"/>
      <c r="M45" s="1194"/>
      <c r="N45" s="1194"/>
      <c r="O45" s="1194"/>
    </row>
    <row r="46" spans="1:15" ht="16.899999999999999" customHeight="1">
      <c r="A46" s="92" t="s">
        <v>2603</v>
      </c>
      <c r="B46" s="190"/>
      <c r="C46" s="190"/>
      <c r="D46" s="192"/>
      <c r="E46" s="193"/>
      <c r="F46" s="67"/>
      <c r="G46" s="1194"/>
      <c r="H46" s="1194"/>
      <c r="I46" s="1194"/>
      <c r="J46" s="1194"/>
      <c r="K46" s="1194"/>
      <c r="L46" s="1194"/>
      <c r="M46" s="1194"/>
      <c r="N46" s="1194"/>
      <c r="O46" s="1194"/>
    </row>
    <row r="47" spans="1:15" ht="16.899999999999999" customHeight="1">
      <c r="A47" s="92" t="s">
        <v>2606</v>
      </c>
      <c r="B47" s="190"/>
      <c r="C47" s="190"/>
      <c r="D47" s="192"/>
      <c r="E47" s="193"/>
      <c r="F47" s="67"/>
      <c r="G47" s="1194"/>
      <c r="H47" s="1194"/>
      <c r="I47" s="1194"/>
      <c r="J47" s="1194"/>
      <c r="K47" s="1194"/>
      <c r="L47" s="1194"/>
      <c r="M47" s="1194"/>
      <c r="N47" s="1194"/>
      <c r="O47" s="1194"/>
    </row>
    <row r="48" spans="1:15" ht="16.899999999999999" customHeight="1">
      <c r="A48" s="92" t="s">
        <v>2609</v>
      </c>
      <c r="B48" s="190"/>
      <c r="C48" s="190"/>
      <c r="D48" s="192"/>
      <c r="E48" s="193"/>
      <c r="F48" s="67"/>
      <c r="G48" s="1194"/>
      <c r="H48" s="1194"/>
      <c r="I48" s="1194"/>
      <c r="J48" s="1194"/>
      <c r="K48" s="1194"/>
      <c r="L48" s="1194"/>
      <c r="M48" s="1194"/>
      <c r="N48" s="1194"/>
      <c r="O48" s="1194"/>
    </row>
    <row r="49" spans="1:15" ht="16.899999999999999" customHeight="1">
      <c r="A49" s="92" t="s">
        <v>2613</v>
      </c>
      <c r="B49" s="190"/>
      <c r="C49" s="190"/>
      <c r="D49" s="192"/>
      <c r="E49" s="193"/>
      <c r="F49" s="67"/>
      <c r="G49" s="1194"/>
      <c r="H49" s="1194"/>
      <c r="I49" s="1194"/>
      <c r="J49" s="1194"/>
      <c r="K49" s="1194"/>
      <c r="L49" s="1194"/>
      <c r="M49" s="1194"/>
      <c r="N49" s="1194"/>
      <c r="O49" s="1194"/>
    </row>
    <row r="50" spans="1:15" ht="16.899999999999999" customHeight="1">
      <c r="A50" s="92" t="s">
        <v>2616</v>
      </c>
      <c r="B50" s="190"/>
      <c r="C50" s="190"/>
      <c r="D50" s="192"/>
      <c r="E50" s="193"/>
      <c r="F50" s="67"/>
      <c r="G50" s="1194"/>
      <c r="H50" s="1194"/>
      <c r="I50" s="1194"/>
      <c r="J50" s="1194"/>
      <c r="K50" s="1194"/>
      <c r="L50" s="1194"/>
      <c r="M50" s="1194"/>
      <c r="N50" s="1194"/>
      <c r="O50" s="1194"/>
    </row>
    <row r="51" spans="1:15" ht="16.899999999999999" customHeight="1">
      <c r="A51" s="92" t="s">
        <v>2619</v>
      </c>
      <c r="B51" s="190"/>
      <c r="C51" s="190"/>
      <c r="D51" s="192"/>
      <c r="E51" s="193"/>
      <c r="F51" s="67"/>
      <c r="G51" s="1194"/>
      <c r="H51" s="1194"/>
      <c r="I51" s="1194"/>
      <c r="J51" s="1194"/>
      <c r="K51" s="1194"/>
      <c r="L51" s="1194"/>
      <c r="M51" s="1194"/>
      <c r="N51" s="1194"/>
      <c r="O51" s="1194"/>
    </row>
    <row r="52" spans="1:15" ht="16.899999999999999" customHeight="1">
      <c r="A52" s="92" t="s">
        <v>2000</v>
      </c>
      <c r="B52" s="190"/>
      <c r="C52" s="190"/>
      <c r="D52" s="192"/>
      <c r="E52" s="193"/>
      <c r="F52" s="67"/>
      <c r="G52" s="1194"/>
      <c r="H52" s="1194"/>
      <c r="I52" s="1194"/>
      <c r="J52" s="1194"/>
      <c r="K52" s="1194"/>
      <c r="L52" s="1194"/>
      <c r="M52" s="1194"/>
      <c r="N52" s="1194"/>
      <c r="O52" s="1194"/>
    </row>
    <row r="53" spans="1:15" ht="16.899999999999999" customHeight="1">
      <c r="A53" s="92" t="s">
        <v>2002</v>
      </c>
      <c r="B53" s="190"/>
      <c r="C53" s="190"/>
      <c r="D53" s="192"/>
      <c r="E53" s="193"/>
      <c r="F53" s="67"/>
      <c r="G53" s="1194"/>
      <c r="H53" s="1194"/>
      <c r="I53" s="1194"/>
      <c r="J53" s="1194"/>
      <c r="K53" s="1194"/>
      <c r="L53" s="1194"/>
      <c r="M53" s="1194"/>
      <c r="N53" s="1194"/>
      <c r="O53" s="1194"/>
    </row>
    <row r="54" spans="1:15" ht="16.899999999999999" customHeight="1">
      <c r="A54" s="92" t="s">
        <v>2003</v>
      </c>
      <c r="B54" s="190"/>
      <c r="C54" s="190"/>
      <c r="D54" s="192"/>
      <c r="E54" s="193"/>
      <c r="F54" s="67"/>
      <c r="G54" s="1194"/>
      <c r="H54" s="1194"/>
      <c r="I54" s="1194"/>
      <c r="J54" s="1194"/>
      <c r="K54" s="1194"/>
      <c r="L54" s="1194"/>
      <c r="M54" s="1194"/>
      <c r="N54" s="1194"/>
      <c r="O54" s="1194"/>
    </row>
    <row r="55" spans="1:15" ht="16.899999999999999" customHeight="1">
      <c r="A55" s="92" t="s">
        <v>2007</v>
      </c>
      <c r="B55" s="190"/>
      <c r="C55" s="190"/>
      <c r="D55" s="192"/>
      <c r="E55" s="193"/>
      <c r="F55" s="67"/>
      <c r="G55" s="1194"/>
      <c r="H55" s="1194"/>
      <c r="I55" s="1194"/>
      <c r="J55" s="1194"/>
      <c r="K55" s="1194"/>
      <c r="L55" s="1194"/>
      <c r="M55" s="1194"/>
      <c r="N55" s="1194"/>
      <c r="O55" s="1194"/>
    </row>
    <row r="56" spans="1:15" ht="16.899999999999999" customHeight="1">
      <c r="A56" s="92" t="s">
        <v>2009</v>
      </c>
      <c r="B56" s="190"/>
      <c r="C56" s="190"/>
      <c r="D56" s="192"/>
      <c r="E56" s="193"/>
      <c r="F56" s="67"/>
      <c r="G56" s="1194"/>
      <c r="H56" s="1194"/>
      <c r="I56" s="1194"/>
      <c r="J56" s="1194"/>
      <c r="K56" s="1194"/>
      <c r="L56" s="1194"/>
      <c r="M56" s="1194"/>
      <c r="N56" s="1194"/>
      <c r="O56" s="1194"/>
    </row>
    <row r="57" spans="1:15" ht="16.899999999999999" customHeight="1">
      <c r="A57" s="92" t="s">
        <v>2632</v>
      </c>
      <c r="B57" s="190"/>
      <c r="C57" s="190"/>
      <c r="D57" s="192"/>
      <c r="E57" s="193"/>
      <c r="F57" s="67"/>
      <c r="G57" s="1194"/>
      <c r="H57" s="1194"/>
      <c r="I57" s="1194"/>
      <c r="J57" s="1194"/>
      <c r="K57" s="1194"/>
      <c r="L57" s="1194"/>
      <c r="M57" s="1194"/>
      <c r="N57" s="1194"/>
      <c r="O57" s="1194"/>
    </row>
    <row r="58" spans="1:15" ht="16.899999999999999" customHeight="1">
      <c r="A58" s="92" t="s">
        <v>2635</v>
      </c>
      <c r="B58" s="190"/>
      <c r="C58" s="190"/>
      <c r="D58" s="192"/>
      <c r="E58" s="193"/>
      <c r="F58" s="67"/>
      <c r="G58" s="1194"/>
      <c r="H58" s="1194"/>
      <c r="I58" s="1194"/>
      <c r="J58" s="1194"/>
      <c r="K58" s="1194"/>
      <c r="L58" s="1194"/>
      <c r="M58" s="1194"/>
      <c r="N58" s="1194"/>
      <c r="O58" s="1194"/>
    </row>
    <row r="59" spans="1:15" ht="16.899999999999999" customHeight="1">
      <c r="A59" s="92" t="s">
        <v>2637</v>
      </c>
      <c r="B59" s="190"/>
      <c r="C59" s="190"/>
      <c r="D59" s="192"/>
      <c r="E59" s="193"/>
      <c r="F59" s="67"/>
      <c r="G59" s="1194"/>
      <c r="H59" s="1194"/>
      <c r="I59" s="1194"/>
      <c r="J59" s="1194"/>
      <c r="K59" s="1194"/>
      <c r="L59" s="1194"/>
      <c r="M59" s="1194"/>
      <c r="N59" s="1194"/>
      <c r="O59" s="1194"/>
    </row>
    <row r="60" spans="1:15" ht="16.899999999999999" customHeight="1">
      <c r="A60" s="92" t="s">
        <v>2640</v>
      </c>
      <c r="B60" s="190"/>
      <c r="C60" s="190"/>
      <c r="D60" s="192"/>
      <c r="E60" s="193"/>
      <c r="F60" s="67"/>
      <c r="G60" s="1194"/>
      <c r="H60" s="1194"/>
      <c r="I60" s="1194"/>
      <c r="J60" s="1194"/>
      <c r="K60" s="1194"/>
      <c r="L60" s="1194"/>
      <c r="M60" s="1194"/>
      <c r="N60" s="1194"/>
      <c r="O60" s="1194"/>
    </row>
    <row r="61" spans="1:15" ht="16.899999999999999" customHeight="1">
      <c r="A61" s="92" t="s">
        <v>2643</v>
      </c>
      <c r="B61" s="190"/>
      <c r="C61" s="190"/>
      <c r="D61" s="192"/>
      <c r="E61" s="193"/>
      <c r="F61" s="67"/>
      <c r="G61" s="1194"/>
      <c r="H61" s="1194"/>
      <c r="I61" s="1194"/>
      <c r="J61" s="1194"/>
      <c r="K61" s="1194"/>
      <c r="L61" s="1194"/>
      <c r="M61" s="1194"/>
      <c r="N61" s="1194"/>
      <c r="O61" s="1194"/>
    </row>
    <row r="62" spans="1:15" ht="16.899999999999999" customHeight="1">
      <c r="A62" s="92" t="s">
        <v>2643</v>
      </c>
      <c r="B62" s="190"/>
      <c r="C62" s="190"/>
      <c r="D62" s="192"/>
      <c r="E62" s="193"/>
      <c r="F62" s="67"/>
      <c r="G62" s="1194"/>
      <c r="H62" s="1194"/>
      <c r="I62" s="1194"/>
      <c r="J62" s="1194"/>
      <c r="K62" s="1194"/>
      <c r="L62" s="1194"/>
      <c r="M62" s="1194"/>
      <c r="N62" s="1194"/>
      <c r="O62" s="1194"/>
    </row>
    <row r="63" spans="1:15" ht="16.899999999999999" customHeight="1">
      <c r="A63" s="92" t="s">
        <v>2645</v>
      </c>
      <c r="B63" s="190"/>
      <c r="C63" s="190"/>
      <c r="D63" s="192"/>
      <c r="E63" s="193"/>
      <c r="F63" s="67"/>
      <c r="G63" s="1194"/>
      <c r="H63" s="1194"/>
      <c r="I63" s="1194"/>
      <c r="J63" s="1194"/>
      <c r="K63" s="1194"/>
      <c r="L63" s="1194"/>
      <c r="M63" s="1194"/>
      <c r="N63" s="1194"/>
      <c r="O63" s="1194"/>
    </row>
    <row r="64" spans="1:15" ht="16.899999999999999" customHeight="1">
      <c r="A64" s="92" t="s">
        <v>1723</v>
      </c>
      <c r="B64" s="190"/>
      <c r="C64" s="190"/>
      <c r="D64" s="192"/>
      <c r="E64" s="193"/>
      <c r="F64" s="67"/>
      <c r="G64" s="1194"/>
      <c r="H64" s="1194"/>
      <c r="I64" s="1194"/>
      <c r="J64" s="1194"/>
      <c r="K64" s="1194"/>
      <c r="L64" s="1194"/>
      <c r="M64" s="1194"/>
      <c r="N64" s="1194"/>
      <c r="O64" s="1194"/>
    </row>
    <row r="65" spans="1:15" ht="16.899999999999999" customHeight="1">
      <c r="A65" s="92" t="s">
        <v>804</v>
      </c>
      <c r="B65" s="190"/>
      <c r="C65" s="190"/>
      <c r="D65" s="192"/>
      <c r="E65" s="193"/>
      <c r="F65" s="67"/>
      <c r="G65" s="1194"/>
      <c r="H65" s="1194"/>
      <c r="I65" s="1194"/>
      <c r="J65" s="1194"/>
      <c r="K65" s="1194"/>
      <c r="L65" s="1194"/>
      <c r="M65" s="1194"/>
      <c r="N65" s="1194"/>
      <c r="O65" s="1194"/>
    </row>
    <row r="66" spans="1:15" ht="16.899999999999999" customHeight="1">
      <c r="A66" s="92" t="s">
        <v>2286</v>
      </c>
      <c r="B66" s="190"/>
      <c r="C66" s="190"/>
      <c r="D66" s="192"/>
      <c r="E66" s="193"/>
      <c r="F66" s="67"/>
      <c r="G66" s="1194"/>
      <c r="H66" s="1194"/>
      <c r="I66" s="1194"/>
      <c r="J66" s="1194"/>
      <c r="K66" s="1194"/>
      <c r="L66" s="1194"/>
      <c r="M66" s="1194"/>
      <c r="N66" s="1194"/>
      <c r="O66" s="1194"/>
    </row>
    <row r="67" spans="1:15" ht="16.899999999999999" customHeight="1">
      <c r="A67" s="84" t="s">
        <v>1728</v>
      </c>
      <c r="B67" s="198"/>
      <c r="C67" s="198"/>
      <c r="D67" s="201"/>
      <c r="E67" s="202"/>
      <c r="F67" s="67"/>
      <c r="G67" s="1194"/>
      <c r="H67" s="1194"/>
      <c r="I67" s="1194"/>
      <c r="J67" s="1194"/>
      <c r="K67" s="1194"/>
      <c r="L67" s="1194"/>
      <c r="M67" s="1194"/>
      <c r="N67" s="1194"/>
      <c r="O67" s="1194"/>
    </row>
    <row r="68" spans="1:15" ht="16.899999999999999" customHeight="1">
      <c r="A68" s="1049" t="s">
        <v>1430</v>
      </c>
      <c r="B68" s="1049"/>
      <c r="C68" s="1049"/>
      <c r="D68" s="1049"/>
      <c r="E68" s="1049"/>
      <c r="F68" s="67"/>
      <c r="G68" s="1194"/>
      <c r="H68" s="1194"/>
      <c r="I68" s="1194"/>
      <c r="J68" s="1194"/>
      <c r="K68" s="1194"/>
      <c r="L68" s="1194"/>
      <c r="M68" s="1194"/>
      <c r="N68" s="1194"/>
      <c r="O68" s="1194"/>
    </row>
    <row r="69" spans="1:15" ht="16.899999999999999" customHeight="1">
      <c r="A69" s="134">
        <v>50</v>
      </c>
      <c r="B69" s="107"/>
      <c r="C69" s="107"/>
      <c r="D69" s="107"/>
      <c r="E69" s="107"/>
      <c r="F69" s="67"/>
      <c r="G69" s="1194"/>
      <c r="H69" s="1194"/>
      <c r="I69" s="1194"/>
      <c r="J69" s="1194"/>
      <c r="K69" s="1194"/>
      <c r="L69" s="1194"/>
      <c r="M69" s="1194"/>
      <c r="N69" s="1194"/>
      <c r="O69" s="1194"/>
    </row>
    <row r="70" spans="1:15">
      <c r="A70" s="67"/>
      <c r="G70" s="1194"/>
      <c r="H70" s="1194"/>
      <c r="I70" s="1194"/>
      <c r="J70" s="1194"/>
      <c r="K70" s="1194"/>
      <c r="L70" s="1194"/>
      <c r="M70" s="1194"/>
      <c r="N70" s="1194"/>
      <c r="O70" s="1194"/>
    </row>
    <row r="71" spans="1:15">
      <c r="A71" s="67"/>
      <c r="G71" s="1194"/>
      <c r="H71" s="1194"/>
      <c r="I71" s="1194"/>
      <c r="J71" s="1194"/>
      <c r="K71" s="1194"/>
      <c r="L71" s="1194"/>
      <c r="M71" s="1194"/>
      <c r="N71" s="1194"/>
      <c r="O71" s="1194"/>
    </row>
    <row r="72" spans="1:15">
      <c r="A72" s="67"/>
      <c r="G72" s="1194"/>
      <c r="H72" s="1194"/>
      <c r="I72" s="1194"/>
      <c r="J72" s="1194"/>
      <c r="K72" s="1194"/>
      <c r="L72" s="1194"/>
      <c r="M72" s="1194"/>
      <c r="N72" s="1194"/>
      <c r="O72" s="1194"/>
    </row>
    <row r="73" spans="1:15">
      <c r="A73" s="67"/>
      <c r="G73" s="1194"/>
      <c r="H73" s="1194"/>
      <c r="I73" s="1194"/>
      <c r="J73" s="1194"/>
      <c r="K73" s="1194"/>
      <c r="L73" s="1194"/>
      <c r="M73" s="1194"/>
      <c r="N73" s="1194"/>
      <c r="O73" s="1194"/>
    </row>
    <row r="74" spans="1:15">
      <c r="A74" s="67"/>
      <c r="G74" s="1194"/>
      <c r="H74" s="1194"/>
      <c r="I74" s="1194"/>
      <c r="J74" s="1194"/>
      <c r="K74" s="1194"/>
      <c r="L74" s="1194"/>
      <c r="M74" s="1194"/>
      <c r="N74" s="1194"/>
      <c r="O74" s="1194"/>
    </row>
    <row r="75" spans="1:15">
      <c r="A75" s="67"/>
      <c r="G75" s="1194"/>
      <c r="H75" s="1194"/>
      <c r="I75" s="1194"/>
      <c r="J75" s="1194"/>
      <c r="K75" s="1194"/>
      <c r="L75" s="1194"/>
      <c r="M75" s="1194"/>
      <c r="N75" s="1194"/>
      <c r="O75" s="1194"/>
    </row>
    <row r="76" spans="1:15">
      <c r="A76" s="67"/>
      <c r="G76" s="1194"/>
      <c r="H76" s="1194"/>
      <c r="I76" s="1194"/>
      <c r="J76" s="1194"/>
      <c r="K76" s="1194"/>
      <c r="L76" s="1194"/>
      <c r="M76" s="1194"/>
      <c r="N76" s="1194"/>
      <c r="O76" s="1194"/>
    </row>
    <row r="77" spans="1:15">
      <c r="A77" s="67"/>
      <c r="G77" s="1194"/>
      <c r="H77" s="1194"/>
      <c r="I77" s="1194"/>
      <c r="J77" s="1194"/>
      <c r="K77" s="1194"/>
      <c r="L77" s="1194"/>
      <c r="M77" s="1194"/>
      <c r="N77" s="1194"/>
      <c r="O77" s="1194"/>
    </row>
    <row r="78" spans="1:15">
      <c r="A78" s="67"/>
      <c r="G78" s="1194"/>
      <c r="H78" s="1194"/>
      <c r="I78" s="1194"/>
      <c r="J78" s="1194"/>
      <c r="K78" s="1194"/>
      <c r="L78" s="1194"/>
      <c r="M78" s="1194"/>
      <c r="N78" s="1194"/>
      <c r="O78" s="1194"/>
    </row>
    <row r="79" spans="1:15">
      <c r="A79" s="67"/>
      <c r="G79" s="1194"/>
      <c r="H79" s="1194"/>
      <c r="I79" s="1194"/>
      <c r="J79" s="1194"/>
      <c r="K79" s="1194"/>
      <c r="L79" s="1194"/>
      <c r="M79" s="1194"/>
      <c r="N79" s="1194"/>
      <c r="O79" s="1194"/>
    </row>
    <row r="80" spans="1:15">
      <c r="A80" s="67"/>
      <c r="G80" s="1194"/>
      <c r="H80" s="1194"/>
      <c r="I80" s="1194"/>
      <c r="J80" s="1194"/>
      <c r="K80" s="1194"/>
      <c r="L80" s="1194"/>
      <c r="M80" s="1194"/>
      <c r="N80" s="1194"/>
      <c r="O80" s="1194"/>
    </row>
    <row r="81" spans="1:15">
      <c r="A81" s="67"/>
      <c r="G81" s="1194"/>
      <c r="H81" s="1194"/>
      <c r="I81" s="1194"/>
      <c r="J81" s="1194"/>
      <c r="K81" s="1194"/>
      <c r="L81" s="1194"/>
      <c r="M81" s="1194"/>
      <c r="N81" s="1194"/>
      <c r="O81" s="1194"/>
    </row>
    <row r="82" spans="1:15">
      <c r="A82" s="67"/>
      <c r="G82" s="1194"/>
      <c r="H82" s="1194"/>
      <c r="I82" s="1194"/>
      <c r="J82" s="1194"/>
      <c r="K82" s="1194"/>
      <c r="L82" s="1194"/>
      <c r="M82" s="1194"/>
      <c r="N82" s="1194"/>
      <c r="O82" s="1194"/>
    </row>
    <row r="83" spans="1:15">
      <c r="A83" s="67"/>
      <c r="G83" s="1194"/>
      <c r="H83" s="1194"/>
      <c r="I83" s="1194"/>
      <c r="J83" s="1194"/>
      <c r="K83" s="1194"/>
      <c r="L83" s="1194"/>
      <c r="M83" s="1194"/>
      <c r="N83" s="1194"/>
      <c r="O83" s="1194"/>
    </row>
    <row r="84" spans="1:15">
      <c r="A84" s="67"/>
      <c r="G84" s="1194"/>
      <c r="H84" s="1194"/>
      <c r="I84" s="1194"/>
      <c r="J84" s="1194"/>
      <c r="K84" s="1194"/>
      <c r="L84" s="1194"/>
      <c r="M84" s="1194"/>
      <c r="N84" s="1194"/>
      <c r="O84" s="1194"/>
    </row>
    <row r="85" spans="1:15">
      <c r="A85" s="67"/>
      <c r="G85" s="1194"/>
      <c r="H85" s="1194"/>
      <c r="I85" s="1194"/>
      <c r="J85" s="1194"/>
      <c r="K85" s="1194"/>
      <c r="L85" s="1194"/>
      <c r="M85" s="1194"/>
      <c r="N85" s="1194"/>
      <c r="O85" s="1194"/>
    </row>
    <row r="86" spans="1:15">
      <c r="A86" s="67"/>
      <c r="G86" s="1194"/>
      <c r="H86" s="1194"/>
      <c r="I86" s="1194"/>
      <c r="J86" s="1194"/>
      <c r="K86" s="1194"/>
      <c r="L86" s="1194"/>
      <c r="M86" s="1194"/>
      <c r="N86" s="1194"/>
      <c r="O86" s="1194"/>
    </row>
    <row r="87" spans="1:15">
      <c r="A87" s="67"/>
      <c r="G87" s="1194"/>
      <c r="H87" s="1194"/>
      <c r="I87" s="1194"/>
      <c r="J87" s="1194"/>
      <c r="K87" s="1194"/>
      <c r="L87" s="1194"/>
      <c r="M87" s="1194"/>
      <c r="N87" s="1194"/>
      <c r="O87" s="1194"/>
    </row>
    <row r="88" spans="1:15">
      <c r="A88" s="67"/>
      <c r="G88" s="1194"/>
      <c r="H88" s="1194"/>
      <c r="I88" s="1194"/>
      <c r="J88" s="1194"/>
      <c r="K88" s="1194"/>
      <c r="L88" s="1194"/>
      <c r="M88" s="1194"/>
      <c r="N88" s="1194"/>
      <c r="O88" s="1194"/>
    </row>
    <row r="89" spans="1:15">
      <c r="A89" s="67"/>
      <c r="G89" s="1194"/>
      <c r="H89" s="1194"/>
      <c r="I89" s="1194"/>
      <c r="J89" s="1194"/>
      <c r="K89" s="1194"/>
      <c r="L89" s="1194"/>
      <c r="M89" s="1194"/>
      <c r="N89" s="1194"/>
      <c r="O89" s="1194"/>
    </row>
    <row r="90" spans="1:15">
      <c r="A90" s="67"/>
      <c r="G90" s="1194"/>
      <c r="H90" s="1194"/>
      <c r="I90" s="1194"/>
      <c r="J90" s="1194"/>
      <c r="K90" s="1194"/>
      <c r="L90" s="1194"/>
      <c r="M90" s="1194"/>
      <c r="N90" s="1194"/>
      <c r="O90" s="1194"/>
    </row>
    <row r="91" spans="1:15">
      <c r="A91" s="67"/>
      <c r="G91" s="1194"/>
      <c r="H91" s="1194"/>
      <c r="I91" s="1194"/>
      <c r="J91" s="1194"/>
      <c r="K91" s="1194"/>
      <c r="L91" s="1194"/>
      <c r="M91" s="1194"/>
      <c r="N91" s="1194"/>
      <c r="O91" s="1194"/>
    </row>
    <row r="92" spans="1:15">
      <c r="A92" s="67"/>
    </row>
    <row r="93" spans="1:15">
      <c r="A93" s="67"/>
    </row>
    <row r="94" spans="1:15">
      <c r="A94" s="67"/>
    </row>
    <row r="95" spans="1:15">
      <c r="A95" s="67"/>
    </row>
    <row r="96" spans="1:15">
      <c r="A96" s="67"/>
    </row>
    <row r="97" spans="1:1">
      <c r="A97" s="67"/>
    </row>
    <row r="98" spans="1:1">
      <c r="A98" s="67"/>
    </row>
    <row r="99" spans="1:1">
      <c r="A99" s="67"/>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75</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91"/>
  <sheetViews>
    <sheetView defaultGridColor="0" topLeftCell="A19" colorId="22" zoomScale="75" zoomScaleNormal="75" workbookViewId="0">
      <selection activeCell="D57" sqref="D57"/>
    </sheetView>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6" t="str">
        <f>'Data Sheet'!A54</f>
        <v>Annual Report of VERIZON NEW YORK INC.                                                                                           For the period ending DECEMBER 31, 2014</v>
      </c>
      <c r="B1" s="2"/>
      <c r="C1" s="67"/>
      <c r="D1" s="67"/>
      <c r="E1" s="67"/>
      <c r="F1" s="67"/>
    </row>
    <row r="2" spans="1:6">
      <c r="A2" s="68"/>
      <c r="B2" s="69"/>
      <c r="C2" s="69"/>
      <c r="D2" s="69"/>
      <c r="E2" s="575"/>
      <c r="F2" s="67"/>
    </row>
    <row r="3" spans="1:6" ht="18">
      <c r="A3" s="560" t="s">
        <v>1206</v>
      </c>
      <c r="B3" s="163"/>
      <c r="C3" s="107"/>
      <c r="D3" s="107"/>
      <c r="E3" s="154"/>
      <c r="F3" s="67"/>
    </row>
    <row r="4" spans="1:6" ht="15" customHeight="1">
      <c r="A4" s="74"/>
      <c r="B4" s="67"/>
      <c r="C4" s="67"/>
      <c r="D4" s="67"/>
      <c r="E4" s="75"/>
      <c r="F4" s="67"/>
    </row>
    <row r="5" spans="1:6" ht="15" customHeight="1">
      <c r="A5" s="218"/>
      <c r="B5" s="180"/>
      <c r="C5" s="182"/>
      <c r="D5" s="182"/>
      <c r="E5" s="295"/>
      <c r="F5" s="67"/>
    </row>
    <row r="6" spans="1:6" ht="15" customHeight="1">
      <c r="A6" s="98"/>
      <c r="B6" s="67"/>
      <c r="C6" s="177"/>
      <c r="D6" s="185" t="s">
        <v>1207</v>
      </c>
      <c r="E6" s="140" t="s">
        <v>795</v>
      </c>
      <c r="F6" s="67"/>
    </row>
    <row r="7" spans="1:6" ht="15" customHeight="1">
      <c r="A7" s="92" t="s">
        <v>36</v>
      </c>
      <c r="B7" s="134" t="s">
        <v>559</v>
      </c>
      <c r="C7" s="585"/>
      <c r="D7" s="185" t="s">
        <v>47</v>
      </c>
      <c r="E7" s="140" t="s">
        <v>47</v>
      </c>
      <c r="F7" s="67"/>
    </row>
    <row r="8" spans="1:6" ht="15" customHeight="1">
      <c r="A8" s="92" t="s">
        <v>48</v>
      </c>
      <c r="B8" s="134" t="s">
        <v>470</v>
      </c>
      <c r="C8" s="585"/>
      <c r="D8" s="185" t="s">
        <v>471</v>
      </c>
      <c r="E8" s="140" t="s">
        <v>472</v>
      </c>
      <c r="F8" s="67"/>
    </row>
    <row r="9" spans="1:6" ht="15" customHeight="1">
      <c r="A9" s="98"/>
      <c r="B9" s="67"/>
      <c r="C9" s="177"/>
      <c r="D9" s="177"/>
      <c r="E9" s="75"/>
      <c r="F9" s="67"/>
    </row>
    <row r="10" spans="1:6" ht="15" customHeight="1">
      <c r="A10" s="79"/>
      <c r="B10" s="180" t="s">
        <v>1208</v>
      </c>
      <c r="C10" s="182"/>
      <c r="D10" s="296"/>
      <c r="E10" s="297"/>
      <c r="F10" s="67"/>
    </row>
    <row r="11" spans="1:6" ht="15" customHeight="1">
      <c r="A11" s="92">
        <v>1</v>
      </c>
      <c r="B11" s="67" t="s">
        <v>1209</v>
      </c>
      <c r="C11" s="177" t="s">
        <v>1210</v>
      </c>
      <c r="D11" s="1646">
        <v>793081226.75</v>
      </c>
      <c r="E11" s="289">
        <v>871070909.45999992</v>
      </c>
      <c r="F11" s="67"/>
    </row>
    <row r="12" spans="1:6" ht="15" customHeight="1">
      <c r="A12" s="92">
        <v>2</v>
      </c>
      <c r="B12" s="67" t="s">
        <v>2128</v>
      </c>
      <c r="C12" s="177" t="s">
        <v>2129</v>
      </c>
      <c r="D12" s="192">
        <v>0</v>
      </c>
      <c r="E12" s="193">
        <v>0</v>
      </c>
      <c r="F12" s="67"/>
    </row>
    <row r="13" spans="1:6" ht="15" customHeight="1">
      <c r="A13" s="92">
        <v>3</v>
      </c>
      <c r="B13" s="67" t="s">
        <v>2130</v>
      </c>
      <c r="C13" s="177" t="s">
        <v>2131</v>
      </c>
      <c r="D13" s="192">
        <v>28686271.940000001</v>
      </c>
      <c r="E13" s="193">
        <v>29284148.960000001</v>
      </c>
      <c r="F13" s="67"/>
    </row>
    <row r="14" spans="1:6" ht="15" customHeight="1">
      <c r="A14" s="92">
        <v>4</v>
      </c>
      <c r="B14" s="67" t="s">
        <v>2132</v>
      </c>
      <c r="C14" s="177" t="s">
        <v>2133</v>
      </c>
      <c r="D14" s="192">
        <v>0</v>
      </c>
      <c r="E14" s="193">
        <v>0</v>
      </c>
      <c r="F14" s="67"/>
    </row>
    <row r="15" spans="1:6" ht="15" customHeight="1">
      <c r="A15" s="92">
        <v>5</v>
      </c>
      <c r="B15" s="67" t="s">
        <v>2134</v>
      </c>
      <c r="C15" s="177" t="s">
        <v>2135</v>
      </c>
      <c r="D15" s="192">
        <v>0</v>
      </c>
      <c r="E15" s="193">
        <v>0</v>
      </c>
      <c r="F15" s="67"/>
    </row>
    <row r="16" spans="1:6" ht="15" customHeight="1">
      <c r="A16" s="92">
        <v>6</v>
      </c>
      <c r="B16" s="67" t="s">
        <v>1746</v>
      </c>
      <c r="C16" s="177" t="s">
        <v>1747</v>
      </c>
      <c r="D16" s="192">
        <v>42617041.280000001</v>
      </c>
      <c r="E16" s="193">
        <v>54576743.959999993</v>
      </c>
      <c r="F16" s="67"/>
    </row>
    <row r="17" spans="1:9" ht="15" customHeight="1">
      <c r="A17" s="92">
        <v>7</v>
      </c>
      <c r="B17" s="67" t="s">
        <v>1748</v>
      </c>
      <c r="C17" s="177" t="s">
        <v>1749</v>
      </c>
      <c r="D17" s="192">
        <v>0</v>
      </c>
      <c r="E17" s="193">
        <v>0</v>
      </c>
      <c r="F17" s="67"/>
    </row>
    <row r="18" spans="1:9" ht="15" customHeight="1">
      <c r="A18" s="92">
        <v>8</v>
      </c>
      <c r="B18" s="67" t="s">
        <v>1750</v>
      </c>
      <c r="C18" s="177" t="s">
        <v>1751</v>
      </c>
      <c r="D18" s="192">
        <v>256024633.16999999</v>
      </c>
      <c r="E18" s="193">
        <v>262696444.95999998</v>
      </c>
      <c r="F18" s="67"/>
    </row>
    <row r="19" spans="1:9" ht="15" customHeight="1">
      <c r="A19" s="92">
        <v>9</v>
      </c>
      <c r="B19" s="67" t="s">
        <v>1752</v>
      </c>
      <c r="C19" s="177" t="s">
        <v>1753</v>
      </c>
      <c r="D19" s="192"/>
      <c r="E19" s="193">
        <v>0</v>
      </c>
      <c r="F19" s="67"/>
    </row>
    <row r="20" spans="1:9" ht="15" customHeight="1">
      <c r="A20" s="92">
        <v>10</v>
      </c>
      <c r="B20" s="67"/>
      <c r="C20" s="185" t="s">
        <v>1754</v>
      </c>
      <c r="D20" s="583">
        <f>SUM(D11:D19)</f>
        <v>1120409173.1400001</v>
      </c>
      <c r="E20" s="584">
        <f>SUM(E11:E19)</f>
        <v>1217628247.3399999</v>
      </c>
      <c r="F20" s="67"/>
    </row>
    <row r="21" spans="1:9" ht="15" customHeight="1">
      <c r="A21" s="92"/>
      <c r="B21" s="67" t="s">
        <v>1755</v>
      </c>
      <c r="C21" s="177"/>
      <c r="D21" s="290"/>
      <c r="E21" s="255"/>
      <c r="F21" s="67"/>
    </row>
    <row r="22" spans="1:9" ht="15" customHeight="1">
      <c r="A22" s="92">
        <v>11</v>
      </c>
      <c r="B22" s="67" t="s">
        <v>1756</v>
      </c>
      <c r="C22" s="177" t="s">
        <v>1757</v>
      </c>
      <c r="D22" s="192">
        <v>294759845.54000002</v>
      </c>
      <c r="E22" s="193">
        <v>313971447.24000001</v>
      </c>
      <c r="F22" s="67"/>
    </row>
    <row r="23" spans="1:9" ht="15" customHeight="1">
      <c r="A23" s="92">
        <v>12</v>
      </c>
      <c r="B23" s="67" t="s">
        <v>1758</v>
      </c>
      <c r="C23" s="177" t="s">
        <v>1759</v>
      </c>
      <c r="D23" s="192">
        <v>89892587.679999992</v>
      </c>
      <c r="E23" s="193">
        <v>101059261.03999999</v>
      </c>
      <c r="F23" s="67"/>
    </row>
    <row r="24" spans="1:9" ht="15" customHeight="1">
      <c r="A24" s="92">
        <v>13</v>
      </c>
      <c r="B24" s="67" t="s">
        <v>1760</v>
      </c>
      <c r="C24" s="177" t="s">
        <v>1761</v>
      </c>
      <c r="D24" s="192">
        <v>1848848727.5299997</v>
      </c>
      <c r="E24" s="193">
        <v>1756479297.7700002</v>
      </c>
      <c r="F24" s="67"/>
    </row>
    <row r="25" spans="1:9" ht="15" customHeight="1">
      <c r="A25" s="92">
        <v>14</v>
      </c>
      <c r="B25" s="67" t="s">
        <v>1762</v>
      </c>
      <c r="C25" s="177" t="s">
        <v>1763</v>
      </c>
      <c r="D25" s="192">
        <v>67412951.570000008</v>
      </c>
      <c r="E25" s="193">
        <v>75901031.829999998</v>
      </c>
      <c r="F25" s="67"/>
    </row>
    <row r="26" spans="1:9" ht="15" customHeight="1">
      <c r="A26" s="92">
        <v>15</v>
      </c>
      <c r="B26" s="67"/>
      <c r="C26" s="185" t="s">
        <v>1764</v>
      </c>
      <c r="D26" s="583">
        <f>SUM(D22:D25)</f>
        <v>2300914112.3200002</v>
      </c>
      <c r="E26" s="584">
        <f>SUM(E22:E25)</f>
        <v>2247411037.8800001</v>
      </c>
      <c r="F26" s="67"/>
    </row>
    <row r="27" spans="1:9" ht="15" customHeight="1">
      <c r="A27" s="92"/>
      <c r="B27" s="67" t="s">
        <v>1765</v>
      </c>
      <c r="C27" s="177"/>
      <c r="D27" s="290"/>
      <c r="E27" s="255"/>
      <c r="F27" s="67"/>
    </row>
    <row r="28" spans="1:9" ht="15" customHeight="1">
      <c r="A28" s="92">
        <v>16</v>
      </c>
      <c r="B28" s="67" t="s">
        <v>1766</v>
      </c>
      <c r="C28" s="177" t="s">
        <v>1767</v>
      </c>
      <c r="D28" s="192">
        <v>50670444.620000005</v>
      </c>
      <c r="E28" s="193">
        <v>62970680.519999996</v>
      </c>
      <c r="F28" s="67"/>
    </row>
    <row r="29" spans="1:9" ht="15" customHeight="1">
      <c r="A29" s="92">
        <v>17</v>
      </c>
      <c r="B29" s="67" t="s">
        <v>1768</v>
      </c>
      <c r="C29" s="177" t="s">
        <v>1769</v>
      </c>
      <c r="D29" s="192">
        <v>0</v>
      </c>
      <c r="E29" s="193">
        <v>-2282.0500000000002</v>
      </c>
      <c r="F29" s="1057"/>
      <c r="G29" s="1194"/>
      <c r="H29" s="1194"/>
      <c r="I29" s="1194"/>
    </row>
    <row r="30" spans="1:9" ht="15" customHeight="1">
      <c r="A30" s="92">
        <v>18</v>
      </c>
      <c r="B30" s="67" t="s">
        <v>1770</v>
      </c>
      <c r="C30" s="177" t="s">
        <v>1771</v>
      </c>
      <c r="D30" s="192">
        <v>443149.07</v>
      </c>
      <c r="E30" s="193">
        <v>344116.09</v>
      </c>
      <c r="F30" s="1057"/>
      <c r="G30" s="1194"/>
      <c r="H30" s="1194"/>
      <c r="I30" s="1194"/>
    </row>
    <row r="31" spans="1:9" ht="15" customHeight="1">
      <c r="A31" s="92">
        <v>19</v>
      </c>
      <c r="B31" s="67" t="s">
        <v>1772</v>
      </c>
      <c r="C31" s="177" t="s">
        <v>1773</v>
      </c>
      <c r="D31" s="192">
        <v>0</v>
      </c>
      <c r="E31" s="193">
        <v>316372</v>
      </c>
      <c r="F31" s="1057"/>
      <c r="G31" s="1194"/>
      <c r="H31" s="1194"/>
      <c r="I31" s="1194"/>
    </row>
    <row r="32" spans="1:9" ht="15" customHeight="1">
      <c r="A32" s="92">
        <v>20</v>
      </c>
      <c r="B32" s="67" t="s">
        <v>1774</v>
      </c>
      <c r="C32" s="177" t="s">
        <v>1775</v>
      </c>
      <c r="D32" s="192">
        <v>168235.34</v>
      </c>
      <c r="E32" s="193">
        <v>5534490.3100000005</v>
      </c>
      <c r="F32" s="1057"/>
      <c r="G32" s="1072"/>
      <c r="H32" s="1194"/>
      <c r="I32" s="1194"/>
    </row>
    <row r="33" spans="1:9" ht="15" customHeight="1">
      <c r="A33" s="92">
        <v>21</v>
      </c>
      <c r="B33" s="67" t="s">
        <v>1776</v>
      </c>
      <c r="C33" s="177" t="s">
        <v>1777</v>
      </c>
      <c r="D33" s="192">
        <v>0</v>
      </c>
      <c r="E33" s="193">
        <v>0</v>
      </c>
      <c r="F33" s="1057"/>
      <c r="G33" s="1194"/>
      <c r="H33" s="1194"/>
      <c r="I33" s="1194"/>
    </row>
    <row r="34" spans="1:9" ht="15" customHeight="1">
      <c r="A34" s="92">
        <v>22</v>
      </c>
      <c r="B34" s="67" t="s">
        <v>1778</v>
      </c>
      <c r="C34" s="177" t="s">
        <v>1779</v>
      </c>
      <c r="D34" s="192">
        <v>0</v>
      </c>
      <c r="E34" s="193">
        <v>0</v>
      </c>
      <c r="F34" s="1057"/>
      <c r="G34" s="1072"/>
      <c r="H34" s="1194"/>
      <c r="I34" s="1194"/>
    </row>
    <row r="35" spans="1:9" ht="15" customHeight="1">
      <c r="A35" s="92">
        <v>23</v>
      </c>
      <c r="B35" s="67" t="s">
        <v>1780</v>
      </c>
      <c r="C35" s="177" t="s">
        <v>1781</v>
      </c>
      <c r="D35" s="192">
        <v>33917654.489999995</v>
      </c>
      <c r="E35" s="193">
        <v>35480797.390000001</v>
      </c>
      <c r="F35" s="1057"/>
      <c r="G35" s="1194"/>
      <c r="H35" s="1194"/>
      <c r="I35" s="1194"/>
    </row>
    <row r="36" spans="1:9" ht="15" customHeight="1">
      <c r="A36" s="92">
        <v>24</v>
      </c>
      <c r="B36" s="67" t="s">
        <v>1782</v>
      </c>
      <c r="C36" s="177" t="s">
        <v>1783</v>
      </c>
      <c r="D36" s="192">
        <v>0</v>
      </c>
      <c r="E36" s="193">
        <v>0</v>
      </c>
      <c r="F36" s="1057"/>
      <c r="G36" s="1072"/>
      <c r="H36" s="1194"/>
      <c r="I36" s="1194"/>
    </row>
    <row r="37" spans="1:9" ht="15" customHeight="1">
      <c r="A37" s="92">
        <v>25</v>
      </c>
      <c r="B37" s="67" t="s">
        <v>1784</v>
      </c>
      <c r="C37" s="177" t="s">
        <v>1785</v>
      </c>
      <c r="D37" s="192">
        <v>0</v>
      </c>
      <c r="E37" s="193">
        <v>0</v>
      </c>
      <c r="F37" s="1057"/>
      <c r="G37" s="1194"/>
      <c r="H37" s="1194"/>
      <c r="I37" s="1194"/>
    </row>
    <row r="38" spans="1:9" ht="15" customHeight="1">
      <c r="A38" s="92">
        <v>26</v>
      </c>
      <c r="B38" s="67" t="s">
        <v>1786</v>
      </c>
      <c r="C38" s="177" t="s">
        <v>1787</v>
      </c>
      <c r="D38" s="192">
        <v>0</v>
      </c>
      <c r="E38" s="193">
        <v>0</v>
      </c>
      <c r="F38" s="1057"/>
      <c r="G38" s="1194"/>
      <c r="H38" s="1194"/>
      <c r="I38" s="1194"/>
    </row>
    <row r="39" spans="1:9" ht="15" customHeight="1">
      <c r="A39" s="92">
        <v>27</v>
      </c>
      <c r="B39" s="67" t="s">
        <v>1788</v>
      </c>
      <c r="C39" s="177" t="s">
        <v>1789</v>
      </c>
      <c r="D39" s="192">
        <v>-625948.84000000008</v>
      </c>
      <c r="E39" s="193">
        <v>258353.02999999997</v>
      </c>
      <c r="F39" s="67"/>
    </row>
    <row r="40" spans="1:9" ht="15" customHeight="1">
      <c r="A40" s="92">
        <v>28</v>
      </c>
      <c r="B40" s="67" t="s">
        <v>1790</v>
      </c>
      <c r="C40" s="177" t="s">
        <v>1791</v>
      </c>
      <c r="D40" s="192">
        <v>424435.3</v>
      </c>
      <c r="E40" s="193">
        <v>382209.63</v>
      </c>
      <c r="F40" s="67"/>
    </row>
    <row r="41" spans="1:9" ht="15" customHeight="1">
      <c r="A41" s="92">
        <v>29</v>
      </c>
      <c r="B41" s="67"/>
      <c r="C41" s="185" t="s">
        <v>1792</v>
      </c>
      <c r="D41" s="583">
        <f>SUM(D28:D40)</f>
        <v>84997969.980000004</v>
      </c>
      <c r="E41" s="584">
        <f>SUM(E28:E40)</f>
        <v>105284736.92</v>
      </c>
      <c r="F41" s="67"/>
    </row>
    <row r="42" spans="1:9" ht="15" customHeight="1">
      <c r="A42" s="92"/>
      <c r="B42" s="67" t="s">
        <v>1793</v>
      </c>
      <c r="C42" s="177"/>
      <c r="D42" s="290"/>
      <c r="E42" s="255"/>
      <c r="F42" s="67"/>
    </row>
    <row r="43" spans="1:9" ht="15" customHeight="1">
      <c r="A43" s="92">
        <v>30</v>
      </c>
      <c r="B43" s="67" t="s">
        <v>1794</v>
      </c>
      <c r="C43" s="177" t="s">
        <v>1795</v>
      </c>
      <c r="D43" s="192">
        <v>21418350.73</v>
      </c>
      <c r="E43" s="193">
        <v>20944120.77</v>
      </c>
      <c r="F43" s="67"/>
    </row>
    <row r="44" spans="1:9" ht="15" customHeight="1">
      <c r="A44" s="92">
        <v>31</v>
      </c>
      <c r="B44" s="67" t="s">
        <v>1796</v>
      </c>
      <c r="C44" s="177" t="s">
        <v>1797</v>
      </c>
      <c r="D44" s="192">
        <v>218011521.89999998</v>
      </c>
      <c r="E44" s="193">
        <v>240883124.55999997</v>
      </c>
      <c r="F44" s="67"/>
    </row>
    <row r="45" spans="1:9" ht="15" customHeight="1">
      <c r="A45" s="92">
        <v>32</v>
      </c>
      <c r="B45" s="67" t="s">
        <v>1798</v>
      </c>
      <c r="C45" s="177" t="s">
        <v>1246</v>
      </c>
      <c r="D45" s="192">
        <v>0</v>
      </c>
      <c r="E45" s="193">
        <v>0</v>
      </c>
      <c r="F45" s="67"/>
    </row>
    <row r="46" spans="1:9" ht="15" customHeight="1">
      <c r="A46" s="92">
        <v>33</v>
      </c>
      <c r="B46" s="67" t="s">
        <v>1799</v>
      </c>
      <c r="C46" s="177" t="s">
        <v>1800</v>
      </c>
      <c r="D46" s="192">
        <v>-255484.38</v>
      </c>
      <c r="E46" s="193">
        <v>-1116239.3599999999</v>
      </c>
      <c r="F46" s="67"/>
    </row>
    <row r="47" spans="1:9" ht="15" customHeight="1">
      <c r="A47" s="92">
        <v>34</v>
      </c>
      <c r="B47" s="67" t="s">
        <v>1801</v>
      </c>
      <c r="C47" s="177" t="s">
        <v>1802</v>
      </c>
      <c r="D47" s="192">
        <v>0</v>
      </c>
      <c r="E47" s="193">
        <v>541.99</v>
      </c>
      <c r="F47" s="67"/>
    </row>
    <row r="48" spans="1:9" ht="15" customHeight="1">
      <c r="A48" s="92">
        <v>35</v>
      </c>
      <c r="B48" s="67" t="s">
        <v>1803</v>
      </c>
      <c r="C48" s="177" t="s">
        <v>1804</v>
      </c>
      <c r="D48" s="192">
        <v>343968.17</v>
      </c>
      <c r="E48" s="193">
        <v>1173137.44</v>
      </c>
      <c r="F48" s="67"/>
    </row>
    <row r="49" spans="1:6" ht="15" customHeight="1">
      <c r="A49" s="92">
        <v>36</v>
      </c>
      <c r="B49" s="67" t="s">
        <v>1805</v>
      </c>
      <c r="C49" s="177" t="s">
        <v>1806</v>
      </c>
      <c r="D49" s="192">
        <v>48912754.43999999</v>
      </c>
      <c r="E49" s="193">
        <v>38628825.969999999</v>
      </c>
      <c r="F49" s="67"/>
    </row>
    <row r="50" spans="1:6" ht="15" customHeight="1">
      <c r="A50" s="92">
        <v>37</v>
      </c>
      <c r="B50" s="67" t="s">
        <v>1807</v>
      </c>
      <c r="C50" s="177" t="s">
        <v>1808</v>
      </c>
      <c r="D50" s="192">
        <v>0</v>
      </c>
      <c r="E50" s="193">
        <v>0</v>
      </c>
      <c r="F50" s="67"/>
    </row>
    <row r="51" spans="1:6" ht="15" customHeight="1">
      <c r="A51" s="92">
        <v>38</v>
      </c>
      <c r="B51" s="67" t="s">
        <v>1809</v>
      </c>
      <c r="C51" s="177" t="s">
        <v>1810</v>
      </c>
      <c r="D51" s="192">
        <v>26297229.409999996</v>
      </c>
      <c r="E51" s="193">
        <v>29321009.5</v>
      </c>
      <c r="F51" s="67"/>
    </row>
    <row r="52" spans="1:6" ht="15" customHeight="1">
      <c r="A52" s="92">
        <v>39</v>
      </c>
      <c r="B52" s="67" t="s">
        <v>1811</v>
      </c>
      <c r="C52" s="177" t="s">
        <v>1812</v>
      </c>
      <c r="D52" s="192">
        <v>8895494.3200000003</v>
      </c>
      <c r="E52" s="193">
        <v>9827004.5999999996</v>
      </c>
      <c r="F52" s="67"/>
    </row>
    <row r="53" spans="1:6" ht="15" customHeight="1">
      <c r="A53" s="92">
        <v>40</v>
      </c>
      <c r="B53" s="67" t="s">
        <v>1813</v>
      </c>
      <c r="C53" s="177" t="s">
        <v>1225</v>
      </c>
      <c r="D53" s="192">
        <v>1433112404.2900004</v>
      </c>
      <c r="E53" s="193">
        <v>1225591813.9400001</v>
      </c>
      <c r="F53" s="67"/>
    </row>
    <row r="54" spans="1:6" ht="15" customHeight="1">
      <c r="A54" s="92">
        <v>41</v>
      </c>
      <c r="B54" s="67"/>
      <c r="C54" s="185" t="s">
        <v>1814</v>
      </c>
      <c r="D54" s="583">
        <f>SUM(D43:D53)</f>
        <v>1756736238.8800004</v>
      </c>
      <c r="E54" s="584">
        <f>SUM(E43:E53)</f>
        <v>1565253339.4100001</v>
      </c>
      <c r="F54" s="67"/>
    </row>
    <row r="55" spans="1:6" ht="15" customHeight="1">
      <c r="A55" s="92"/>
      <c r="B55" s="67" t="s">
        <v>1815</v>
      </c>
      <c r="C55" s="177"/>
      <c r="D55" s="290"/>
      <c r="E55" s="255"/>
      <c r="F55" s="67"/>
    </row>
    <row r="56" spans="1:6" ht="15" customHeight="1">
      <c r="A56" s="92">
        <v>42</v>
      </c>
      <c r="B56" s="67" t="s">
        <v>1816</v>
      </c>
      <c r="C56" s="177" t="s">
        <v>1817</v>
      </c>
      <c r="D56" s="192">
        <v>33807544.57</v>
      </c>
      <c r="E56" s="193">
        <v>31468620.200000003</v>
      </c>
      <c r="F56" s="67"/>
    </row>
    <row r="57" spans="1:6" ht="15" customHeight="1">
      <c r="A57" s="92">
        <v>43</v>
      </c>
      <c r="B57" s="67" t="s">
        <v>1818</v>
      </c>
      <c r="C57" s="177" t="s">
        <v>1819</v>
      </c>
      <c r="D57" s="192">
        <v>-1227686.31</v>
      </c>
      <c r="E57" s="193">
        <v>-5483295.8700000001</v>
      </c>
      <c r="F57" s="67"/>
    </row>
    <row r="58" spans="1:6" ht="15" customHeight="1">
      <c r="A58" s="92">
        <v>44</v>
      </c>
      <c r="B58" s="67"/>
      <c r="C58" s="185" t="s">
        <v>1820</v>
      </c>
      <c r="D58" s="583">
        <f>D56+D57</f>
        <v>32579858.260000002</v>
      </c>
      <c r="E58" s="584">
        <f>E56+E57</f>
        <v>25985324.330000002</v>
      </c>
      <c r="F58" s="67"/>
    </row>
    <row r="59" spans="1:6" ht="15" customHeight="1">
      <c r="A59" s="829">
        <v>45</v>
      </c>
      <c r="B59" s="830"/>
      <c r="C59" s="831" t="s">
        <v>1821</v>
      </c>
      <c r="D59" s="632">
        <f>D20+D26+D41+D54-D58</f>
        <v>5230477636.0600004</v>
      </c>
      <c r="E59" s="633">
        <f>E20+E26+E41+E54-E58</f>
        <v>5109592037.2200003</v>
      </c>
      <c r="F59" s="67"/>
    </row>
    <row r="60" spans="1:6" ht="15" customHeight="1">
      <c r="A60" s="92">
        <v>46</v>
      </c>
      <c r="B60" s="30" t="s">
        <v>2074</v>
      </c>
      <c r="C60" s="190"/>
      <c r="D60" s="832" t="s">
        <v>1025</v>
      </c>
      <c r="E60" s="833" t="s">
        <v>1025</v>
      </c>
      <c r="F60" s="67"/>
    </row>
    <row r="61" spans="1:6" ht="15" customHeight="1" thickBot="1">
      <c r="A61" s="291">
        <v>47</v>
      </c>
      <c r="B61" s="149"/>
      <c r="C61" s="834" t="s">
        <v>2075</v>
      </c>
      <c r="D61" s="835" t="s">
        <v>1025</v>
      </c>
      <c r="E61" s="836" t="s">
        <v>1025</v>
      </c>
      <c r="F61" s="67"/>
    </row>
    <row r="62" spans="1:6" ht="15" customHeight="1">
      <c r="A62" s="67"/>
      <c r="B62" s="67"/>
      <c r="C62" s="67"/>
      <c r="D62" s="254"/>
      <c r="E62" s="307" t="s">
        <v>1430</v>
      </c>
      <c r="F62" s="67"/>
    </row>
    <row r="63" spans="1:6" ht="15" customHeight="1">
      <c r="A63" s="134">
        <v>51</v>
      </c>
      <c r="B63" s="837"/>
      <c r="C63" s="107"/>
      <c r="D63" s="837"/>
      <c r="E63" s="837"/>
      <c r="F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6">
      <c r="A81" s="67"/>
    </row>
    <row r="82" spans="1:6">
      <c r="A82" s="67"/>
      <c r="B82" s="67"/>
      <c r="C82" s="67"/>
      <c r="D82" s="254"/>
      <c r="E82" s="254"/>
      <c r="F82" s="67"/>
    </row>
    <row r="83" spans="1:6">
      <c r="A83" s="67"/>
      <c r="B83" s="67"/>
      <c r="C83" s="67"/>
      <c r="D83" s="254"/>
      <c r="E83" s="254"/>
      <c r="F83" s="67"/>
    </row>
    <row r="84" spans="1:6">
      <c r="A84" s="67"/>
      <c r="B84" s="67"/>
      <c r="C84" s="67"/>
      <c r="D84" s="254"/>
      <c r="E84" s="254"/>
      <c r="F84" s="67"/>
    </row>
    <row r="85" spans="1:6">
      <c r="A85" s="67"/>
      <c r="B85" s="67"/>
      <c r="C85" s="67"/>
      <c r="D85" s="254"/>
      <c r="E85" s="254"/>
      <c r="F85" s="67"/>
    </row>
    <row r="86" spans="1:6">
      <c r="A86" s="67"/>
      <c r="B86" s="67"/>
      <c r="C86" s="67"/>
      <c r="D86" s="254"/>
      <c r="E86" s="254"/>
      <c r="F86" s="67"/>
    </row>
    <row r="87" spans="1:6">
      <c r="A87" s="67"/>
      <c r="B87" s="67"/>
      <c r="C87" s="67"/>
      <c r="D87" s="254"/>
      <c r="E87" s="254"/>
      <c r="F87" s="67"/>
    </row>
    <row r="88" spans="1:6">
      <c r="A88" s="67"/>
      <c r="B88" s="67"/>
      <c r="C88" s="67"/>
      <c r="D88" s="254"/>
      <c r="E88" s="254"/>
      <c r="F88" s="67"/>
    </row>
    <row r="89" spans="1:6">
      <c r="A89" s="67"/>
      <c r="B89" s="67"/>
      <c r="C89" s="67"/>
      <c r="D89" s="254"/>
      <c r="E89" s="254"/>
      <c r="F89" s="67"/>
    </row>
    <row r="90" spans="1:6">
      <c r="A90" s="67"/>
      <c r="B90" s="67"/>
      <c r="C90" s="67"/>
      <c r="D90" s="254"/>
      <c r="E90" s="254"/>
      <c r="F90" s="67"/>
    </row>
    <row r="91" spans="1:6">
      <c r="A91" s="67"/>
      <c r="B91" s="67"/>
      <c r="C91" s="67"/>
      <c r="D91" s="254"/>
      <c r="E91" s="254"/>
      <c r="F91" s="67"/>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colorId="22" zoomScale="75" zoomScaleNormal="75" workbookViewId="0">
      <selection activeCell="A56" sqref="A56"/>
    </sheetView>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VERIZON NEW YORK INC.                                                                                                       For the period ending DECEMBER 31, 2014</v>
      </c>
      <c r="B1" s="762"/>
      <c r="C1" s="2"/>
      <c r="D1" s="2"/>
      <c r="E1" s="67"/>
    </row>
    <row r="2" spans="1:5" ht="15" customHeight="1">
      <c r="A2" s="271"/>
      <c r="B2" s="765"/>
      <c r="C2" s="165"/>
      <c r="D2" s="272"/>
      <c r="E2" s="67"/>
    </row>
    <row r="3" spans="1:5" ht="15" customHeight="1">
      <c r="A3" s="156"/>
      <c r="B3" s="762"/>
      <c r="C3" s="2"/>
      <c r="D3" s="275"/>
      <c r="E3" s="67"/>
    </row>
    <row r="4" spans="1:5" ht="15" customHeight="1">
      <c r="A4" s="560"/>
      <c r="B4" s="767"/>
      <c r="C4" s="163"/>
      <c r="D4" s="273"/>
      <c r="E4" s="67"/>
    </row>
    <row r="5" spans="1:5" ht="15" customHeight="1">
      <c r="A5" s="156"/>
      <c r="B5" s="762"/>
      <c r="C5" s="2"/>
      <c r="D5" s="275"/>
      <c r="E5" s="67"/>
    </row>
    <row r="6" spans="1:5" ht="15" customHeight="1">
      <c r="A6" s="156"/>
      <c r="B6" s="762"/>
      <c r="C6" s="2"/>
      <c r="D6" s="275"/>
      <c r="E6" s="67"/>
    </row>
    <row r="7" spans="1:5" ht="15" customHeight="1">
      <c r="A7" s="156"/>
      <c r="B7" s="762"/>
      <c r="C7" s="2"/>
      <c r="D7" s="275"/>
      <c r="E7" s="67"/>
    </row>
    <row r="8" spans="1:5" ht="15" customHeight="1">
      <c r="A8" s="156"/>
      <c r="B8" s="762"/>
      <c r="C8" s="2"/>
      <c r="D8" s="275"/>
      <c r="E8" s="67"/>
    </row>
    <row r="9" spans="1:5" ht="15" customHeight="1">
      <c r="A9" s="156"/>
      <c r="B9" s="762"/>
      <c r="C9" s="163"/>
      <c r="D9" s="273"/>
      <c r="E9" s="67"/>
    </row>
    <row r="10" spans="1:5" ht="15" customHeight="1">
      <c r="A10" s="156"/>
      <c r="B10" s="762"/>
      <c r="C10" s="163"/>
      <c r="D10" s="273"/>
      <c r="E10" s="67"/>
    </row>
    <row r="11" spans="1:5" ht="15" customHeight="1">
      <c r="A11" s="156"/>
      <c r="B11" s="762"/>
      <c r="C11" s="2"/>
      <c r="D11" s="275"/>
      <c r="E11" s="67"/>
    </row>
    <row r="12" spans="1:5" ht="15" customHeight="1">
      <c r="A12" s="156"/>
      <c r="B12" s="762"/>
      <c r="C12" s="2"/>
      <c r="D12" s="275"/>
      <c r="E12" s="67"/>
    </row>
    <row r="13" spans="1:5" ht="15" customHeight="1">
      <c r="A13" s="156"/>
      <c r="B13" s="762"/>
      <c r="C13" s="2"/>
      <c r="D13" s="275"/>
      <c r="E13" s="67"/>
    </row>
    <row r="14" spans="1:5" ht="15" customHeight="1">
      <c r="A14" s="156"/>
      <c r="B14" s="762"/>
      <c r="C14" s="2"/>
      <c r="D14" s="275"/>
      <c r="E14" s="67"/>
    </row>
    <row r="15" spans="1:5" ht="15" customHeight="1">
      <c r="A15" s="156"/>
      <c r="B15" s="808"/>
      <c r="C15" s="488"/>
      <c r="D15" s="561"/>
      <c r="E15" s="67"/>
    </row>
    <row r="16" spans="1:5" ht="15" customHeight="1">
      <c r="A16" s="156"/>
      <c r="B16" s="808"/>
      <c r="C16" s="433"/>
      <c r="D16" s="434"/>
      <c r="E16" s="67"/>
    </row>
    <row r="17" spans="1:5" ht="15" customHeight="1">
      <c r="A17" s="156"/>
      <c r="B17" s="808"/>
      <c r="C17" s="433"/>
      <c r="D17" s="434"/>
      <c r="E17" s="67"/>
    </row>
    <row r="18" spans="1:5" ht="15" customHeight="1">
      <c r="A18" s="156"/>
      <c r="B18" s="808"/>
      <c r="C18" s="433"/>
      <c r="D18" s="434"/>
      <c r="E18" s="67"/>
    </row>
    <row r="19" spans="1:5" ht="15" customHeight="1">
      <c r="A19" s="156"/>
      <c r="B19" s="808"/>
      <c r="C19" s="433"/>
      <c r="D19" s="434"/>
      <c r="E19" s="67"/>
    </row>
    <row r="20" spans="1:5" ht="15" customHeight="1">
      <c r="A20" s="156"/>
      <c r="B20" s="808"/>
      <c r="C20" s="433"/>
      <c r="D20" s="434"/>
      <c r="E20" s="67"/>
    </row>
    <row r="21" spans="1:5" ht="15" customHeight="1">
      <c r="A21" s="156"/>
      <c r="B21" s="808"/>
      <c r="C21" s="433"/>
      <c r="D21" s="434"/>
      <c r="E21" s="67"/>
    </row>
    <row r="22" spans="1:5" ht="15" customHeight="1">
      <c r="A22" s="156"/>
      <c r="B22" s="808"/>
      <c r="C22" s="433"/>
      <c r="D22" s="434"/>
      <c r="E22" s="67"/>
    </row>
    <row r="23" spans="1:5" ht="15" customHeight="1">
      <c r="A23" s="156"/>
      <c r="B23" s="808"/>
      <c r="C23" s="433"/>
      <c r="D23" s="434"/>
      <c r="E23" s="67"/>
    </row>
    <row r="24" spans="1:5" ht="15" customHeight="1">
      <c r="A24" s="156"/>
      <c r="B24" s="808"/>
      <c r="C24" s="433"/>
      <c r="D24" s="434"/>
      <c r="E24" s="67"/>
    </row>
    <row r="25" spans="1:5" ht="15" customHeight="1">
      <c r="A25" s="560" t="s">
        <v>1556</v>
      </c>
      <c r="B25" s="562"/>
      <c r="C25" s="838"/>
      <c r="D25" s="839"/>
      <c r="E25" s="67"/>
    </row>
    <row r="26" spans="1:5" ht="15" customHeight="1">
      <c r="A26" s="156"/>
      <c r="B26" s="808"/>
      <c r="C26" s="433"/>
      <c r="D26" s="434"/>
      <c r="E26" s="67"/>
    </row>
    <row r="27" spans="1:5" ht="15" customHeight="1">
      <c r="A27" s="156"/>
      <c r="B27" s="808"/>
      <c r="C27" s="433"/>
      <c r="D27" s="434"/>
      <c r="E27" s="67"/>
    </row>
    <row r="28" spans="1:5" ht="15" customHeight="1">
      <c r="A28" s="156"/>
      <c r="B28" s="808"/>
      <c r="C28" s="433"/>
      <c r="D28" s="434"/>
      <c r="E28" s="67"/>
    </row>
    <row r="29" spans="1:5" ht="15" customHeight="1">
      <c r="A29" s="156"/>
      <c r="B29" s="808"/>
      <c r="C29" s="433"/>
      <c r="D29" s="434"/>
      <c r="E29" s="67"/>
    </row>
    <row r="30" spans="1:5" ht="15" customHeight="1">
      <c r="A30" s="156"/>
      <c r="B30" s="808"/>
      <c r="C30" s="433"/>
      <c r="D30" s="434"/>
      <c r="E30" s="67"/>
    </row>
    <row r="31" spans="1:5" ht="15" customHeight="1">
      <c r="A31" s="156"/>
      <c r="B31" s="808"/>
      <c r="C31" s="433"/>
      <c r="D31" s="434"/>
      <c r="E31" s="67"/>
    </row>
    <row r="32" spans="1:5" ht="15" customHeight="1">
      <c r="A32" s="156"/>
      <c r="B32" s="808"/>
      <c r="C32" s="433"/>
      <c r="D32" s="434"/>
      <c r="E32" s="67"/>
    </row>
    <row r="33" spans="1:5" ht="15" customHeight="1">
      <c r="A33" s="156"/>
      <c r="B33" s="808"/>
      <c r="C33" s="433"/>
      <c r="D33" s="434"/>
      <c r="E33" s="67"/>
    </row>
    <row r="34" spans="1:5" ht="15" customHeight="1">
      <c r="A34" s="156"/>
      <c r="B34" s="808"/>
      <c r="C34" s="433"/>
      <c r="D34" s="434"/>
      <c r="E34" s="67"/>
    </row>
    <row r="35" spans="1:5" ht="15" customHeight="1">
      <c r="A35" s="156"/>
      <c r="B35" s="808"/>
      <c r="C35" s="433"/>
      <c r="D35" s="434"/>
      <c r="E35" s="67"/>
    </row>
    <row r="36" spans="1:5" ht="15" customHeight="1">
      <c r="A36" s="156"/>
      <c r="B36" s="808"/>
      <c r="C36" s="433"/>
      <c r="D36" s="434"/>
      <c r="E36" s="67"/>
    </row>
    <row r="37" spans="1:5" ht="15" customHeight="1">
      <c r="A37" s="156"/>
      <c r="B37" s="808"/>
      <c r="C37" s="433"/>
      <c r="D37" s="434"/>
      <c r="E37" s="67"/>
    </row>
    <row r="38" spans="1:5" ht="15" customHeight="1">
      <c r="A38" s="156"/>
      <c r="B38" s="808"/>
      <c r="C38" s="433"/>
      <c r="D38" s="434"/>
      <c r="E38" s="67"/>
    </row>
    <row r="39" spans="1:5" ht="15" customHeight="1">
      <c r="A39" s="156"/>
      <c r="B39" s="808"/>
      <c r="C39" s="433"/>
      <c r="D39" s="434"/>
      <c r="E39" s="67"/>
    </row>
    <row r="40" spans="1:5" ht="15" customHeight="1">
      <c r="A40" s="156"/>
      <c r="B40" s="808"/>
      <c r="C40" s="433"/>
      <c r="D40" s="434"/>
      <c r="E40" s="67"/>
    </row>
    <row r="41" spans="1:5" ht="15" customHeight="1">
      <c r="A41" s="156"/>
      <c r="B41" s="808"/>
      <c r="C41" s="433"/>
      <c r="D41" s="434"/>
      <c r="E41" s="67"/>
    </row>
    <row r="42" spans="1:5" ht="15" customHeight="1">
      <c r="A42" s="156"/>
      <c r="B42" s="808"/>
      <c r="C42" s="433"/>
      <c r="D42" s="434"/>
      <c r="E42" s="67"/>
    </row>
    <row r="43" spans="1:5" ht="15" customHeight="1">
      <c r="A43" s="156"/>
      <c r="B43" s="808"/>
      <c r="C43" s="433"/>
      <c r="D43" s="434"/>
      <c r="E43" s="67"/>
    </row>
    <row r="44" spans="1:5" ht="15" customHeight="1">
      <c r="A44" s="156"/>
      <c r="B44" s="808"/>
      <c r="C44" s="433"/>
      <c r="D44" s="434"/>
      <c r="E44" s="67"/>
    </row>
    <row r="45" spans="1:5" ht="15" customHeight="1">
      <c r="A45" s="156"/>
      <c r="B45" s="808"/>
      <c r="C45" s="433"/>
      <c r="D45" s="434"/>
      <c r="E45" s="67"/>
    </row>
    <row r="46" spans="1:5" ht="15" customHeight="1">
      <c r="A46" s="156"/>
      <c r="B46" s="808"/>
      <c r="C46" s="433"/>
      <c r="D46" s="434"/>
      <c r="E46" s="67"/>
    </row>
    <row r="47" spans="1:5" ht="15" customHeight="1">
      <c r="A47" s="156"/>
      <c r="B47" s="808"/>
      <c r="C47" s="433"/>
      <c r="D47" s="434"/>
      <c r="E47" s="67"/>
    </row>
    <row r="48" spans="1:5" ht="15" customHeight="1">
      <c r="A48" s="156"/>
      <c r="B48" s="808"/>
      <c r="C48" s="433"/>
      <c r="D48" s="434"/>
      <c r="E48" s="67"/>
    </row>
    <row r="49" spans="1:5" ht="15" customHeight="1">
      <c r="A49" s="156"/>
      <c r="B49" s="808"/>
      <c r="C49" s="433"/>
      <c r="D49" s="434"/>
      <c r="E49" s="67"/>
    </row>
    <row r="50" spans="1:5" ht="15" customHeight="1">
      <c r="A50" s="156"/>
      <c r="B50" s="808"/>
      <c r="C50" s="433"/>
      <c r="D50" s="434"/>
      <c r="E50" s="67"/>
    </row>
    <row r="51" spans="1:5" ht="15" customHeight="1">
      <c r="A51" s="156"/>
      <c r="B51" s="808"/>
      <c r="C51" s="433"/>
      <c r="D51" s="434"/>
      <c r="E51" s="67"/>
    </row>
    <row r="52" spans="1:5" ht="15" customHeight="1">
      <c r="A52" s="156"/>
      <c r="B52" s="808"/>
      <c r="C52" s="157"/>
      <c r="D52" s="434"/>
      <c r="E52" s="67"/>
    </row>
    <row r="53" spans="1:5" ht="15" customHeight="1" thickBot="1">
      <c r="A53" s="309"/>
      <c r="B53" s="813"/>
      <c r="C53" s="564"/>
      <c r="D53" s="565"/>
      <c r="E53" s="67"/>
    </row>
    <row r="54" spans="1:5" ht="15" customHeight="1">
      <c r="A54" s="67" t="s">
        <v>1673</v>
      </c>
      <c r="B54" s="762"/>
      <c r="C54" s="67"/>
      <c r="D54" s="67"/>
      <c r="E54" s="67"/>
    </row>
    <row r="55" spans="1:5" ht="15" customHeight="1">
      <c r="A55" s="134">
        <v>52</v>
      </c>
      <c r="B55" s="767"/>
      <c r="C55" s="134"/>
      <c r="D55" s="134"/>
      <c r="E55" s="67"/>
    </row>
    <row r="56" spans="1:5" ht="18.95" customHeight="1">
      <c r="A56" s="67"/>
    </row>
    <row r="57" spans="1:5" ht="18.95" customHeight="1">
      <c r="A57" s="67"/>
    </row>
    <row r="58" spans="1:5" ht="18.95" customHeight="1">
      <c r="A58" s="67"/>
    </row>
    <row r="59" spans="1:5" ht="18.95" customHeight="1">
      <c r="A59" s="67"/>
    </row>
    <row r="60" spans="1:5" ht="18.95" customHeight="1">
      <c r="A60" s="67"/>
    </row>
    <row r="61" spans="1:5" ht="18.95" customHeight="1">
      <c r="A61" s="67"/>
    </row>
    <row r="62" spans="1:5" ht="18.95" customHeight="1">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268"/>
  <sheetViews>
    <sheetView topLeftCell="A52" zoomScale="75" zoomScaleNormal="75" workbookViewId="0">
      <selection activeCell="G66" sqref="G66"/>
    </sheetView>
  </sheetViews>
  <sheetFormatPr defaultColWidth="9.77734375" defaultRowHeight="15"/>
  <cols>
    <col min="1" max="1" width="4.109375" customWidth="1"/>
    <col min="2" max="2" width="5.77734375" customWidth="1"/>
    <col min="3" max="3" width="7.77734375" customWidth="1"/>
    <col min="4" max="4" width="48" customWidth="1"/>
    <col min="5" max="5" width="19.33203125" customWidth="1"/>
    <col min="6" max="7" width="16.77734375" customWidth="1"/>
    <col min="8" max="8" width="16.77734375" style="1194" customWidth="1"/>
    <col min="9" max="9" width="16.77734375" customWidth="1"/>
    <col min="10" max="10" width="5.77734375" customWidth="1"/>
    <col min="11" max="11" width="17.109375" style="1648" bestFit="1" customWidth="1"/>
    <col min="12" max="12" width="13" style="1648" bestFit="1" customWidth="1"/>
    <col min="13" max="14" width="9.77734375" style="1194"/>
  </cols>
  <sheetData>
    <row r="1" spans="2:12" ht="18" customHeight="1" thickBot="1">
      <c r="B1" s="1570" t="str">
        <f>+CONAMEDATE6</f>
        <v>Annual Report of VERIZON NEW YORK INC.                                                                                                       For the period ending DECEMBER 31, 2014</v>
      </c>
      <c r="C1" s="762"/>
      <c r="D1" s="762"/>
      <c r="E1" s="762"/>
      <c r="F1" s="762"/>
      <c r="G1" s="762"/>
      <c r="H1" s="1074"/>
      <c r="I1" s="762"/>
      <c r="J1" s="762"/>
      <c r="K1" s="1724"/>
    </row>
    <row r="2" spans="2:12" ht="18" customHeight="1">
      <c r="B2" s="763"/>
      <c r="C2" s="765"/>
      <c r="D2" s="765"/>
      <c r="E2" s="765"/>
      <c r="F2" s="765"/>
      <c r="G2" s="765"/>
      <c r="H2" s="1180"/>
      <c r="I2" s="764"/>
      <c r="J2" s="766"/>
      <c r="K2" s="1724"/>
    </row>
    <row r="3" spans="2:12" ht="18" customHeight="1">
      <c r="B3" s="560" t="s">
        <v>2076</v>
      </c>
      <c r="C3" s="1270"/>
      <c r="D3" s="1270"/>
      <c r="E3" s="1270"/>
      <c r="F3" s="1270"/>
      <c r="G3" s="1271"/>
      <c r="H3" s="1729"/>
      <c r="I3" s="1270"/>
      <c r="J3" s="768"/>
      <c r="K3" s="1724"/>
    </row>
    <row r="4" spans="2:12" ht="18" customHeight="1" thickBot="1">
      <c r="B4" s="1272"/>
      <c r="C4" s="1273"/>
      <c r="D4" s="1273"/>
      <c r="E4" s="1273"/>
      <c r="F4" s="1273"/>
      <c r="G4" s="1273"/>
      <c r="H4" s="1730"/>
      <c r="I4" s="1273"/>
      <c r="J4" s="1274"/>
      <c r="K4" s="1724"/>
    </row>
    <row r="5" spans="2:12" ht="18" customHeight="1">
      <c r="B5" s="775"/>
      <c r="C5" s="1268"/>
      <c r="D5" s="786"/>
      <c r="E5" s="786"/>
      <c r="F5" s="786"/>
      <c r="G5" s="769"/>
      <c r="H5" s="1190" t="s">
        <v>1207</v>
      </c>
      <c r="I5" s="705" t="s">
        <v>795</v>
      </c>
      <c r="J5" s="769"/>
      <c r="K5" s="1724"/>
    </row>
    <row r="6" spans="2:12" ht="18" customHeight="1">
      <c r="B6" s="704" t="s">
        <v>36</v>
      </c>
      <c r="C6" s="1268"/>
      <c r="D6" s="705" t="s">
        <v>559</v>
      </c>
      <c r="E6" s="705" t="s">
        <v>2078</v>
      </c>
      <c r="F6" s="705" t="s">
        <v>2079</v>
      </c>
      <c r="G6" s="708" t="s">
        <v>2080</v>
      </c>
      <c r="H6" s="1190" t="s">
        <v>47</v>
      </c>
      <c r="I6" s="705" t="s">
        <v>47</v>
      </c>
      <c r="J6" s="708" t="s">
        <v>36</v>
      </c>
      <c r="K6" s="1724"/>
    </row>
    <row r="7" spans="2:12" ht="18" customHeight="1">
      <c r="B7" s="704" t="s">
        <v>48</v>
      </c>
      <c r="C7" s="1268"/>
      <c r="D7" s="705" t="s">
        <v>470</v>
      </c>
      <c r="E7" s="705" t="s">
        <v>2081</v>
      </c>
      <c r="F7" s="705" t="s">
        <v>2082</v>
      </c>
      <c r="G7" s="708" t="s">
        <v>2083</v>
      </c>
      <c r="H7" s="1190" t="s">
        <v>2811</v>
      </c>
      <c r="I7" s="705" t="s">
        <v>64</v>
      </c>
      <c r="J7" s="708" t="s">
        <v>48</v>
      </c>
      <c r="K7" s="1724"/>
    </row>
    <row r="8" spans="2:12" ht="18" customHeight="1" thickBot="1">
      <c r="B8" s="1275"/>
      <c r="C8" s="813"/>
      <c r="D8" s="886"/>
      <c r="E8" s="886"/>
      <c r="F8" s="886"/>
      <c r="G8" s="814"/>
      <c r="H8" s="1223"/>
      <c r="I8" s="886"/>
      <c r="J8" s="814"/>
      <c r="K8" s="1725"/>
      <c r="L8" s="1725"/>
    </row>
    <row r="9" spans="2:12" ht="18" customHeight="1">
      <c r="B9" s="775"/>
      <c r="C9" s="1268"/>
      <c r="D9" s="858" t="s">
        <v>2084</v>
      </c>
      <c r="E9" s="786"/>
      <c r="F9" s="786"/>
      <c r="G9" s="804"/>
      <c r="H9" s="1185"/>
      <c r="I9" s="786"/>
      <c r="J9" s="769"/>
      <c r="K9" s="1724"/>
    </row>
    <row r="10" spans="2:12" ht="18" customHeight="1">
      <c r="B10" s="775"/>
      <c r="C10" s="841"/>
      <c r="D10" s="842" t="s">
        <v>2085</v>
      </c>
      <c r="E10" s="786"/>
      <c r="F10" s="786"/>
      <c r="G10" s="804"/>
      <c r="H10" s="1185"/>
      <c r="I10" s="786"/>
      <c r="J10" s="769"/>
      <c r="K10" s="1724"/>
    </row>
    <row r="11" spans="2:12" ht="18" customHeight="1">
      <c r="B11" s="704" t="s">
        <v>475</v>
      </c>
      <c r="C11" s="762" t="s">
        <v>2086</v>
      </c>
      <c r="D11" s="786" t="s">
        <v>2087</v>
      </c>
      <c r="E11" s="725">
        <v>0</v>
      </c>
      <c r="F11" s="725">
        <v>0</v>
      </c>
      <c r="G11" s="725">
        <v>47221438.620000005</v>
      </c>
      <c r="H11" s="1731">
        <f>SUM(E11:G11)</f>
        <v>47221438.620000005</v>
      </c>
      <c r="I11" s="725">
        <v>47261018.370000005</v>
      </c>
      <c r="J11" s="708" t="s">
        <v>475</v>
      </c>
      <c r="K11" s="1724"/>
    </row>
    <row r="12" spans="2:12" ht="18" customHeight="1">
      <c r="B12" s="704" t="s">
        <v>968</v>
      </c>
      <c r="C12" s="707" t="s">
        <v>1239</v>
      </c>
      <c r="D12" s="786" t="s">
        <v>2088</v>
      </c>
      <c r="E12" s="725">
        <v>0</v>
      </c>
      <c r="F12" s="725">
        <v>0</v>
      </c>
      <c r="G12" s="725">
        <v>0</v>
      </c>
      <c r="H12" s="1731">
        <f t="shared" ref="H12:H22" si="0">SUM(E12:G12)</f>
        <v>0</v>
      </c>
      <c r="I12" s="725">
        <v>0</v>
      </c>
      <c r="J12" s="708" t="s">
        <v>968</v>
      </c>
      <c r="K12" s="1724"/>
    </row>
    <row r="13" spans="2:12" ht="18" customHeight="1">
      <c r="B13" s="704" t="s">
        <v>1212</v>
      </c>
      <c r="C13" s="707" t="s">
        <v>1239</v>
      </c>
      <c r="D13" s="786" t="s">
        <v>2089</v>
      </c>
      <c r="E13" s="725">
        <v>0</v>
      </c>
      <c r="F13" s="725">
        <v>0</v>
      </c>
      <c r="G13" s="725">
        <v>47221438.620000005</v>
      </c>
      <c r="H13" s="1731">
        <f t="shared" si="0"/>
        <v>47221438.620000005</v>
      </c>
      <c r="I13" s="843">
        <v>47261018.370000005</v>
      </c>
      <c r="J13" s="708" t="s">
        <v>1212</v>
      </c>
      <c r="K13" s="1724"/>
    </row>
    <row r="14" spans="2:12" ht="18" customHeight="1">
      <c r="B14" s="704" t="s">
        <v>71</v>
      </c>
      <c r="C14" s="762" t="s">
        <v>2090</v>
      </c>
      <c r="D14" s="786" t="s">
        <v>397</v>
      </c>
      <c r="E14" s="725">
        <v>0</v>
      </c>
      <c r="F14" s="725">
        <v>0</v>
      </c>
      <c r="G14" s="725">
        <v>1988836.46</v>
      </c>
      <c r="H14" s="1731">
        <f t="shared" si="0"/>
        <v>1988836.46</v>
      </c>
      <c r="I14" s="725">
        <v>1121749.26</v>
      </c>
      <c r="J14" s="708" t="s">
        <v>71</v>
      </c>
      <c r="K14" s="1724"/>
    </row>
    <row r="15" spans="2:12" ht="18" customHeight="1">
      <c r="B15" s="704" t="s">
        <v>72</v>
      </c>
      <c r="C15" s="707" t="s">
        <v>1239</v>
      </c>
      <c r="D15" s="786" t="s">
        <v>2088</v>
      </c>
      <c r="E15" s="725">
        <v>0</v>
      </c>
      <c r="F15" s="725">
        <v>0</v>
      </c>
      <c r="G15" s="725">
        <v>0</v>
      </c>
      <c r="H15" s="1731">
        <f t="shared" si="0"/>
        <v>0</v>
      </c>
      <c r="I15" s="725">
        <v>0</v>
      </c>
      <c r="J15" s="708" t="s">
        <v>72</v>
      </c>
      <c r="K15" s="1724"/>
    </row>
    <row r="16" spans="2:12" ht="18" customHeight="1">
      <c r="B16" s="704" t="s">
        <v>484</v>
      </c>
      <c r="C16" s="707" t="s">
        <v>1239</v>
      </c>
      <c r="D16" s="786" t="s">
        <v>2089</v>
      </c>
      <c r="E16" s="725">
        <v>0</v>
      </c>
      <c r="F16" s="725">
        <v>0</v>
      </c>
      <c r="G16" s="725">
        <v>1988836.46</v>
      </c>
      <c r="H16" s="1731">
        <f t="shared" si="0"/>
        <v>1988836.46</v>
      </c>
      <c r="I16" s="843">
        <v>1121749.26</v>
      </c>
      <c r="J16" s="708" t="s">
        <v>484</v>
      </c>
      <c r="K16" s="1724"/>
    </row>
    <row r="17" spans="2:11" ht="18" customHeight="1">
      <c r="B17" s="704" t="s">
        <v>487</v>
      </c>
      <c r="C17" s="762" t="s">
        <v>2091</v>
      </c>
      <c r="D17" s="786" t="s">
        <v>399</v>
      </c>
      <c r="E17" s="725">
        <v>-29001.300000000221</v>
      </c>
      <c r="F17" s="725">
        <v>10848.020000000019</v>
      </c>
      <c r="G17" s="725">
        <v>23543.109999999986</v>
      </c>
      <c r="H17" s="1731">
        <f t="shared" si="0"/>
        <v>5389.8299999997835</v>
      </c>
      <c r="I17" s="725">
        <v>6942660.1799999988</v>
      </c>
      <c r="J17" s="708" t="s">
        <v>487</v>
      </c>
      <c r="K17" s="1724"/>
    </row>
    <row r="18" spans="2:11" ht="18" customHeight="1">
      <c r="B18" s="704" t="s">
        <v>2227</v>
      </c>
      <c r="C18" s="707" t="s">
        <v>1239</v>
      </c>
      <c r="D18" s="786" t="s">
        <v>2088</v>
      </c>
      <c r="E18" s="725">
        <v>0</v>
      </c>
      <c r="F18" s="725">
        <v>0</v>
      </c>
      <c r="G18" s="725">
        <v>0</v>
      </c>
      <c r="H18" s="1731">
        <f t="shared" si="0"/>
        <v>0</v>
      </c>
      <c r="I18" s="725">
        <v>0</v>
      </c>
      <c r="J18" s="708" t="s">
        <v>2227</v>
      </c>
      <c r="K18" s="1724"/>
    </row>
    <row r="19" spans="2:11" ht="18" customHeight="1">
      <c r="B19" s="704" t="s">
        <v>341</v>
      </c>
      <c r="C19" s="707" t="s">
        <v>1239</v>
      </c>
      <c r="D19" s="786" t="s">
        <v>2089</v>
      </c>
      <c r="E19" s="725">
        <v>-29001.300000000221</v>
      </c>
      <c r="F19" s="725">
        <v>10848.020000000019</v>
      </c>
      <c r="G19" s="725">
        <v>23543.109999999986</v>
      </c>
      <c r="H19" s="1731">
        <f t="shared" si="0"/>
        <v>5389.8299999997835</v>
      </c>
      <c r="I19" s="843">
        <v>6942660.1799999988</v>
      </c>
      <c r="J19" s="708" t="s">
        <v>341</v>
      </c>
      <c r="K19" s="1724"/>
    </row>
    <row r="20" spans="2:11" ht="18" customHeight="1">
      <c r="B20" s="704" t="s">
        <v>73</v>
      </c>
      <c r="C20" s="762" t="s">
        <v>2092</v>
      </c>
      <c r="D20" s="786" t="s">
        <v>401</v>
      </c>
      <c r="E20" s="725">
        <v>0</v>
      </c>
      <c r="F20" s="725">
        <v>0</v>
      </c>
      <c r="G20" s="725">
        <v>0</v>
      </c>
      <c r="H20" s="1731">
        <f t="shared" si="0"/>
        <v>0</v>
      </c>
      <c r="I20" s="725">
        <v>0</v>
      </c>
      <c r="J20" s="708" t="s">
        <v>73</v>
      </c>
      <c r="K20" s="1724"/>
    </row>
    <row r="21" spans="2:11" ht="18" customHeight="1">
      <c r="B21" s="704" t="s">
        <v>74</v>
      </c>
      <c r="C21" s="762" t="s">
        <v>2093</v>
      </c>
      <c r="D21" s="786" t="s">
        <v>403</v>
      </c>
      <c r="E21" s="725">
        <v>0</v>
      </c>
      <c r="F21" s="725">
        <v>0</v>
      </c>
      <c r="G21" s="725">
        <v>0</v>
      </c>
      <c r="H21" s="1731">
        <f t="shared" si="0"/>
        <v>0</v>
      </c>
      <c r="I21" s="725">
        <v>0</v>
      </c>
      <c r="J21" s="708" t="s">
        <v>74</v>
      </c>
      <c r="K21" s="1724"/>
    </row>
    <row r="22" spans="2:11" ht="18" customHeight="1">
      <c r="B22" s="704" t="s">
        <v>75</v>
      </c>
      <c r="C22" s="707" t="s">
        <v>1239</v>
      </c>
      <c r="D22" s="786" t="s">
        <v>2088</v>
      </c>
      <c r="E22" s="725">
        <v>0</v>
      </c>
      <c r="F22" s="725">
        <v>0</v>
      </c>
      <c r="G22" s="725">
        <v>0</v>
      </c>
      <c r="H22" s="1731">
        <f t="shared" si="0"/>
        <v>0</v>
      </c>
      <c r="I22" s="725">
        <v>0</v>
      </c>
      <c r="J22" s="708" t="s">
        <v>75</v>
      </c>
      <c r="K22" s="1724"/>
    </row>
    <row r="23" spans="2:11" ht="18" customHeight="1">
      <c r="B23" s="704" t="s">
        <v>76</v>
      </c>
      <c r="C23" s="707" t="s">
        <v>1239</v>
      </c>
      <c r="D23" s="786" t="s">
        <v>2089</v>
      </c>
      <c r="E23" s="725">
        <v>0</v>
      </c>
      <c r="F23" s="725">
        <v>0</v>
      </c>
      <c r="G23" s="725">
        <v>0</v>
      </c>
      <c r="H23" s="1731">
        <f>SUM(E23:G23)</f>
        <v>0</v>
      </c>
      <c r="I23" s="843">
        <v>0</v>
      </c>
      <c r="J23" s="708" t="s">
        <v>76</v>
      </c>
      <c r="K23" s="1724"/>
    </row>
    <row r="24" spans="2:11" ht="18" customHeight="1">
      <c r="B24" s="704" t="s">
        <v>77</v>
      </c>
      <c r="C24" s="762" t="s">
        <v>2094</v>
      </c>
      <c r="D24" s="844" t="s">
        <v>2085</v>
      </c>
      <c r="E24" s="846">
        <f>E23+E19+E16+E13</f>
        <v>-29001.300000000221</v>
      </c>
      <c r="F24" s="846">
        <f>F23+F19+F16+F13</f>
        <v>10848.020000000019</v>
      </c>
      <c r="G24" s="846">
        <f>G23+G19+G16+G13</f>
        <v>49233818.190000005</v>
      </c>
      <c r="H24" s="1571">
        <f>SUM(E24:G24)</f>
        <v>49215664.910000004</v>
      </c>
      <c r="I24" s="845">
        <f>+I19+I16+I13</f>
        <v>55325427.810000002</v>
      </c>
      <c r="J24" s="708" t="s">
        <v>77</v>
      </c>
      <c r="K24" s="1757"/>
    </row>
    <row r="25" spans="2:11" ht="18" customHeight="1">
      <c r="B25" s="775"/>
      <c r="C25" s="762"/>
      <c r="D25" s="786"/>
      <c r="E25" s="847"/>
      <c r="F25" s="847"/>
      <c r="G25" s="865"/>
      <c r="H25" s="1732"/>
      <c r="I25" s="847"/>
      <c r="J25" s="769"/>
      <c r="K25" s="1724"/>
    </row>
    <row r="26" spans="2:11" ht="18" customHeight="1">
      <c r="B26" s="775"/>
      <c r="C26" s="841"/>
      <c r="D26" s="842" t="s">
        <v>2095</v>
      </c>
      <c r="E26" s="843"/>
      <c r="F26" s="843"/>
      <c r="G26" s="729"/>
      <c r="H26" s="1731"/>
      <c r="I26" s="843"/>
      <c r="J26" s="769"/>
      <c r="K26" s="1724"/>
    </row>
    <row r="27" spans="2:11" ht="18" customHeight="1">
      <c r="B27" s="704" t="s">
        <v>78</v>
      </c>
      <c r="C27" s="762" t="s">
        <v>2096</v>
      </c>
      <c r="D27" s="786" t="s">
        <v>2097</v>
      </c>
      <c r="E27" s="725">
        <v>741213.38124024542</v>
      </c>
      <c r="F27" s="725">
        <v>233952.5104686358</v>
      </c>
      <c r="G27" s="725">
        <v>192950176.70829111</v>
      </c>
      <c r="H27" s="1731">
        <f t="shared" ref="H27:H29" si="1">SUM(E27:G27)</f>
        <v>193925342.59999999</v>
      </c>
      <c r="I27" s="725">
        <v>215756968.34000003</v>
      </c>
      <c r="J27" s="708" t="s">
        <v>78</v>
      </c>
      <c r="K27" s="1724"/>
    </row>
    <row r="28" spans="2:11" ht="18" customHeight="1">
      <c r="B28" s="704" t="s">
        <v>79</v>
      </c>
      <c r="C28" s="762" t="s">
        <v>2098</v>
      </c>
      <c r="D28" s="786" t="s">
        <v>2099</v>
      </c>
      <c r="E28" s="725">
        <v>-88897.319999999978</v>
      </c>
      <c r="F28" s="725">
        <v>28415.119999999995</v>
      </c>
      <c r="G28" s="725">
        <v>1415955.3399999999</v>
      </c>
      <c r="H28" s="1731">
        <f t="shared" si="1"/>
        <v>1355473.14</v>
      </c>
      <c r="I28" s="725">
        <v>2214330.48</v>
      </c>
      <c r="J28" s="708" t="s">
        <v>79</v>
      </c>
      <c r="K28" s="1724"/>
    </row>
    <row r="29" spans="2:11" ht="18" customHeight="1">
      <c r="B29" s="704" t="s">
        <v>80</v>
      </c>
      <c r="C29" s="762" t="s">
        <v>2100</v>
      </c>
      <c r="D29" s="786" t="s">
        <v>409</v>
      </c>
      <c r="E29" s="725">
        <v>1179747.0515512684</v>
      </c>
      <c r="F29" s="725">
        <v>386544.17424540297</v>
      </c>
      <c r="G29" s="725">
        <v>2015529.4142033297</v>
      </c>
      <c r="H29" s="1731">
        <f t="shared" si="1"/>
        <v>3581820.6400000011</v>
      </c>
      <c r="I29" s="725">
        <v>4737061.1999999993</v>
      </c>
      <c r="J29" s="708" t="s">
        <v>80</v>
      </c>
      <c r="K29" s="1724"/>
    </row>
    <row r="30" spans="2:11" ht="18" customHeight="1">
      <c r="B30" s="704" t="s">
        <v>81</v>
      </c>
      <c r="C30" s="762" t="s">
        <v>2101</v>
      </c>
      <c r="D30" s="786" t="s">
        <v>2417</v>
      </c>
      <c r="E30" s="725">
        <v>15397383.466504779</v>
      </c>
      <c r="F30" s="725">
        <v>4934237.8862920208</v>
      </c>
      <c r="G30" s="725">
        <v>146312268.14720315</v>
      </c>
      <c r="H30" s="1731">
        <f>SUM(E30:G30)</f>
        <v>166643889.49999994</v>
      </c>
      <c r="I30" s="733">
        <v>194792282.38999999</v>
      </c>
      <c r="J30" s="708" t="s">
        <v>81</v>
      </c>
      <c r="K30" s="1724"/>
    </row>
    <row r="31" spans="2:11" ht="18" customHeight="1">
      <c r="B31" s="704" t="s">
        <v>82</v>
      </c>
      <c r="C31" s="762" t="s">
        <v>2102</v>
      </c>
      <c r="D31" s="844" t="s">
        <v>2095</v>
      </c>
      <c r="E31" s="846">
        <f>SUM(E27:E30)</f>
        <v>17229446.579296291</v>
      </c>
      <c r="F31" s="846">
        <f>SUM(F27:F30)</f>
        <v>5583149.6910060598</v>
      </c>
      <c r="G31" s="846">
        <f>SUM(G27:G30)</f>
        <v>342693929.60969758</v>
      </c>
      <c r="H31" s="1571">
        <f>SUM(E31:G31)</f>
        <v>365506525.87999994</v>
      </c>
      <c r="I31" s="849">
        <f>SUM(I27:I30)</f>
        <v>417500642.40999997</v>
      </c>
      <c r="J31" s="708" t="s">
        <v>82</v>
      </c>
      <c r="K31" s="1724"/>
    </row>
    <row r="32" spans="2:11" ht="18" customHeight="1">
      <c r="B32" s="775"/>
      <c r="C32" s="762"/>
      <c r="D32" s="786"/>
      <c r="E32" s="843"/>
      <c r="F32" s="843"/>
      <c r="G32" s="729"/>
      <c r="H32" s="1732"/>
      <c r="I32" s="843"/>
      <c r="J32" s="769"/>
      <c r="K32" s="1724"/>
    </row>
    <row r="33" spans="2:11" ht="18" customHeight="1">
      <c r="B33" s="775"/>
      <c r="C33" s="841"/>
      <c r="D33" s="842" t="s">
        <v>2103</v>
      </c>
      <c r="E33" s="843"/>
      <c r="F33" s="843"/>
      <c r="G33" s="729"/>
      <c r="H33" s="1731"/>
      <c r="I33" s="843"/>
      <c r="J33" s="769"/>
      <c r="K33" s="1724"/>
    </row>
    <row r="34" spans="2:11" ht="18" customHeight="1">
      <c r="B34" s="704" t="s">
        <v>83</v>
      </c>
      <c r="C34" s="762" t="s">
        <v>2104</v>
      </c>
      <c r="D34" s="786" t="s">
        <v>2105</v>
      </c>
      <c r="E34" s="725">
        <v>4853232.0777714672</v>
      </c>
      <c r="F34" s="725">
        <v>1593922.7663449969</v>
      </c>
      <c r="G34" s="725">
        <v>-401481.24411649257</v>
      </c>
      <c r="H34" s="1731">
        <f t="shared" ref="H34:H36" si="2">SUM(E34:G34)</f>
        <v>6045673.5999999717</v>
      </c>
      <c r="I34" s="725">
        <v>5369188.859999992</v>
      </c>
      <c r="J34" s="708" t="s">
        <v>83</v>
      </c>
      <c r="K34" s="1724"/>
    </row>
    <row r="35" spans="2:11" ht="18" customHeight="1">
      <c r="B35" s="704" t="s">
        <v>84</v>
      </c>
      <c r="C35" s="762" t="s">
        <v>2106</v>
      </c>
      <c r="D35" s="786" t="s">
        <v>2107</v>
      </c>
      <c r="E35" s="725">
        <v>84042210.843217716</v>
      </c>
      <c r="F35" s="725">
        <v>28308637.600318536</v>
      </c>
      <c r="G35" s="725">
        <v>7007051.6164640328</v>
      </c>
      <c r="H35" s="1731">
        <f t="shared" si="2"/>
        <v>119357900.06000029</v>
      </c>
      <c r="I35" s="725">
        <v>116683453.61999944</v>
      </c>
      <c r="J35" s="708" t="s">
        <v>84</v>
      </c>
      <c r="K35" s="1724"/>
    </row>
    <row r="36" spans="2:11" ht="18" customHeight="1">
      <c r="B36" s="704" t="s">
        <v>85</v>
      </c>
      <c r="C36" s="762" t="s">
        <v>2108</v>
      </c>
      <c r="D36" s="786" t="s">
        <v>2109</v>
      </c>
      <c r="E36" s="725">
        <v>0</v>
      </c>
      <c r="F36" s="725">
        <v>0</v>
      </c>
      <c r="G36" s="725">
        <v>0</v>
      </c>
      <c r="H36" s="1731">
        <f t="shared" si="2"/>
        <v>0</v>
      </c>
      <c r="I36" s="733">
        <v>0</v>
      </c>
      <c r="J36" s="708" t="s">
        <v>85</v>
      </c>
      <c r="K36" s="1724"/>
    </row>
    <row r="37" spans="2:11" ht="18" customHeight="1">
      <c r="B37" s="704" t="s">
        <v>86</v>
      </c>
      <c r="C37" s="762" t="s">
        <v>2110</v>
      </c>
      <c r="D37" s="844" t="s">
        <v>2103</v>
      </c>
      <c r="E37" s="846">
        <f>SUM(E34:E36)</f>
        <v>88895442.920989186</v>
      </c>
      <c r="F37" s="846">
        <f>SUM(F34:F36)</f>
        <v>29902560.366663534</v>
      </c>
      <c r="G37" s="846">
        <f>SUM(G34:G36)</f>
        <v>6605570.3723475402</v>
      </c>
      <c r="H37" s="1571">
        <f>SUM(E37:G37)</f>
        <v>125403573.66000025</v>
      </c>
      <c r="I37" s="849">
        <f>SUM(I34:I36)</f>
        <v>122052642.47999942</v>
      </c>
      <c r="J37" s="708" t="s">
        <v>86</v>
      </c>
      <c r="K37" s="1724"/>
    </row>
    <row r="38" spans="2:11" ht="18" customHeight="1">
      <c r="B38" s="704" t="s">
        <v>87</v>
      </c>
      <c r="C38" s="762" t="s">
        <v>2111</v>
      </c>
      <c r="D38" s="851" t="s">
        <v>2112</v>
      </c>
      <c r="E38" s="725">
        <v>62602.59277269114</v>
      </c>
      <c r="F38" s="725">
        <v>21150.050829084772</v>
      </c>
      <c r="G38" s="725">
        <v>-2310.2736017759016</v>
      </c>
      <c r="H38" s="1571">
        <f>SUM(E38:G38)</f>
        <v>81442.37000000001</v>
      </c>
      <c r="I38" s="733">
        <v>77663.13</v>
      </c>
      <c r="J38" s="708" t="s">
        <v>87</v>
      </c>
      <c r="K38" s="1724"/>
    </row>
    <row r="39" spans="2:11" ht="18" customHeight="1">
      <c r="B39" s="775"/>
      <c r="C39" s="762"/>
      <c r="D39" s="844"/>
      <c r="E39" s="725"/>
      <c r="F39" s="725"/>
      <c r="G39" s="914"/>
      <c r="H39" s="1732"/>
      <c r="I39" s="725"/>
      <c r="J39" s="769"/>
      <c r="K39" s="1724"/>
    </row>
    <row r="40" spans="2:11" ht="18" customHeight="1">
      <c r="B40" s="775"/>
      <c r="C40" s="841"/>
      <c r="D40" s="842" t="s">
        <v>2113</v>
      </c>
      <c r="E40" s="843"/>
      <c r="F40" s="843"/>
      <c r="G40" s="729"/>
      <c r="H40" s="1731"/>
      <c r="I40" s="843"/>
      <c r="J40" s="769"/>
      <c r="K40" s="1724"/>
    </row>
    <row r="41" spans="2:11" ht="18" customHeight="1">
      <c r="B41" s="704" t="s">
        <v>88</v>
      </c>
      <c r="C41" s="762" t="s">
        <v>2114</v>
      </c>
      <c r="D41" s="786" t="s">
        <v>640</v>
      </c>
      <c r="E41" s="725">
        <v>1005032.0125409426</v>
      </c>
      <c r="F41" s="725">
        <v>370197.22388889047</v>
      </c>
      <c r="G41" s="725">
        <v>-62556.126429834148</v>
      </c>
      <c r="H41" s="1731">
        <f t="shared" ref="H41:H42" si="3">SUM(E41:G41)</f>
        <v>1312673.1099999989</v>
      </c>
      <c r="I41" s="725">
        <v>1366274.38</v>
      </c>
      <c r="J41" s="708" t="s">
        <v>88</v>
      </c>
      <c r="K41" s="1724"/>
    </row>
    <row r="42" spans="2:11" ht="18" customHeight="1">
      <c r="B42" s="704" t="s">
        <v>2240</v>
      </c>
      <c r="C42" s="762" t="s">
        <v>2115</v>
      </c>
      <c r="D42" s="786" t="s">
        <v>644</v>
      </c>
      <c r="E42" s="725">
        <v>84099078.752330735</v>
      </c>
      <c r="F42" s="725">
        <v>28119166.202149928</v>
      </c>
      <c r="G42" s="725">
        <v>-5617637.0044807214</v>
      </c>
      <c r="H42" s="1731">
        <f t="shared" si="3"/>
        <v>106600607.94999994</v>
      </c>
      <c r="I42" s="733">
        <v>131982976.81000008</v>
      </c>
      <c r="J42" s="708" t="s">
        <v>2240</v>
      </c>
      <c r="K42" s="1724"/>
    </row>
    <row r="43" spans="2:11" ht="18" customHeight="1">
      <c r="B43" s="704" t="s">
        <v>2242</v>
      </c>
      <c r="C43" s="762" t="s">
        <v>2116</v>
      </c>
      <c r="D43" s="844" t="s">
        <v>2113</v>
      </c>
      <c r="E43" s="846">
        <f>+E42+E41</f>
        <v>85104110.764871672</v>
      </c>
      <c r="F43" s="846">
        <f>+F42+F41</f>
        <v>28489363.426038817</v>
      </c>
      <c r="G43" s="846">
        <f>+G42+G41</f>
        <v>-5680193.1309105558</v>
      </c>
      <c r="H43" s="1571">
        <f>SUM(E43:G43)</f>
        <v>107913281.05999993</v>
      </c>
      <c r="I43" s="849">
        <f>SUM(I41:I42)</f>
        <v>133349251.19000007</v>
      </c>
      <c r="J43" s="708" t="s">
        <v>2242</v>
      </c>
      <c r="K43" s="1724"/>
    </row>
    <row r="44" spans="2:11" ht="18" customHeight="1">
      <c r="B44" s="775"/>
      <c r="C44" s="762"/>
      <c r="D44" s="786"/>
      <c r="E44" s="843"/>
      <c r="F44" s="843"/>
      <c r="G44" s="729"/>
      <c r="H44" s="1732"/>
      <c r="I44" s="843"/>
      <c r="J44" s="769"/>
      <c r="K44" s="1724"/>
    </row>
    <row r="45" spans="2:11" ht="18" customHeight="1">
      <c r="B45" s="775"/>
      <c r="C45" s="841"/>
      <c r="D45" s="842" t="s">
        <v>2117</v>
      </c>
      <c r="E45" s="843"/>
      <c r="F45" s="843"/>
      <c r="G45" s="729"/>
      <c r="H45" s="1731"/>
      <c r="I45" s="843"/>
      <c r="J45" s="769"/>
      <c r="K45" s="1724"/>
    </row>
    <row r="46" spans="2:11" ht="18" customHeight="1">
      <c r="B46" s="704" t="s">
        <v>2245</v>
      </c>
      <c r="C46" s="762" t="s">
        <v>2118</v>
      </c>
      <c r="D46" s="786" t="s">
        <v>649</v>
      </c>
      <c r="E46" s="725">
        <v>0</v>
      </c>
      <c r="F46" s="725">
        <v>0</v>
      </c>
      <c r="G46" s="725">
        <v>0</v>
      </c>
      <c r="H46" s="1731">
        <f t="shared" ref="H46:H50" si="4">SUM(E46:G46)</f>
        <v>0</v>
      </c>
      <c r="I46" s="725">
        <v>0</v>
      </c>
      <c r="J46" s="708" t="s">
        <v>2245</v>
      </c>
      <c r="K46" s="1724"/>
    </row>
    <row r="47" spans="2:11" ht="18" customHeight="1">
      <c r="B47" s="704" t="s">
        <v>2248</v>
      </c>
      <c r="C47" s="762" t="s">
        <v>2119</v>
      </c>
      <c r="D47" s="786" t="s">
        <v>651</v>
      </c>
      <c r="E47" s="725">
        <v>0</v>
      </c>
      <c r="F47" s="725">
        <v>0</v>
      </c>
      <c r="G47" s="725">
        <v>0</v>
      </c>
      <c r="H47" s="1731">
        <f t="shared" si="4"/>
        <v>0</v>
      </c>
      <c r="I47" s="725">
        <v>0</v>
      </c>
      <c r="J47" s="708" t="s">
        <v>2248</v>
      </c>
      <c r="K47" s="1724"/>
    </row>
    <row r="48" spans="2:11" ht="18" customHeight="1">
      <c r="B48" s="704" t="s">
        <v>2603</v>
      </c>
      <c r="C48" s="762" t="s">
        <v>2120</v>
      </c>
      <c r="D48" s="786" t="s">
        <v>2121</v>
      </c>
      <c r="E48" s="725">
        <v>0</v>
      </c>
      <c r="F48" s="725">
        <v>0</v>
      </c>
      <c r="G48" s="725">
        <v>0</v>
      </c>
      <c r="H48" s="1731">
        <f t="shared" si="4"/>
        <v>0</v>
      </c>
      <c r="I48" s="725">
        <v>0</v>
      </c>
      <c r="J48" s="708" t="s">
        <v>2603</v>
      </c>
      <c r="K48" s="1724"/>
    </row>
    <row r="49" spans="2:11" ht="18" customHeight="1">
      <c r="B49" s="704" t="s">
        <v>2606</v>
      </c>
      <c r="C49" s="762" t="s">
        <v>2122</v>
      </c>
      <c r="D49" s="786" t="s">
        <v>2123</v>
      </c>
      <c r="E49" s="725">
        <v>0</v>
      </c>
      <c r="F49" s="725">
        <v>0</v>
      </c>
      <c r="G49" s="725">
        <v>0</v>
      </c>
      <c r="H49" s="1731">
        <f t="shared" si="4"/>
        <v>0</v>
      </c>
      <c r="I49" s="725">
        <v>20450.07</v>
      </c>
      <c r="J49" s="708" t="s">
        <v>2606</v>
      </c>
      <c r="K49" s="1724"/>
    </row>
    <row r="50" spans="2:11" ht="18" customHeight="1">
      <c r="B50" s="704" t="s">
        <v>2609</v>
      </c>
      <c r="C50" s="762" t="s">
        <v>2124</v>
      </c>
      <c r="D50" s="786" t="s">
        <v>657</v>
      </c>
      <c r="E50" s="725">
        <v>246898625.18496001</v>
      </c>
      <c r="F50" s="725">
        <v>48970302.414048105</v>
      </c>
      <c r="G50" s="725">
        <v>902845794.78099144</v>
      </c>
      <c r="H50" s="1733">
        <f t="shared" si="4"/>
        <v>1198714722.3799996</v>
      </c>
      <c r="I50" s="733">
        <v>1068927678.5000004</v>
      </c>
      <c r="J50" s="708" t="s">
        <v>2609</v>
      </c>
      <c r="K50" s="1724"/>
    </row>
    <row r="51" spans="2:11" ht="18" customHeight="1" thickBot="1">
      <c r="B51" s="787" t="s">
        <v>2613</v>
      </c>
      <c r="C51" s="813" t="s">
        <v>2125</v>
      </c>
      <c r="D51" s="852" t="s">
        <v>2117</v>
      </c>
      <c r="E51" s="853">
        <f t="shared" ref="E51:G51" si="5">SUM(E46:E50)</f>
        <v>246898625.18496001</v>
      </c>
      <c r="F51" s="853">
        <f t="shared" si="5"/>
        <v>48970302.414048105</v>
      </c>
      <c r="G51" s="854">
        <f t="shared" si="5"/>
        <v>902845794.78099144</v>
      </c>
      <c r="H51" s="1734">
        <f>SUM(E51:G51)</f>
        <v>1198714722.3799996</v>
      </c>
      <c r="I51" s="853">
        <f>SUM(I46:I50)</f>
        <v>1068948128.5700004</v>
      </c>
      <c r="J51" s="856" t="s">
        <v>2613</v>
      </c>
      <c r="K51" s="1724"/>
    </row>
    <row r="52" spans="2:11" ht="18" customHeight="1">
      <c r="B52" s="762"/>
      <c r="C52" s="762"/>
      <c r="D52" s="762"/>
      <c r="E52" s="762"/>
      <c r="F52" s="762"/>
      <c r="G52" s="762"/>
      <c r="H52" s="1074"/>
      <c r="I52" s="815"/>
      <c r="J52" s="762"/>
      <c r="K52" s="1724"/>
    </row>
    <row r="53" spans="2:11" ht="18" customHeight="1">
      <c r="B53" s="767"/>
      <c r="C53" s="767"/>
      <c r="D53" s="767"/>
      <c r="E53" s="1009">
        <v>53</v>
      </c>
      <c r="F53" s="767"/>
      <c r="G53" s="767"/>
      <c r="H53" s="1182"/>
      <c r="I53" s="767"/>
      <c r="J53" s="767"/>
      <c r="K53" s="1724"/>
    </row>
    <row r="54" spans="2:11" ht="18" customHeight="1" thickBot="1">
      <c r="B54" s="1570"/>
      <c r="C54" s="762"/>
      <c r="D54" s="762"/>
      <c r="E54" s="762"/>
      <c r="F54" s="762"/>
      <c r="G54" s="762"/>
      <c r="H54" s="1074"/>
      <c r="I54" s="762"/>
      <c r="J54" s="762"/>
      <c r="K54" s="1724"/>
    </row>
    <row r="55" spans="2:11" ht="18" customHeight="1">
      <c r="B55" s="763"/>
      <c r="C55" s="765"/>
      <c r="D55" s="765"/>
      <c r="E55" s="765"/>
      <c r="F55" s="765"/>
      <c r="G55" s="765"/>
      <c r="H55" s="1180"/>
      <c r="I55" s="765"/>
      <c r="J55" s="766"/>
      <c r="K55" s="1724"/>
    </row>
    <row r="56" spans="2:11" ht="18" customHeight="1">
      <c r="B56" s="560" t="s">
        <v>2077</v>
      </c>
      <c r="C56" s="1270"/>
      <c r="D56" s="1270"/>
      <c r="E56" s="1270"/>
      <c r="F56" s="1270"/>
      <c r="G56" s="768"/>
      <c r="H56" s="1210"/>
      <c r="I56" s="1270"/>
      <c r="J56" s="768"/>
      <c r="K56" s="1724"/>
    </row>
    <row r="57" spans="2:11" ht="18" customHeight="1">
      <c r="B57" s="166"/>
      <c r="C57" s="1268"/>
      <c r="D57" s="1268"/>
      <c r="E57" s="1268"/>
      <c r="F57" s="1268"/>
      <c r="G57" s="1268"/>
      <c r="H57" s="1735"/>
      <c r="I57" s="1270"/>
      <c r="J57" s="768"/>
      <c r="K57" s="1724"/>
    </row>
    <row r="58" spans="2:11" ht="18" customHeight="1">
      <c r="B58" s="807"/>
      <c r="C58" s="798"/>
      <c r="D58" s="771"/>
      <c r="E58" s="781"/>
      <c r="F58" s="771"/>
      <c r="G58" s="802"/>
      <c r="H58" s="1220" t="s">
        <v>1207</v>
      </c>
      <c r="I58" s="773" t="s">
        <v>795</v>
      </c>
      <c r="J58" s="782"/>
      <c r="K58" s="1724"/>
    </row>
    <row r="59" spans="2:11" ht="18" customHeight="1">
      <c r="B59" s="704" t="s">
        <v>36</v>
      </c>
      <c r="C59" s="1268"/>
      <c r="D59" s="1277" t="s">
        <v>559</v>
      </c>
      <c r="E59" s="857" t="s">
        <v>2078</v>
      </c>
      <c r="F59" s="857" t="s">
        <v>2079</v>
      </c>
      <c r="G59" s="709" t="s">
        <v>2080</v>
      </c>
      <c r="H59" s="1190" t="s">
        <v>47</v>
      </c>
      <c r="I59" s="705" t="s">
        <v>47</v>
      </c>
      <c r="J59" s="708" t="s">
        <v>36</v>
      </c>
      <c r="K59" s="1724"/>
    </row>
    <row r="60" spans="2:11" ht="18" customHeight="1">
      <c r="B60" s="704" t="s">
        <v>48</v>
      </c>
      <c r="C60" s="1268"/>
      <c r="D60" s="705" t="s">
        <v>470</v>
      </c>
      <c r="E60" s="706" t="s">
        <v>2081</v>
      </c>
      <c r="F60" s="705" t="s">
        <v>2082</v>
      </c>
      <c r="G60" s="709" t="s">
        <v>62</v>
      </c>
      <c r="H60" s="1190" t="s">
        <v>2811</v>
      </c>
      <c r="I60" s="705" t="s">
        <v>64</v>
      </c>
      <c r="J60" s="708" t="s">
        <v>48</v>
      </c>
      <c r="K60" s="1724"/>
    </row>
    <row r="61" spans="2:11" ht="18" customHeight="1" thickBot="1">
      <c r="B61" s="1275"/>
      <c r="C61" s="813"/>
      <c r="D61" s="886"/>
      <c r="E61" s="1278"/>
      <c r="F61" s="886"/>
      <c r="G61" s="1296"/>
      <c r="H61" s="1223"/>
      <c r="I61" s="886"/>
      <c r="J61" s="814"/>
      <c r="K61" s="1724"/>
    </row>
    <row r="62" spans="2:11" ht="18" customHeight="1">
      <c r="B62" s="775"/>
      <c r="C62" s="1268"/>
      <c r="D62" s="705" t="s">
        <v>1623</v>
      </c>
      <c r="E62" s="786"/>
      <c r="F62" s="786"/>
      <c r="G62" s="804"/>
      <c r="H62" s="1185"/>
      <c r="I62" s="786"/>
      <c r="J62" s="769"/>
      <c r="K62" s="1724"/>
    </row>
    <row r="63" spans="2:11" ht="18" customHeight="1">
      <c r="B63" s="775"/>
      <c r="C63" s="841"/>
      <c r="D63" s="842" t="s">
        <v>1624</v>
      </c>
      <c r="E63" s="786"/>
      <c r="F63" s="786"/>
      <c r="G63" s="804"/>
      <c r="H63" s="1185"/>
      <c r="I63" s="786"/>
      <c r="J63" s="769"/>
      <c r="K63" s="1724"/>
    </row>
    <row r="64" spans="2:11" ht="18" customHeight="1">
      <c r="B64" s="704" t="s">
        <v>2616</v>
      </c>
      <c r="C64" s="762" t="s">
        <v>1625</v>
      </c>
      <c r="D64" s="786" t="s">
        <v>660</v>
      </c>
      <c r="E64" s="725">
        <v>8412628.1207463648</v>
      </c>
      <c r="F64" s="725">
        <v>3124138.3606960927</v>
      </c>
      <c r="G64" s="725">
        <v>-1078033.3714424595</v>
      </c>
      <c r="H64" s="1731">
        <f t="shared" ref="H64:H72" si="6">SUM(E64:G64)</f>
        <v>10458733.109999998</v>
      </c>
      <c r="I64" s="725">
        <v>8622666.4900000058</v>
      </c>
      <c r="J64" s="708" t="s">
        <v>2616</v>
      </c>
      <c r="K64" s="1724"/>
    </row>
    <row r="65" spans="2:11" ht="18" customHeight="1">
      <c r="B65" s="704" t="s">
        <v>2619</v>
      </c>
      <c r="C65" s="762" t="s">
        <v>1626</v>
      </c>
      <c r="D65" s="786" t="s">
        <v>662</v>
      </c>
      <c r="E65" s="725">
        <v>268382665.52618709</v>
      </c>
      <c r="F65" s="725">
        <v>94837896.564526156</v>
      </c>
      <c r="G65" s="725">
        <v>-29511472.610712279</v>
      </c>
      <c r="H65" s="1731">
        <f t="shared" si="6"/>
        <v>333709089.48000097</v>
      </c>
      <c r="I65" s="725">
        <v>216775355.6900005</v>
      </c>
      <c r="J65" s="708" t="s">
        <v>2619</v>
      </c>
      <c r="K65" s="1724"/>
    </row>
    <row r="66" spans="2:11" ht="18" customHeight="1">
      <c r="B66" s="704" t="s">
        <v>2000</v>
      </c>
      <c r="C66" s="762" t="s">
        <v>1627</v>
      </c>
      <c r="D66" s="786" t="s">
        <v>664</v>
      </c>
      <c r="E66" s="725">
        <v>124501831.03858978</v>
      </c>
      <c r="F66" s="725">
        <v>39815209.843033314</v>
      </c>
      <c r="G66" s="725">
        <v>-25879379.681623034</v>
      </c>
      <c r="H66" s="1731">
        <f t="shared" si="6"/>
        <v>138437661.20000005</v>
      </c>
      <c r="I66" s="725">
        <v>115771158.3200001</v>
      </c>
      <c r="J66" s="708" t="s">
        <v>2000</v>
      </c>
      <c r="K66" s="1724"/>
    </row>
    <row r="67" spans="2:11" ht="18" customHeight="1">
      <c r="B67" s="704" t="s">
        <v>2002</v>
      </c>
      <c r="C67" s="762" t="s">
        <v>1628</v>
      </c>
      <c r="D67" s="786" t="s">
        <v>666</v>
      </c>
      <c r="E67" s="725">
        <v>60025795.34082187</v>
      </c>
      <c r="F67" s="725">
        <v>20533556.039826702</v>
      </c>
      <c r="G67" s="725">
        <v>-23986106.07064826</v>
      </c>
      <c r="H67" s="1731">
        <f t="shared" si="6"/>
        <v>56573245.310000308</v>
      </c>
      <c r="I67" s="725">
        <v>61216360.149999999</v>
      </c>
      <c r="J67" s="708" t="s">
        <v>2002</v>
      </c>
      <c r="K67" s="1724"/>
    </row>
    <row r="68" spans="2:11" ht="18" customHeight="1">
      <c r="B68" s="704" t="s">
        <v>2003</v>
      </c>
      <c r="C68" s="762" t="s">
        <v>1629</v>
      </c>
      <c r="D68" s="786" t="s">
        <v>668</v>
      </c>
      <c r="E68" s="725">
        <v>33723.883760482226</v>
      </c>
      <c r="F68" s="725">
        <v>11117.475879505288</v>
      </c>
      <c r="G68" s="725">
        <v>-11363.269639987468</v>
      </c>
      <c r="H68" s="1731">
        <f t="shared" si="6"/>
        <v>33478.09000000004</v>
      </c>
      <c r="I68" s="725">
        <v>74508.06</v>
      </c>
      <c r="J68" s="708" t="s">
        <v>2003</v>
      </c>
      <c r="K68" s="1724"/>
    </row>
    <row r="69" spans="2:11" ht="18" customHeight="1">
      <c r="B69" s="704" t="s">
        <v>2007</v>
      </c>
      <c r="C69" s="762" t="s">
        <v>1630</v>
      </c>
      <c r="D69" s="786" t="s">
        <v>670</v>
      </c>
      <c r="E69" s="725">
        <v>0</v>
      </c>
      <c r="F69" s="725">
        <v>0</v>
      </c>
      <c r="G69" s="725">
        <v>0</v>
      </c>
      <c r="H69" s="1731">
        <f t="shared" si="6"/>
        <v>0</v>
      </c>
      <c r="I69" s="725">
        <v>0</v>
      </c>
      <c r="J69" s="708" t="s">
        <v>2007</v>
      </c>
      <c r="K69" s="1724"/>
    </row>
    <row r="70" spans="2:11" ht="18" customHeight="1">
      <c r="B70" s="704" t="s">
        <v>2009</v>
      </c>
      <c r="C70" s="762" t="s">
        <v>1631</v>
      </c>
      <c r="D70" s="786" t="s">
        <v>672</v>
      </c>
      <c r="E70" s="725">
        <v>8130478.1019950192</v>
      </c>
      <c r="F70" s="725">
        <v>2675449.5537028434</v>
      </c>
      <c r="G70" s="725">
        <v>-1982118.4256978575</v>
      </c>
      <c r="H70" s="1731">
        <f t="shared" si="6"/>
        <v>8823809.230000006</v>
      </c>
      <c r="I70" s="725">
        <v>10322440.26999999</v>
      </c>
      <c r="J70" s="708" t="s">
        <v>2009</v>
      </c>
      <c r="K70" s="1724"/>
    </row>
    <row r="71" spans="2:11" ht="18" customHeight="1">
      <c r="B71" s="704" t="s">
        <v>2632</v>
      </c>
      <c r="C71" s="1074" t="s">
        <v>1632</v>
      </c>
      <c r="D71" s="1185" t="s">
        <v>674</v>
      </c>
      <c r="E71" s="725">
        <v>0</v>
      </c>
      <c r="F71" s="725">
        <v>0</v>
      </c>
      <c r="G71" s="725">
        <v>0</v>
      </c>
      <c r="H71" s="1731">
        <f t="shared" si="6"/>
        <v>0</v>
      </c>
      <c r="I71" s="725">
        <v>-0.1999999999998181</v>
      </c>
      <c r="J71" s="708" t="s">
        <v>2632</v>
      </c>
      <c r="K71" s="1724"/>
    </row>
    <row r="72" spans="2:11" ht="18" customHeight="1">
      <c r="B72" s="704" t="s">
        <v>2635</v>
      </c>
      <c r="C72" s="762" t="s">
        <v>1633</v>
      </c>
      <c r="D72" s="786" t="s">
        <v>1549</v>
      </c>
      <c r="E72" s="725">
        <v>573588.05885451927</v>
      </c>
      <c r="F72" s="725">
        <v>84846.82306058523</v>
      </c>
      <c r="G72" s="725">
        <v>140311597.25808489</v>
      </c>
      <c r="H72" s="1731">
        <f t="shared" si="6"/>
        <v>140970032.13999999</v>
      </c>
      <c r="I72" s="725">
        <v>114997939.79000001</v>
      </c>
      <c r="J72" s="708" t="s">
        <v>2635</v>
      </c>
      <c r="K72" s="1724"/>
    </row>
    <row r="73" spans="2:11" ht="18" customHeight="1">
      <c r="B73" s="704" t="s">
        <v>2637</v>
      </c>
      <c r="C73" s="762" t="s">
        <v>1634</v>
      </c>
      <c r="D73" s="844" t="s">
        <v>1624</v>
      </c>
      <c r="E73" s="847">
        <f>SUM(E64:E72)</f>
        <v>470060710.0709551</v>
      </c>
      <c r="F73" s="847">
        <f>SUM(F64:F72)</f>
        <v>161082214.66072518</v>
      </c>
      <c r="G73" s="847">
        <f>SUM(G64:G72)</f>
        <v>57863123.828321025</v>
      </c>
      <c r="H73" s="1351">
        <f>SUM(E73:G73)</f>
        <v>689006048.56000125</v>
      </c>
      <c r="I73" s="847">
        <f>SUM(I64:I72)</f>
        <v>527780428.57000059</v>
      </c>
      <c r="J73" s="708" t="s">
        <v>2637</v>
      </c>
      <c r="K73" s="1724"/>
    </row>
    <row r="74" spans="2:11" ht="18" customHeight="1">
      <c r="B74" s="704" t="s">
        <v>2640</v>
      </c>
      <c r="C74" s="762" t="s">
        <v>728</v>
      </c>
      <c r="D74" s="705" t="s">
        <v>1635</v>
      </c>
      <c r="E74" s="845">
        <f>+E73+E51+E43+E37+E31+E24+E38</f>
        <v>908221936.81384516</v>
      </c>
      <c r="F74" s="845">
        <f t="shared" ref="F74:G74" si="7">+F73+F51+F43+F37+F31+F24+F38</f>
        <v>274059588.62931079</v>
      </c>
      <c r="G74" s="845">
        <f t="shared" si="7"/>
        <v>1353559733.3768454</v>
      </c>
      <c r="H74" s="1351">
        <f>SUM(E74:G74)</f>
        <v>2535841258.8200016</v>
      </c>
      <c r="I74" s="845">
        <f>I24+I31+I37+I38+I43+I51+I73</f>
        <v>2325034184.1600003</v>
      </c>
      <c r="J74" s="708" t="s">
        <v>2640</v>
      </c>
      <c r="K74" s="1724"/>
    </row>
    <row r="75" spans="2:11" ht="18" customHeight="1">
      <c r="B75" s="775"/>
      <c r="C75" s="762"/>
      <c r="D75" s="786"/>
      <c r="E75" s="847"/>
      <c r="F75" s="847"/>
      <c r="G75" s="865"/>
      <c r="H75" s="1732"/>
      <c r="I75" s="847"/>
      <c r="J75" s="769"/>
      <c r="K75" s="1724"/>
    </row>
    <row r="76" spans="2:11" ht="18" customHeight="1">
      <c r="B76" s="704" t="s">
        <v>728</v>
      </c>
      <c r="C76" s="707" t="s">
        <v>1239</v>
      </c>
      <c r="D76" s="858" t="s">
        <v>1636</v>
      </c>
      <c r="E76" s="843"/>
      <c r="F76" s="843"/>
      <c r="G76" s="729"/>
      <c r="H76" s="1731"/>
      <c r="I76" s="843"/>
      <c r="J76" s="708" t="s">
        <v>728</v>
      </c>
      <c r="K76" s="1724"/>
    </row>
    <row r="77" spans="2:11" ht="18" customHeight="1">
      <c r="B77" s="775"/>
      <c r="C77" s="841"/>
      <c r="D77" s="842" t="s">
        <v>1637</v>
      </c>
      <c r="E77" s="843"/>
      <c r="F77" s="843"/>
      <c r="G77" s="729"/>
      <c r="H77" s="1731"/>
      <c r="I77" s="843"/>
      <c r="J77" s="769"/>
      <c r="K77" s="1724"/>
    </row>
    <row r="78" spans="2:11" ht="18" customHeight="1">
      <c r="B78" s="704" t="s">
        <v>2643</v>
      </c>
      <c r="C78" s="762" t="s">
        <v>2467</v>
      </c>
      <c r="D78" s="786" t="s">
        <v>2468</v>
      </c>
      <c r="E78" s="725">
        <v>0</v>
      </c>
      <c r="F78" s="725">
        <v>0</v>
      </c>
      <c r="G78" s="725">
        <v>0</v>
      </c>
      <c r="H78" s="1731">
        <f t="shared" ref="H78:H81" si="8">SUM(E78:G78)</f>
        <v>0</v>
      </c>
      <c r="I78" s="725">
        <v>0</v>
      </c>
      <c r="J78" s="708" t="s">
        <v>2643</v>
      </c>
      <c r="K78" s="1724"/>
    </row>
    <row r="79" spans="2:11" ht="18" customHeight="1">
      <c r="B79" s="704" t="s">
        <v>2645</v>
      </c>
      <c r="C79" s="762" t="s">
        <v>2469</v>
      </c>
      <c r="D79" s="786" t="s">
        <v>2470</v>
      </c>
      <c r="E79" s="725">
        <v>1916523.160000002</v>
      </c>
      <c r="F79" s="725">
        <v>625766.74000000209</v>
      </c>
      <c r="G79" s="725">
        <v>21033636.980000008</v>
      </c>
      <c r="H79" s="1731">
        <f t="shared" si="8"/>
        <v>23575926.88000001</v>
      </c>
      <c r="I79" s="725">
        <v>421910.38000000501</v>
      </c>
      <c r="J79" s="708" t="s">
        <v>2645</v>
      </c>
      <c r="K79" s="1724"/>
    </row>
    <row r="80" spans="2:11" ht="18" customHeight="1">
      <c r="B80" s="704" t="s">
        <v>1723</v>
      </c>
      <c r="C80" s="762" t="s">
        <v>1239</v>
      </c>
      <c r="D80" s="786" t="s">
        <v>2088</v>
      </c>
      <c r="E80" s="725">
        <v>0</v>
      </c>
      <c r="F80" s="725">
        <v>0</v>
      </c>
      <c r="G80" s="725">
        <v>0</v>
      </c>
      <c r="H80" s="1731">
        <f t="shared" si="8"/>
        <v>0</v>
      </c>
      <c r="I80" s="725">
        <v>0</v>
      </c>
      <c r="J80" s="708" t="s">
        <v>1723</v>
      </c>
      <c r="K80" s="1724"/>
    </row>
    <row r="81" spans="2:11" ht="18" customHeight="1">
      <c r="B81" s="704" t="s">
        <v>804</v>
      </c>
      <c r="C81" s="762" t="s">
        <v>728</v>
      </c>
      <c r="D81" s="786" t="s">
        <v>2089</v>
      </c>
      <c r="E81" s="725">
        <v>1916523.160000002</v>
      </c>
      <c r="F81" s="725">
        <v>625766.74000000209</v>
      </c>
      <c r="G81" s="725">
        <v>21033636.980000008</v>
      </c>
      <c r="H81" s="1731">
        <f t="shared" si="8"/>
        <v>23575926.88000001</v>
      </c>
      <c r="I81" s="843">
        <v>421910.38000000501</v>
      </c>
      <c r="J81" s="708" t="s">
        <v>804</v>
      </c>
      <c r="K81" s="1724"/>
    </row>
    <row r="82" spans="2:11" ht="18" customHeight="1">
      <c r="B82" s="704" t="s">
        <v>2286</v>
      </c>
      <c r="C82" s="762" t="s">
        <v>2471</v>
      </c>
      <c r="D82" s="844" t="s">
        <v>2472</v>
      </c>
      <c r="E82" s="845">
        <f>E78+E81</f>
        <v>1916523.160000002</v>
      </c>
      <c r="F82" s="845">
        <f>F78+F81</f>
        <v>625766.74000000209</v>
      </c>
      <c r="G82" s="1276">
        <f>G78+G81</f>
        <v>21033636.980000008</v>
      </c>
      <c r="H82" s="1351">
        <f>SUM(E82:G82)</f>
        <v>23575926.88000001</v>
      </c>
      <c r="I82" s="845">
        <f>I78+I81</f>
        <v>421910.38000000501</v>
      </c>
      <c r="J82" s="708" t="s">
        <v>2286</v>
      </c>
      <c r="K82" s="1724"/>
    </row>
    <row r="83" spans="2:11" ht="18" customHeight="1">
      <c r="B83" s="775"/>
      <c r="C83" s="762"/>
      <c r="D83" s="786"/>
      <c r="E83" s="847"/>
      <c r="F83" s="847"/>
      <c r="G83" s="865"/>
      <c r="H83" s="1732"/>
      <c r="I83" s="847"/>
      <c r="J83" s="769"/>
      <c r="K83" s="1724"/>
    </row>
    <row r="84" spans="2:11" ht="18" customHeight="1">
      <c r="B84" s="775"/>
      <c r="C84" s="841"/>
      <c r="D84" s="842" t="s">
        <v>2473</v>
      </c>
      <c r="E84" s="843"/>
      <c r="F84" s="843"/>
      <c r="G84" s="729"/>
      <c r="H84" s="1731"/>
      <c r="I84" s="843"/>
      <c r="J84" s="769"/>
      <c r="K84" s="1724"/>
    </row>
    <row r="85" spans="2:11" ht="18" customHeight="1">
      <c r="B85" s="704" t="s">
        <v>1728</v>
      </c>
      <c r="C85" s="762" t="s">
        <v>2474</v>
      </c>
      <c r="D85" s="786" t="s">
        <v>2475</v>
      </c>
      <c r="E85" s="725">
        <v>165205.20999999903</v>
      </c>
      <c r="F85" s="725">
        <v>64566.669999997597</v>
      </c>
      <c r="G85" s="725">
        <v>50210329.160000019</v>
      </c>
      <c r="H85" s="1731">
        <f>SUM(E85:G85)</f>
        <v>50440101.040000014</v>
      </c>
      <c r="I85" s="725">
        <v>63826670.280000001</v>
      </c>
      <c r="J85" s="708" t="s">
        <v>1728</v>
      </c>
      <c r="K85" s="1724"/>
    </row>
    <row r="86" spans="2:11" ht="18" customHeight="1">
      <c r="B86" s="704" t="s">
        <v>1730</v>
      </c>
      <c r="C86" s="762" t="s">
        <v>2476</v>
      </c>
      <c r="D86" s="786" t="s">
        <v>2477</v>
      </c>
      <c r="E86" s="725">
        <v>4463962.2800602326</v>
      </c>
      <c r="F86" s="725">
        <v>1352249.9974231608</v>
      </c>
      <c r="G86" s="725">
        <v>18846604.352516592</v>
      </c>
      <c r="H86" s="1731">
        <f t="shared" ref="H86:H92" si="9">SUM(E86:G86)</f>
        <v>24662816.629999984</v>
      </c>
      <c r="I86" s="725">
        <v>20833102.030000001</v>
      </c>
      <c r="J86" s="708" t="s">
        <v>1730</v>
      </c>
      <c r="K86" s="1724"/>
    </row>
    <row r="87" spans="2:11" ht="18" customHeight="1">
      <c r="B87" s="704" t="s">
        <v>1732</v>
      </c>
      <c r="C87" s="762" t="s">
        <v>2478</v>
      </c>
      <c r="D87" s="786" t="s">
        <v>2479</v>
      </c>
      <c r="E87" s="725">
        <v>75251233.599172801</v>
      </c>
      <c r="F87" s="725">
        <v>24322767.703531809</v>
      </c>
      <c r="G87" s="725">
        <v>-28820717.96270455</v>
      </c>
      <c r="H87" s="1731">
        <f t="shared" si="9"/>
        <v>70753283.340000048</v>
      </c>
      <c r="I87" s="725">
        <v>76229224.389999971</v>
      </c>
      <c r="J87" s="708" t="s">
        <v>1732</v>
      </c>
      <c r="K87" s="1724"/>
    </row>
    <row r="88" spans="2:11" ht="18" customHeight="1">
      <c r="B88" s="704" t="s">
        <v>1735</v>
      </c>
      <c r="C88" s="762" t="s">
        <v>2480</v>
      </c>
      <c r="D88" s="786" t="s">
        <v>2481</v>
      </c>
      <c r="E88" s="725">
        <v>69932937.959146395</v>
      </c>
      <c r="F88" s="725">
        <v>261625250.99287891</v>
      </c>
      <c r="G88" s="725">
        <v>147610636.59797457</v>
      </c>
      <c r="H88" s="1731">
        <f t="shared" si="9"/>
        <v>479168825.54999983</v>
      </c>
      <c r="I88" s="725">
        <v>384685347.28999996</v>
      </c>
      <c r="J88" s="708" t="s">
        <v>1735</v>
      </c>
      <c r="K88" s="1724"/>
    </row>
    <row r="89" spans="2:11" ht="18" customHeight="1">
      <c r="B89" s="704" t="s">
        <v>2014</v>
      </c>
      <c r="C89" s="762" t="s">
        <v>1239</v>
      </c>
      <c r="D89" s="786" t="s">
        <v>2088</v>
      </c>
      <c r="E89" s="725">
        <v>0</v>
      </c>
      <c r="F89" s="725">
        <v>0</v>
      </c>
      <c r="G89" s="725">
        <v>0</v>
      </c>
      <c r="H89" s="1731">
        <f t="shared" si="9"/>
        <v>0</v>
      </c>
      <c r="I89" s="725">
        <v>0</v>
      </c>
      <c r="J89" s="708" t="s">
        <v>2014</v>
      </c>
      <c r="K89" s="1724"/>
    </row>
    <row r="90" spans="2:11" ht="18" customHeight="1">
      <c r="B90" s="704" t="s">
        <v>2016</v>
      </c>
      <c r="C90" s="762" t="s">
        <v>728</v>
      </c>
      <c r="D90" s="786" t="s">
        <v>2089</v>
      </c>
      <c r="E90" s="725">
        <v>69932937.959146395</v>
      </c>
      <c r="F90" s="725">
        <v>261625250.99287891</v>
      </c>
      <c r="G90" s="725">
        <v>147610636.59797457</v>
      </c>
      <c r="H90" s="1731">
        <f t="shared" si="9"/>
        <v>479168825.54999983</v>
      </c>
      <c r="I90" s="843">
        <v>384685347.28999996</v>
      </c>
      <c r="J90" s="708" t="s">
        <v>2016</v>
      </c>
      <c r="K90" s="1724"/>
    </row>
    <row r="91" spans="2:11" ht="18" customHeight="1">
      <c r="B91" s="704" t="s">
        <v>2017</v>
      </c>
      <c r="C91" s="762" t="s">
        <v>2482</v>
      </c>
      <c r="D91" s="786" t="s">
        <v>2483</v>
      </c>
      <c r="E91" s="725">
        <v>25719814.657938436</v>
      </c>
      <c r="F91" s="725">
        <v>8843227.5376465954</v>
      </c>
      <c r="G91" s="725">
        <v>80750650.764414936</v>
      </c>
      <c r="H91" s="1731">
        <f t="shared" si="9"/>
        <v>115313692.95999996</v>
      </c>
      <c r="I91" s="725">
        <v>81343348.950000018</v>
      </c>
      <c r="J91" s="708" t="s">
        <v>2017</v>
      </c>
      <c r="K91" s="1724"/>
    </row>
    <row r="92" spans="2:11" ht="18" customHeight="1">
      <c r="B92" s="704" t="s">
        <v>2018</v>
      </c>
      <c r="C92" s="762" t="s">
        <v>728</v>
      </c>
      <c r="D92" s="786" t="s">
        <v>2088</v>
      </c>
      <c r="E92" s="725">
        <v>0</v>
      </c>
      <c r="F92" s="725">
        <v>0</v>
      </c>
      <c r="G92" s="725">
        <v>0</v>
      </c>
      <c r="H92" s="1731">
        <f t="shared" si="9"/>
        <v>0</v>
      </c>
      <c r="I92" s="725">
        <v>0</v>
      </c>
      <c r="J92" s="708" t="s">
        <v>2018</v>
      </c>
      <c r="K92" s="1724"/>
    </row>
    <row r="93" spans="2:11" ht="18" customHeight="1">
      <c r="B93" s="704" t="s">
        <v>1741</v>
      </c>
      <c r="C93" s="762" t="s">
        <v>1239</v>
      </c>
      <c r="D93" s="786" t="s">
        <v>2089</v>
      </c>
      <c r="E93" s="725">
        <v>25719814.657938436</v>
      </c>
      <c r="F93" s="725">
        <v>8843227.5376465954</v>
      </c>
      <c r="G93" s="725">
        <v>80750650.764414936</v>
      </c>
      <c r="H93" s="1731">
        <f>SUM(E93:G93)</f>
        <v>115313692.95999996</v>
      </c>
      <c r="I93" s="843">
        <v>81343348.950000018</v>
      </c>
      <c r="J93" s="708" t="s">
        <v>1741</v>
      </c>
      <c r="K93" s="1724"/>
    </row>
    <row r="94" spans="2:11" ht="18" customHeight="1">
      <c r="B94" s="704" t="s">
        <v>1744</v>
      </c>
      <c r="C94" s="762" t="s">
        <v>2484</v>
      </c>
      <c r="D94" s="844" t="s">
        <v>2485</v>
      </c>
      <c r="E94" s="847">
        <f>+E93+E90+E87+E86+E85</f>
        <v>175533153.70631787</v>
      </c>
      <c r="F94" s="847">
        <f t="shared" ref="F94:G94" si="10">+F93+F90+F87+F86+F85</f>
        <v>296208062.9014805</v>
      </c>
      <c r="G94" s="847">
        <f t="shared" si="10"/>
        <v>268597502.91220158</v>
      </c>
      <c r="H94" s="1351">
        <f>SUM(E94:G94)</f>
        <v>740338719.51999998</v>
      </c>
      <c r="I94" s="1351">
        <f>+I85+I86+I87+I90+I93</f>
        <v>626917692.94000006</v>
      </c>
      <c r="J94" s="708" t="s">
        <v>1744</v>
      </c>
      <c r="K94" s="1724"/>
    </row>
    <row r="95" spans="2:11" ht="18" customHeight="1">
      <c r="B95" s="704" t="s">
        <v>478</v>
      </c>
      <c r="C95" s="762" t="s">
        <v>2486</v>
      </c>
      <c r="D95" s="844" t="s">
        <v>2487</v>
      </c>
      <c r="E95" s="725">
        <f>+'[2]Aug thru Dec'!E95+'[2]Jan Thru July'!E95+[2]Topsides!E95</f>
        <v>0</v>
      </c>
      <c r="F95" s="725">
        <f>+'[2]Aug thru Dec'!F95+'[2]Jan Thru July'!F95+[2]Topsides!F95</f>
        <v>0</v>
      </c>
      <c r="G95" s="725">
        <v>98098705.780000001</v>
      </c>
      <c r="H95" s="1351">
        <f>SUM(E95:G95)</f>
        <v>98098705.780000001</v>
      </c>
      <c r="I95" s="859">
        <v>115471589.79000001</v>
      </c>
      <c r="J95" s="708" t="s">
        <v>478</v>
      </c>
      <c r="K95" s="1724"/>
    </row>
    <row r="96" spans="2:11" ht="18" customHeight="1">
      <c r="B96" s="775"/>
      <c r="C96" s="762"/>
      <c r="D96" s="786"/>
      <c r="E96" s="847"/>
      <c r="F96" s="847"/>
      <c r="G96" s="865"/>
      <c r="H96" s="1732"/>
      <c r="I96" s="860"/>
      <c r="J96" s="769"/>
      <c r="K96" s="1724"/>
    </row>
    <row r="97" spans="2:11" ht="18" customHeight="1">
      <c r="B97" s="775"/>
      <c r="C97" s="841"/>
      <c r="D97" s="842" t="s">
        <v>2488</v>
      </c>
      <c r="E97" s="843" t="s">
        <v>728</v>
      </c>
      <c r="F97" s="843" t="s">
        <v>728</v>
      </c>
      <c r="G97" s="729" t="s">
        <v>728</v>
      </c>
      <c r="H97" s="1731" t="s">
        <v>728</v>
      </c>
      <c r="I97" s="843"/>
      <c r="J97" s="769"/>
      <c r="K97" s="1724"/>
    </row>
    <row r="98" spans="2:11" ht="18" customHeight="1">
      <c r="B98" s="704" t="s">
        <v>482</v>
      </c>
      <c r="C98" s="762" t="s">
        <v>2489</v>
      </c>
      <c r="D98" s="786" t="s">
        <v>2490</v>
      </c>
      <c r="E98" s="1042"/>
      <c r="F98" s="1042"/>
      <c r="G98" s="725">
        <v>1011650655.5899999</v>
      </c>
      <c r="H98" s="1731">
        <f>G98</f>
        <v>1011650655.5899999</v>
      </c>
      <c r="I98" s="725">
        <v>954684120.24000001</v>
      </c>
      <c r="J98" s="708" t="s">
        <v>482</v>
      </c>
      <c r="K98" s="1724"/>
    </row>
    <row r="99" spans="2:11" ht="18" customHeight="1">
      <c r="B99" s="704" t="s">
        <v>485</v>
      </c>
      <c r="C99" s="762" t="s">
        <v>2491</v>
      </c>
      <c r="D99" s="786" t="s">
        <v>2492</v>
      </c>
      <c r="E99" s="1042"/>
      <c r="F99" s="1042"/>
      <c r="G99" s="725">
        <v>0</v>
      </c>
      <c r="H99" s="1731">
        <f t="shared" ref="H99:H102" si="11">G99</f>
        <v>0</v>
      </c>
      <c r="I99" s="725">
        <v>0</v>
      </c>
      <c r="J99" s="708" t="s">
        <v>485</v>
      </c>
      <c r="K99" s="1724"/>
    </row>
    <row r="100" spans="2:11" ht="18" customHeight="1">
      <c r="B100" s="704" t="s">
        <v>488</v>
      </c>
      <c r="C100" s="762" t="s">
        <v>2493</v>
      </c>
      <c r="D100" s="786" t="s">
        <v>2494</v>
      </c>
      <c r="E100" s="1042"/>
      <c r="F100" s="1042"/>
      <c r="G100" s="725">
        <v>13114398.439999999</v>
      </c>
      <c r="H100" s="1731">
        <f t="shared" si="11"/>
        <v>13114398.439999999</v>
      </c>
      <c r="I100" s="725">
        <v>9876620.1900000013</v>
      </c>
      <c r="J100" s="708" t="s">
        <v>488</v>
      </c>
      <c r="K100" s="1724"/>
    </row>
    <row r="101" spans="2:11" ht="18" customHeight="1">
      <c r="B101" s="704" t="s">
        <v>343</v>
      </c>
      <c r="C101" s="762" t="s">
        <v>2495</v>
      </c>
      <c r="D101" s="786" t="s">
        <v>2496</v>
      </c>
      <c r="E101" s="1042"/>
      <c r="F101" s="1042"/>
      <c r="G101" s="725">
        <v>36478242.390000001</v>
      </c>
      <c r="H101" s="1731">
        <f t="shared" si="11"/>
        <v>36478242.390000001</v>
      </c>
      <c r="I101" s="725">
        <v>55502665.07</v>
      </c>
      <c r="J101" s="708" t="s">
        <v>343</v>
      </c>
      <c r="K101" s="1724"/>
    </row>
    <row r="102" spans="2:11" ht="18" customHeight="1">
      <c r="B102" s="704" t="s">
        <v>345</v>
      </c>
      <c r="C102" s="762" t="s">
        <v>2497</v>
      </c>
      <c r="D102" s="786" t="s">
        <v>2498</v>
      </c>
      <c r="E102" s="1042"/>
      <c r="F102" s="1042"/>
      <c r="G102" s="725">
        <v>0</v>
      </c>
      <c r="H102" s="1731">
        <f t="shared" si="11"/>
        <v>0</v>
      </c>
      <c r="I102" s="725">
        <v>406088.97</v>
      </c>
      <c r="J102" s="708" t="s">
        <v>345</v>
      </c>
      <c r="K102" s="1724"/>
    </row>
    <row r="103" spans="2:11" ht="18" customHeight="1">
      <c r="B103" s="704" t="s">
        <v>349</v>
      </c>
      <c r="C103" s="762" t="s">
        <v>2499</v>
      </c>
      <c r="D103" s="844" t="s">
        <v>2488</v>
      </c>
      <c r="E103" s="1043"/>
      <c r="F103" s="1043"/>
      <c r="G103" s="865">
        <f>SUM(G98:G102)</f>
        <v>1061243296.42</v>
      </c>
      <c r="H103" s="1732">
        <f>SUM(H98:H102)</f>
        <v>1061243296.42</v>
      </c>
      <c r="I103" s="847">
        <f>SUM(I98:I102)</f>
        <v>1020469494.4700001</v>
      </c>
      <c r="J103" s="708" t="s">
        <v>349</v>
      </c>
      <c r="K103" s="1724"/>
    </row>
    <row r="104" spans="2:11" ht="18" customHeight="1" thickBot="1">
      <c r="B104" s="787" t="s">
        <v>2126</v>
      </c>
      <c r="C104" s="813" t="s">
        <v>728</v>
      </c>
      <c r="D104" s="809" t="s">
        <v>2500</v>
      </c>
      <c r="E104" s="855">
        <f>+E82+E94+E95</f>
        <v>177449676.86631787</v>
      </c>
      <c r="F104" s="855">
        <f t="shared" ref="F104" si="12">+F82+F94+F95</f>
        <v>296833829.64148051</v>
      </c>
      <c r="G104" s="1294">
        <f>+G82+G94+G95+G103</f>
        <v>1448973142.0922017</v>
      </c>
      <c r="H104" s="1726">
        <f>H82+H94+H95+H103</f>
        <v>1923256648.5999999</v>
      </c>
      <c r="I104" s="855">
        <f>I82+I94+I95+I103</f>
        <v>1763280687.5800002</v>
      </c>
      <c r="J104" s="708" t="s">
        <v>2126</v>
      </c>
      <c r="K104" s="1757"/>
    </row>
    <row r="105" spans="2:11" ht="18" customHeight="1">
      <c r="B105" s="762"/>
      <c r="C105" s="762"/>
      <c r="D105" s="762"/>
      <c r="E105" s="861"/>
      <c r="F105" s="861"/>
      <c r="G105" s="861"/>
      <c r="H105" s="1736"/>
      <c r="I105" s="815"/>
      <c r="J105" s="762"/>
      <c r="K105" s="1724"/>
    </row>
    <row r="106" spans="2:11" ht="18" customHeight="1">
      <c r="B106" s="767"/>
      <c r="C106" s="767"/>
      <c r="D106" s="767"/>
      <c r="E106" s="1568">
        <v>54</v>
      </c>
      <c r="F106" s="862"/>
      <c r="G106" s="862"/>
      <c r="H106" s="1737"/>
      <c r="I106" s="862"/>
      <c r="J106" s="767"/>
      <c r="K106" s="1724"/>
    </row>
    <row r="107" spans="2:11" ht="18" customHeight="1" thickBot="1">
      <c r="B107" s="1570"/>
      <c r="C107" s="762"/>
      <c r="D107" s="762"/>
      <c r="E107" s="762"/>
      <c r="F107" s="762"/>
      <c r="G107" s="762"/>
      <c r="H107" s="1074"/>
      <c r="I107" s="762"/>
      <c r="J107" s="762"/>
      <c r="K107" s="1724"/>
    </row>
    <row r="108" spans="2:11" ht="18" customHeight="1">
      <c r="B108" s="763"/>
      <c r="C108" s="765"/>
      <c r="D108" s="765"/>
      <c r="E108" s="765"/>
      <c r="F108" s="765"/>
      <c r="G108" s="765"/>
      <c r="H108" s="1180"/>
      <c r="I108" s="765"/>
      <c r="J108" s="766"/>
      <c r="K108" s="1724"/>
    </row>
    <row r="109" spans="2:11" ht="18" customHeight="1">
      <c r="B109" s="560" t="s">
        <v>2077</v>
      </c>
      <c r="C109" s="1270"/>
      <c r="D109" s="1270"/>
      <c r="E109" s="1270"/>
      <c r="F109" s="1270"/>
      <c r="G109" s="768"/>
      <c r="H109" s="1210"/>
      <c r="I109" s="1270"/>
      <c r="J109" s="768"/>
      <c r="K109" s="1724"/>
    </row>
    <row r="110" spans="2:11" ht="18" customHeight="1" thickBot="1">
      <c r="B110" s="819"/>
      <c r="C110" s="813"/>
      <c r="D110" s="813"/>
      <c r="E110" s="813"/>
      <c r="F110" s="813"/>
      <c r="G110" s="813"/>
      <c r="H110" s="1730"/>
      <c r="I110" s="1273"/>
      <c r="J110" s="1274"/>
      <c r="K110" s="1724"/>
    </row>
    <row r="111" spans="2:11" ht="18" customHeight="1">
      <c r="B111" s="775"/>
      <c r="C111" s="1268"/>
      <c r="D111" s="786"/>
      <c r="E111" s="786"/>
      <c r="F111" s="786"/>
      <c r="G111" s="1297"/>
      <c r="H111" s="1190" t="s">
        <v>1207</v>
      </c>
      <c r="I111" s="705" t="s">
        <v>795</v>
      </c>
      <c r="J111" s="769"/>
      <c r="K111" s="1724"/>
    </row>
    <row r="112" spans="2:11" ht="18" customHeight="1">
      <c r="B112" s="704" t="s">
        <v>36</v>
      </c>
      <c r="C112" s="1268"/>
      <c r="D112" s="705" t="s">
        <v>559</v>
      </c>
      <c r="E112" s="705" t="s">
        <v>2078</v>
      </c>
      <c r="F112" s="705" t="s">
        <v>2079</v>
      </c>
      <c r="G112" s="709" t="s">
        <v>2080</v>
      </c>
      <c r="H112" s="1190" t="s">
        <v>47</v>
      </c>
      <c r="I112" s="705" t="s">
        <v>47</v>
      </c>
      <c r="J112" s="708" t="s">
        <v>36</v>
      </c>
      <c r="K112" s="1724"/>
    </row>
    <row r="113" spans="2:15" ht="18" customHeight="1">
      <c r="B113" s="704" t="s">
        <v>48</v>
      </c>
      <c r="C113" s="1268"/>
      <c r="D113" s="705" t="s">
        <v>470</v>
      </c>
      <c r="E113" s="705" t="s">
        <v>2081</v>
      </c>
      <c r="F113" s="705" t="s">
        <v>2082</v>
      </c>
      <c r="G113" s="709" t="s">
        <v>2083</v>
      </c>
      <c r="H113" s="1190" t="s">
        <v>2811</v>
      </c>
      <c r="I113" s="705" t="s">
        <v>64</v>
      </c>
      <c r="J113" s="708" t="s">
        <v>48</v>
      </c>
      <c r="K113" s="1724"/>
    </row>
    <row r="114" spans="2:15" ht="18" customHeight="1" thickBot="1">
      <c r="B114" s="1275"/>
      <c r="C114" s="813"/>
      <c r="D114" s="886"/>
      <c r="E114" s="886"/>
      <c r="F114" s="886"/>
      <c r="G114" s="1296"/>
      <c r="H114" s="1223"/>
      <c r="I114" s="886"/>
      <c r="J114" s="814"/>
      <c r="K114" s="1724"/>
    </row>
    <row r="115" spans="2:15" ht="18" customHeight="1">
      <c r="B115" s="775"/>
      <c r="C115" s="762"/>
      <c r="D115" s="858" t="s">
        <v>1802</v>
      </c>
      <c r="E115" s="786"/>
      <c r="F115" s="786"/>
      <c r="G115" s="804" t="s">
        <v>1899</v>
      </c>
      <c r="H115" s="1185" t="s">
        <v>1899</v>
      </c>
      <c r="I115" s="786" t="s">
        <v>1899</v>
      </c>
      <c r="J115" s="769"/>
      <c r="K115" s="1724"/>
    </row>
    <row r="116" spans="2:15" ht="18" customHeight="1">
      <c r="B116" s="775"/>
      <c r="C116" s="841"/>
      <c r="D116" s="842" t="s">
        <v>1243</v>
      </c>
      <c r="E116" s="786"/>
      <c r="F116" s="786"/>
      <c r="G116" s="804"/>
      <c r="H116" s="1185"/>
      <c r="I116" s="786"/>
      <c r="J116" s="769"/>
      <c r="K116" s="1724"/>
    </row>
    <row r="117" spans="2:15" ht="18" customHeight="1">
      <c r="B117" s="704" t="s">
        <v>2127</v>
      </c>
      <c r="C117" s="762" t="s">
        <v>2504</v>
      </c>
      <c r="D117" s="786" t="s">
        <v>2505</v>
      </c>
      <c r="E117" s="725">
        <v>3496203.9947438901</v>
      </c>
      <c r="F117" s="725">
        <v>1483777.0986568187</v>
      </c>
      <c r="G117" s="725">
        <v>225304993.40659934</v>
      </c>
      <c r="H117" s="1731">
        <f>SUM(E117:G117)</f>
        <v>230284974.50000006</v>
      </c>
      <c r="I117" s="725">
        <v>233924866.17000002</v>
      </c>
      <c r="J117" s="708" t="s">
        <v>2127</v>
      </c>
      <c r="K117" s="1724"/>
    </row>
    <row r="118" spans="2:15" ht="18" customHeight="1">
      <c r="B118" s="704" t="s">
        <v>2502</v>
      </c>
      <c r="C118" s="762" t="s">
        <v>2506</v>
      </c>
      <c r="D118" s="786" t="s">
        <v>2507</v>
      </c>
      <c r="E118" s="725">
        <v>0</v>
      </c>
      <c r="F118" s="725">
        <v>0</v>
      </c>
      <c r="G118" s="725">
        <v>0</v>
      </c>
      <c r="H118" s="1731">
        <f t="shared" ref="H118:H119" si="13">SUM(E118:G118)</f>
        <v>0</v>
      </c>
      <c r="I118" s="725">
        <v>0</v>
      </c>
      <c r="J118" s="708" t="s">
        <v>2502</v>
      </c>
      <c r="K118" s="1724"/>
    </row>
    <row r="119" spans="2:15" ht="18" customHeight="1">
      <c r="B119" s="704" t="s">
        <v>2503</v>
      </c>
      <c r="C119" s="762" t="s">
        <v>2508</v>
      </c>
      <c r="D119" s="786" t="s">
        <v>2509</v>
      </c>
      <c r="E119" s="725">
        <v>0</v>
      </c>
      <c r="F119" s="725">
        <v>0</v>
      </c>
      <c r="G119" s="725">
        <v>111731794.87</v>
      </c>
      <c r="H119" s="1731">
        <f t="shared" si="13"/>
        <v>111731794.87</v>
      </c>
      <c r="I119" s="725">
        <v>121835271.88000001</v>
      </c>
      <c r="J119" s="708" t="s">
        <v>2503</v>
      </c>
      <c r="K119" s="1724"/>
    </row>
    <row r="120" spans="2:15" ht="18" customHeight="1">
      <c r="B120" s="704" t="s">
        <v>2510</v>
      </c>
      <c r="C120" s="762" t="s">
        <v>2511</v>
      </c>
      <c r="D120" s="844" t="s">
        <v>1243</v>
      </c>
      <c r="E120" s="863">
        <f>SUM(E117:E119)</f>
        <v>3496203.9947438901</v>
      </c>
      <c r="F120" s="863">
        <f t="shared" ref="F120:G120" si="14">SUM(F117:F119)</f>
        <v>1483777.0986568187</v>
      </c>
      <c r="G120" s="1276">
        <f t="shared" si="14"/>
        <v>337036788.27659935</v>
      </c>
      <c r="H120" s="1351">
        <f>SUM(E120:G120)</f>
        <v>342016769.37000006</v>
      </c>
      <c r="I120" s="845">
        <f>SUM(I117:I119)</f>
        <v>355760138.05000001</v>
      </c>
      <c r="J120" s="708" t="s">
        <v>2510</v>
      </c>
      <c r="K120" s="1724"/>
    </row>
    <row r="121" spans="2:15" ht="18" customHeight="1">
      <c r="B121" s="775"/>
      <c r="C121" s="762"/>
      <c r="D121" s="786"/>
      <c r="E121" s="864"/>
      <c r="F121" s="847"/>
      <c r="G121" s="865"/>
      <c r="H121" s="1732"/>
      <c r="I121" s="847"/>
      <c r="J121" s="769"/>
      <c r="K121" s="1724"/>
      <c r="O121" s="1194"/>
    </row>
    <row r="122" spans="2:15" ht="18" customHeight="1">
      <c r="B122" s="775" t="s">
        <v>728</v>
      </c>
      <c r="C122" s="841"/>
      <c r="D122" s="842" t="s">
        <v>2512</v>
      </c>
      <c r="E122" s="843"/>
      <c r="F122" s="843"/>
      <c r="G122" s="729"/>
      <c r="H122" s="1731"/>
      <c r="I122" s="843"/>
      <c r="J122" s="769" t="s">
        <v>728</v>
      </c>
      <c r="K122" s="1724"/>
      <c r="O122" s="1194"/>
    </row>
    <row r="123" spans="2:15" ht="18" customHeight="1">
      <c r="B123" s="704" t="s">
        <v>1590</v>
      </c>
      <c r="C123" s="762" t="s">
        <v>2513</v>
      </c>
      <c r="D123" s="786" t="s">
        <v>2514</v>
      </c>
      <c r="E123" s="725">
        <v>174945.34</v>
      </c>
      <c r="F123" s="725">
        <v>47559.54</v>
      </c>
      <c r="G123" s="725">
        <v>913230.99999999988</v>
      </c>
      <c r="H123" s="1731">
        <f>SUM(E123:G123)</f>
        <v>1135735.8799999999</v>
      </c>
      <c r="I123" s="725">
        <v>5129653.2800000012</v>
      </c>
      <c r="J123" s="708" t="s">
        <v>1590</v>
      </c>
      <c r="K123" s="1724"/>
      <c r="O123" s="1194"/>
    </row>
    <row r="124" spans="2:15" ht="18" customHeight="1">
      <c r="B124" s="704" t="s">
        <v>1686</v>
      </c>
      <c r="C124" s="762" t="s">
        <v>2515</v>
      </c>
      <c r="D124" s="786" t="s">
        <v>2516</v>
      </c>
      <c r="E124" s="725">
        <v>11645768.290000001</v>
      </c>
      <c r="F124" s="725">
        <v>5837244.040000001</v>
      </c>
      <c r="G124" s="725">
        <v>8916502.0899999999</v>
      </c>
      <c r="H124" s="1731">
        <f t="shared" ref="H124:H128" si="15">SUM(E124:G124)</f>
        <v>26399514.420000002</v>
      </c>
      <c r="I124" s="725">
        <v>26340000.489999998</v>
      </c>
      <c r="J124" s="708" t="s">
        <v>1686</v>
      </c>
      <c r="K124" s="1724"/>
    </row>
    <row r="125" spans="2:15" ht="18" customHeight="1">
      <c r="B125" s="704" t="s">
        <v>2517</v>
      </c>
      <c r="C125" s="762" t="s">
        <v>2518</v>
      </c>
      <c r="D125" s="786" t="s">
        <v>2519</v>
      </c>
      <c r="E125" s="725">
        <v>0</v>
      </c>
      <c r="F125" s="725">
        <v>0</v>
      </c>
      <c r="G125" s="725">
        <v>0</v>
      </c>
      <c r="H125" s="1731">
        <f t="shared" si="15"/>
        <v>0</v>
      </c>
      <c r="I125" s="725">
        <v>0</v>
      </c>
      <c r="J125" s="708" t="s">
        <v>2517</v>
      </c>
      <c r="K125" s="1724"/>
    </row>
    <row r="126" spans="2:15" ht="18" customHeight="1">
      <c r="B126" s="704" t="s">
        <v>355</v>
      </c>
      <c r="C126" s="762" t="s">
        <v>2520</v>
      </c>
      <c r="D126" s="786" t="s">
        <v>2521</v>
      </c>
      <c r="E126" s="725">
        <v>165933091.30272228</v>
      </c>
      <c r="F126" s="725">
        <v>70344338.875341967</v>
      </c>
      <c r="G126" s="725">
        <v>17209017.311935704</v>
      </c>
      <c r="H126" s="1731">
        <f t="shared" si="15"/>
        <v>253486447.48999992</v>
      </c>
      <c r="I126" s="725">
        <v>269683788.87</v>
      </c>
      <c r="J126" s="708" t="s">
        <v>355</v>
      </c>
      <c r="K126" s="1724"/>
    </row>
    <row r="127" spans="2:15" ht="18" customHeight="1">
      <c r="B127" s="704" t="s">
        <v>360</v>
      </c>
      <c r="C127" s="762" t="s">
        <v>2522</v>
      </c>
      <c r="D127" s="786" t="s">
        <v>2523</v>
      </c>
      <c r="E127" s="725">
        <v>2997147.7600000002</v>
      </c>
      <c r="F127" s="725">
        <v>1255717.5600000003</v>
      </c>
      <c r="G127" s="725">
        <v>98951871.74000001</v>
      </c>
      <c r="H127" s="1731">
        <f t="shared" si="15"/>
        <v>103204737.06</v>
      </c>
      <c r="I127" s="725">
        <v>73994886.719999999</v>
      </c>
      <c r="J127" s="708" t="s">
        <v>360</v>
      </c>
      <c r="K127" s="1724"/>
    </row>
    <row r="128" spans="2:15" ht="18" customHeight="1">
      <c r="B128" s="704" t="s">
        <v>364</v>
      </c>
      <c r="C128" s="762" t="s">
        <v>2524</v>
      </c>
      <c r="D128" s="786" t="s">
        <v>2525</v>
      </c>
      <c r="E128" s="725">
        <v>216099.74574694596</v>
      </c>
      <c r="F128" s="725">
        <v>94892.335446220139</v>
      </c>
      <c r="G128" s="725">
        <v>20464818.948806833</v>
      </c>
      <c r="H128" s="1731">
        <f t="shared" si="15"/>
        <v>20775811.030000001</v>
      </c>
      <c r="I128" s="725">
        <v>25580630.289999999</v>
      </c>
      <c r="J128" s="708" t="s">
        <v>364</v>
      </c>
      <c r="K128" s="1724"/>
    </row>
    <row r="129" spans="2:11" ht="18" customHeight="1">
      <c r="B129" s="704" t="s">
        <v>368</v>
      </c>
      <c r="C129" s="762" t="s">
        <v>2526</v>
      </c>
      <c r="D129" s="844" t="s">
        <v>2512</v>
      </c>
      <c r="E129" s="845">
        <f>SUM(E123:E128)</f>
        <v>180967052.4384692</v>
      </c>
      <c r="F129" s="845">
        <f t="shared" ref="F129:G129" si="16">SUM(F123:F128)</f>
        <v>77579752.350788191</v>
      </c>
      <c r="G129" s="1276">
        <f t="shared" si="16"/>
        <v>146455441.09074253</v>
      </c>
      <c r="H129" s="1351">
        <f>SUM(E129:G129)</f>
        <v>405002245.87999994</v>
      </c>
      <c r="I129" s="845">
        <f>SUM(I123:I128)</f>
        <v>400728959.65000004</v>
      </c>
      <c r="J129" s="708" t="s">
        <v>368</v>
      </c>
      <c r="K129" s="1724"/>
    </row>
    <row r="130" spans="2:11" ht="18" customHeight="1">
      <c r="B130" s="704" t="s">
        <v>2233</v>
      </c>
      <c r="C130" s="762" t="s">
        <v>728</v>
      </c>
      <c r="D130" s="705" t="s">
        <v>2527</v>
      </c>
      <c r="E130" s="863">
        <f>+E120+E129</f>
        <v>184463256.43321308</v>
      </c>
      <c r="F130" s="845">
        <f>+F120+F129</f>
        <v>79063529.449445009</v>
      </c>
      <c r="G130" s="1276">
        <f>+G120+G129</f>
        <v>483492229.36734188</v>
      </c>
      <c r="H130" s="1351">
        <f>+H120+H129</f>
        <v>747019015.25</v>
      </c>
      <c r="I130" s="845">
        <f>+I120+I129</f>
        <v>756489097.70000005</v>
      </c>
      <c r="J130" s="708" t="s">
        <v>2233</v>
      </c>
      <c r="K130" s="1724"/>
    </row>
    <row r="131" spans="2:11" ht="18" customHeight="1">
      <c r="B131" s="775"/>
      <c r="C131" s="762"/>
      <c r="D131" s="786"/>
      <c r="E131" s="864"/>
      <c r="F131" s="847"/>
      <c r="G131" s="865"/>
      <c r="H131" s="1732"/>
      <c r="I131" s="847"/>
      <c r="J131" s="708"/>
      <c r="K131" s="1724"/>
    </row>
    <row r="132" spans="2:11" ht="18" customHeight="1">
      <c r="B132" s="775" t="s">
        <v>728</v>
      </c>
      <c r="C132" s="762" t="s">
        <v>1239</v>
      </c>
      <c r="D132" s="858" t="s">
        <v>2528</v>
      </c>
      <c r="E132" s="843"/>
      <c r="F132" s="843"/>
      <c r="G132" s="729" t="s">
        <v>728</v>
      </c>
      <c r="H132" s="1731"/>
      <c r="I132" s="843"/>
      <c r="J132" s="708" t="s">
        <v>728</v>
      </c>
      <c r="K132" s="1724"/>
    </row>
    <row r="133" spans="2:11" ht="18" customHeight="1">
      <c r="B133" s="775"/>
      <c r="C133" s="762"/>
      <c r="D133" s="842" t="s">
        <v>2529</v>
      </c>
      <c r="E133" s="843"/>
      <c r="F133" s="843"/>
      <c r="G133" s="729" t="s">
        <v>728</v>
      </c>
      <c r="H133" s="1731"/>
      <c r="I133" s="843"/>
      <c r="J133" s="708"/>
      <c r="K133" s="1724"/>
    </row>
    <row r="134" spans="2:11" ht="18" customHeight="1">
      <c r="B134" s="704" t="s">
        <v>2237</v>
      </c>
      <c r="C134" s="762" t="s">
        <v>2530</v>
      </c>
      <c r="D134" s="786" t="s">
        <v>2531</v>
      </c>
      <c r="E134" s="725">
        <v>586524.45000000007</v>
      </c>
      <c r="F134" s="725">
        <v>315446.99000000005</v>
      </c>
      <c r="G134" s="725">
        <v>23932082.629999995</v>
      </c>
      <c r="H134" s="1731">
        <f>SUM(E134:G134)</f>
        <v>24834054.069999997</v>
      </c>
      <c r="I134" s="725">
        <v>23995248.089999996</v>
      </c>
      <c r="J134" s="708" t="s">
        <v>2237</v>
      </c>
      <c r="K134" s="1724"/>
    </row>
    <row r="135" spans="2:11" ht="18" customHeight="1">
      <c r="B135" s="704" t="s">
        <v>2241</v>
      </c>
      <c r="C135" s="762" t="s">
        <v>2532</v>
      </c>
      <c r="D135" s="786" t="s">
        <v>2533</v>
      </c>
      <c r="E135" s="725">
        <v>0</v>
      </c>
      <c r="F135" s="725">
        <v>0</v>
      </c>
      <c r="G135" s="725">
        <v>1450839.19</v>
      </c>
      <c r="H135" s="1731">
        <f>SUM(E135:G135)</f>
        <v>1450839.19</v>
      </c>
      <c r="I135" s="725">
        <v>1815500.2200000002</v>
      </c>
      <c r="J135" s="708" t="s">
        <v>2241</v>
      </c>
      <c r="K135" s="1724"/>
    </row>
    <row r="136" spans="2:11" ht="18" customHeight="1">
      <c r="B136" s="704" t="s">
        <v>2534</v>
      </c>
      <c r="C136" s="762" t="s">
        <v>2535</v>
      </c>
      <c r="D136" s="844" t="s">
        <v>2529</v>
      </c>
      <c r="E136" s="863">
        <f>SUM(E134:E135)</f>
        <v>586524.45000000007</v>
      </c>
      <c r="F136" s="863">
        <f>SUM(F134:F135)</f>
        <v>315446.99000000005</v>
      </c>
      <c r="G136" s="1276">
        <f>SUM(G134:G135)</f>
        <v>25382921.819999997</v>
      </c>
      <c r="H136" s="1351">
        <f>SUM(E136:G136)</f>
        <v>26284893.259999998</v>
      </c>
      <c r="I136" s="863">
        <f>SUM(I134:I135)</f>
        <v>25810748.309999995</v>
      </c>
      <c r="J136" s="708" t="s">
        <v>2534</v>
      </c>
      <c r="K136" s="1724"/>
    </row>
    <row r="137" spans="2:11" ht="18" customHeight="1">
      <c r="B137" s="775"/>
      <c r="C137" s="762"/>
      <c r="D137" s="786"/>
      <c r="E137" s="864"/>
      <c r="F137" s="847"/>
      <c r="G137" s="865"/>
      <c r="H137" s="1732"/>
      <c r="I137" s="864"/>
      <c r="J137" s="708"/>
      <c r="K137" s="1724"/>
    </row>
    <row r="138" spans="2:11" ht="18" customHeight="1">
      <c r="B138" s="775" t="s">
        <v>728</v>
      </c>
      <c r="C138" s="762"/>
      <c r="D138" s="842" t="s">
        <v>2536</v>
      </c>
      <c r="E138" s="843"/>
      <c r="F138" s="843"/>
      <c r="G138" s="729"/>
      <c r="H138" s="1731"/>
      <c r="I138" s="843"/>
      <c r="J138" s="708" t="s">
        <v>728</v>
      </c>
      <c r="K138" s="1724"/>
    </row>
    <row r="139" spans="2:11" ht="18" customHeight="1">
      <c r="B139" s="704" t="s">
        <v>2537</v>
      </c>
      <c r="C139" s="762" t="s">
        <v>2538</v>
      </c>
      <c r="D139" s="786" t="s">
        <v>2539</v>
      </c>
      <c r="E139" s="725">
        <v>2888.3387593372222</v>
      </c>
      <c r="F139" s="725">
        <v>783.86421051316222</v>
      </c>
      <c r="G139" s="725">
        <v>40795725.047030151</v>
      </c>
      <c r="H139" s="1731">
        <f>SUM(E139:G139)</f>
        <v>40799397.25</v>
      </c>
      <c r="I139" s="725">
        <v>41956735.609999999</v>
      </c>
      <c r="J139" s="708" t="s">
        <v>2537</v>
      </c>
      <c r="K139" s="1724"/>
    </row>
    <row r="140" spans="2:11" ht="18" customHeight="1">
      <c r="B140" s="704" t="s">
        <v>2540</v>
      </c>
      <c r="C140" s="762" t="s">
        <v>2541</v>
      </c>
      <c r="D140" s="786" t="s">
        <v>2542</v>
      </c>
      <c r="E140" s="725">
        <v>0</v>
      </c>
      <c r="F140" s="725">
        <v>0</v>
      </c>
      <c r="G140" s="725">
        <v>6960030.8300000001</v>
      </c>
      <c r="H140" s="1731">
        <f t="shared" ref="H140:H145" si="17">SUM(E140:G140)</f>
        <v>6960030.8300000001</v>
      </c>
      <c r="I140" s="725">
        <v>10454348.279999999</v>
      </c>
      <c r="J140" s="708" t="s">
        <v>2540</v>
      </c>
      <c r="K140" s="1724"/>
    </row>
    <row r="141" spans="2:11" ht="18" customHeight="1">
      <c r="B141" s="704" t="s">
        <v>2543</v>
      </c>
      <c r="C141" s="762" t="s">
        <v>2544</v>
      </c>
      <c r="D141" s="786" t="s">
        <v>2545</v>
      </c>
      <c r="E141" s="725">
        <v>117128.8</v>
      </c>
      <c r="F141" s="725">
        <v>0</v>
      </c>
      <c r="G141" s="725">
        <v>35609555.519999996</v>
      </c>
      <c r="H141" s="1731">
        <f t="shared" si="17"/>
        <v>35726684.319999993</v>
      </c>
      <c r="I141" s="725">
        <v>38669465.799999997</v>
      </c>
      <c r="J141" s="708" t="s">
        <v>2543</v>
      </c>
      <c r="K141" s="1724"/>
    </row>
    <row r="142" spans="2:11" ht="18" customHeight="1">
      <c r="B142" s="704" t="s">
        <v>2546</v>
      </c>
      <c r="C142" s="762" t="s">
        <v>2547</v>
      </c>
      <c r="D142" s="786" t="s">
        <v>2548</v>
      </c>
      <c r="E142" s="725">
        <v>0</v>
      </c>
      <c r="F142" s="725">
        <v>0</v>
      </c>
      <c r="G142" s="725">
        <v>206345037.27999997</v>
      </c>
      <c r="H142" s="1731">
        <f t="shared" si="17"/>
        <v>206345037.27999997</v>
      </c>
      <c r="I142" s="725">
        <v>198203914.29000002</v>
      </c>
      <c r="J142" s="708" t="s">
        <v>2546</v>
      </c>
      <c r="K142" s="1724"/>
    </row>
    <row r="143" spans="2:11" ht="18" customHeight="1">
      <c r="B143" s="704" t="s">
        <v>2549</v>
      </c>
      <c r="C143" s="762" t="s">
        <v>2550</v>
      </c>
      <c r="D143" s="786" t="s">
        <v>2551</v>
      </c>
      <c r="E143" s="725">
        <v>0</v>
      </c>
      <c r="F143" s="725">
        <v>0</v>
      </c>
      <c r="G143" s="725">
        <v>21582152.420000002</v>
      </c>
      <c r="H143" s="1731">
        <f t="shared" si="17"/>
        <v>21582152.420000002</v>
      </c>
      <c r="I143" s="725">
        <v>29768627.149999995</v>
      </c>
      <c r="J143" s="708" t="s">
        <v>2549</v>
      </c>
      <c r="K143" s="1724"/>
    </row>
    <row r="144" spans="2:11" ht="18" customHeight="1">
      <c r="B144" s="704" t="s">
        <v>2552</v>
      </c>
      <c r="C144" s="762" t="s">
        <v>2553</v>
      </c>
      <c r="D144" s="786" t="s">
        <v>2554</v>
      </c>
      <c r="E144" s="725">
        <v>0</v>
      </c>
      <c r="F144" s="725">
        <v>0</v>
      </c>
      <c r="G144" s="725">
        <v>4836026.47</v>
      </c>
      <c r="H144" s="1731">
        <f t="shared" si="17"/>
        <v>4836026.47</v>
      </c>
      <c r="I144" s="725">
        <v>2404788.79</v>
      </c>
      <c r="J144" s="708" t="s">
        <v>2552</v>
      </c>
      <c r="K144" s="1724"/>
    </row>
    <row r="145" spans="2:11" ht="18" customHeight="1">
      <c r="B145" s="704" t="s">
        <v>2555</v>
      </c>
      <c r="C145" s="762" t="s">
        <v>2556</v>
      </c>
      <c r="D145" s="786" t="s">
        <v>2557</v>
      </c>
      <c r="E145" s="725">
        <v>0</v>
      </c>
      <c r="F145" s="725">
        <v>0</v>
      </c>
      <c r="G145" s="725">
        <v>-1353.12</v>
      </c>
      <c r="H145" s="1731">
        <f t="shared" si="17"/>
        <v>-1353.12</v>
      </c>
      <c r="I145" s="725">
        <v>33450.959999999999</v>
      </c>
      <c r="J145" s="708" t="s">
        <v>2555</v>
      </c>
      <c r="K145" s="1724"/>
    </row>
    <row r="146" spans="2:11" ht="18" customHeight="1">
      <c r="B146" s="704" t="s">
        <v>2558</v>
      </c>
      <c r="C146" s="762" t="s">
        <v>2559</v>
      </c>
      <c r="D146" s="786" t="s">
        <v>2560</v>
      </c>
      <c r="E146" s="725">
        <v>-802232.14101156918</v>
      </c>
      <c r="F146" s="725">
        <v>2067573191.0301337</v>
      </c>
      <c r="G146" s="725">
        <v>194851646.10087854</v>
      </c>
      <c r="H146" s="1731">
        <f>SUM(E146:G146)</f>
        <v>2261622604.9900007</v>
      </c>
      <c r="I146" s="725">
        <v>-1377477129.4199998</v>
      </c>
      <c r="J146" s="708" t="s">
        <v>2558</v>
      </c>
      <c r="K146" s="1724"/>
    </row>
    <row r="147" spans="2:11" ht="18" customHeight="1">
      <c r="B147" s="704" t="s">
        <v>2561</v>
      </c>
      <c r="C147" s="762" t="s">
        <v>2562</v>
      </c>
      <c r="D147" s="844" t="s">
        <v>2536</v>
      </c>
      <c r="E147" s="863">
        <f>SUM(E139:E146)</f>
        <v>-682215.00225223193</v>
      </c>
      <c r="F147" s="845">
        <f>SUM(F139:F146)</f>
        <v>2067573974.8943443</v>
      </c>
      <c r="G147" s="1276">
        <f>SUM(G139:G146)</f>
        <v>510978820.54790866</v>
      </c>
      <c r="H147" s="1351">
        <f>SUM(E147:G147)</f>
        <v>2577870580.4400005</v>
      </c>
      <c r="I147" s="863">
        <f>SUM(I139:I146)</f>
        <v>-1055985798.5399998</v>
      </c>
      <c r="J147" s="708" t="s">
        <v>2561</v>
      </c>
      <c r="K147" s="1724"/>
    </row>
    <row r="148" spans="2:11" ht="18" customHeight="1">
      <c r="B148" s="704" t="s">
        <v>2255</v>
      </c>
      <c r="C148" s="762" t="s">
        <v>2563</v>
      </c>
      <c r="D148" s="786" t="s">
        <v>2564</v>
      </c>
      <c r="E148" s="1042"/>
      <c r="F148" s="1042"/>
      <c r="G148" s="1295"/>
      <c r="H148" s="1351">
        <f>G148</f>
        <v>0</v>
      </c>
      <c r="I148" s="859"/>
      <c r="J148" s="708" t="s">
        <v>2255</v>
      </c>
      <c r="K148" s="1724"/>
    </row>
    <row r="149" spans="2:11" ht="18" customHeight="1">
      <c r="B149" s="704" t="s">
        <v>2257</v>
      </c>
      <c r="C149" s="762" t="s">
        <v>728</v>
      </c>
      <c r="D149" s="705" t="s">
        <v>2565</v>
      </c>
      <c r="E149" s="863">
        <f>E136+E147</f>
        <v>-95690.552252231864</v>
      </c>
      <c r="F149" s="845">
        <f>+F136+F147</f>
        <v>2067889421.8843443</v>
      </c>
      <c r="G149" s="1298">
        <f>G136+G147+G148</f>
        <v>536361742.36790866</v>
      </c>
      <c r="H149" s="1727">
        <f t="shared" ref="H149:I149" si="18">H136+H147+H148</f>
        <v>2604155473.7000008</v>
      </c>
      <c r="I149" s="1299">
        <f t="shared" si="18"/>
        <v>-1030175050.2299999</v>
      </c>
      <c r="J149" s="708" t="s">
        <v>2257</v>
      </c>
      <c r="K149" s="1724"/>
    </row>
    <row r="150" spans="2:11" ht="18" customHeight="1" thickBot="1">
      <c r="B150" s="787" t="s">
        <v>2001</v>
      </c>
      <c r="C150" s="813" t="s">
        <v>728</v>
      </c>
      <c r="D150" s="809" t="s">
        <v>2566</v>
      </c>
      <c r="E150" s="741">
        <f>+E74+E104+E130+E149</f>
        <v>1270039179.5611236</v>
      </c>
      <c r="F150" s="741">
        <f t="shared" ref="F150:I150" si="19">+F74+F104+F130+F149</f>
        <v>2717846369.6045809</v>
      </c>
      <c r="G150" s="745">
        <f t="shared" si="19"/>
        <v>3822386847.2042975</v>
      </c>
      <c r="H150" s="1728">
        <f t="shared" si="19"/>
        <v>7810272396.3700027</v>
      </c>
      <c r="I150" s="741">
        <f t="shared" si="19"/>
        <v>3814628919.2100005</v>
      </c>
      <c r="J150" s="1758" t="s">
        <v>2001</v>
      </c>
      <c r="K150" s="1724"/>
    </row>
    <row r="151" spans="2:11" ht="18" customHeight="1">
      <c r="B151" s="762"/>
      <c r="C151" s="762"/>
      <c r="D151" s="762"/>
      <c r="E151" s="762"/>
      <c r="G151" s="815"/>
      <c r="H151" s="1738"/>
      <c r="I151" s="767"/>
      <c r="J151" s="762"/>
      <c r="K151" s="1724"/>
    </row>
    <row r="152" spans="2:11" ht="18" customHeight="1">
      <c r="B152" s="767"/>
      <c r="C152" s="767"/>
      <c r="D152" s="767"/>
      <c r="E152" s="1569">
        <v>55</v>
      </c>
      <c r="F152" s="1568"/>
      <c r="G152" s="862"/>
      <c r="H152" s="1737"/>
      <c r="I152" s="862"/>
      <c r="J152" s="767"/>
      <c r="K152" s="1724"/>
    </row>
    <row r="153" spans="2:11" ht="18">
      <c r="G153" s="132"/>
      <c r="H153" s="1738"/>
    </row>
    <row r="189" spans="2:11" ht="18">
      <c r="B189" s="762"/>
      <c r="C189" s="762"/>
      <c r="D189" s="762"/>
      <c r="E189" s="762"/>
      <c r="F189" s="762"/>
      <c r="G189" s="762"/>
      <c r="H189" s="1074"/>
      <c r="I189" s="762"/>
      <c r="J189" s="762"/>
      <c r="K189" s="1724"/>
    </row>
    <row r="190" spans="2:11" ht="18">
      <c r="B190" s="762"/>
      <c r="C190" s="762"/>
      <c r="D190" s="762"/>
      <c r="E190" s="762"/>
      <c r="F190" s="762"/>
      <c r="G190" s="762"/>
      <c r="H190" s="1074"/>
      <c r="I190" s="762"/>
      <c r="J190" s="762"/>
      <c r="K190" s="1724"/>
    </row>
    <row r="191" spans="2:11" ht="18">
      <c r="B191" s="762"/>
      <c r="C191" s="762"/>
      <c r="D191" s="762"/>
      <c r="E191" s="762"/>
      <c r="F191" s="762"/>
      <c r="G191" s="762"/>
      <c r="H191" s="1074"/>
      <c r="I191" s="762"/>
      <c r="J191" s="762"/>
      <c r="K191" s="1724"/>
    </row>
    <row r="192" spans="2:11" ht="18">
      <c r="B192" s="762"/>
      <c r="C192" s="762"/>
      <c r="D192" s="762"/>
      <c r="E192" s="762"/>
      <c r="F192" s="762"/>
      <c r="G192" s="762"/>
      <c r="H192" s="1074"/>
      <c r="I192" s="762"/>
      <c r="J192" s="762"/>
      <c r="K192" s="1724"/>
    </row>
    <row r="193" spans="2:11" ht="18">
      <c r="B193" s="762"/>
      <c r="C193" s="762"/>
      <c r="D193" s="762"/>
      <c r="E193" s="762"/>
      <c r="F193" s="762"/>
      <c r="G193" s="762"/>
      <c r="H193" s="1074"/>
      <c r="I193" s="762"/>
      <c r="J193" s="762"/>
      <c r="K193" s="1724"/>
    </row>
    <row r="194" spans="2:11" ht="18">
      <c r="B194" s="762"/>
      <c r="C194" s="762"/>
      <c r="D194" s="762"/>
      <c r="E194" s="762"/>
      <c r="F194" s="762"/>
      <c r="G194" s="762"/>
      <c r="H194" s="1074"/>
      <c r="I194" s="762"/>
      <c r="J194" s="762"/>
      <c r="K194" s="1724"/>
    </row>
    <row r="195" spans="2:11" ht="18">
      <c r="B195" s="762"/>
      <c r="C195" s="762"/>
      <c r="D195" s="762"/>
      <c r="E195" s="762"/>
      <c r="F195" s="762"/>
      <c r="G195" s="762"/>
      <c r="H195" s="1074"/>
      <c r="I195" s="762"/>
      <c r="J195" s="762"/>
      <c r="K195" s="1724"/>
    </row>
    <row r="196" spans="2:11" ht="18">
      <c r="B196" s="762"/>
      <c r="C196" s="762"/>
      <c r="D196" s="762"/>
      <c r="E196" s="762"/>
      <c r="F196" s="762"/>
      <c r="G196" s="762"/>
      <c r="H196" s="1074"/>
      <c r="I196" s="762"/>
      <c r="J196" s="762"/>
      <c r="K196" s="1724"/>
    </row>
    <row r="197" spans="2:11" ht="18">
      <c r="B197" s="762"/>
      <c r="C197" s="762"/>
      <c r="D197" s="762"/>
      <c r="E197" s="762"/>
      <c r="F197" s="762"/>
      <c r="G197" s="762"/>
      <c r="H197" s="1074"/>
      <c r="I197" s="762"/>
      <c r="J197" s="762"/>
      <c r="K197" s="1724"/>
    </row>
    <row r="198" spans="2:11" ht="18">
      <c r="B198" s="762"/>
      <c r="C198" s="762"/>
      <c r="D198" s="762"/>
      <c r="E198" s="762"/>
      <c r="F198" s="762"/>
      <c r="G198" s="762"/>
      <c r="H198" s="1074"/>
      <c r="I198" s="762"/>
      <c r="J198" s="762"/>
      <c r="K198" s="1724"/>
    </row>
    <row r="199" spans="2:11" ht="18">
      <c r="B199" s="762"/>
      <c r="C199" s="762"/>
      <c r="D199" s="762"/>
      <c r="E199" s="762"/>
      <c r="F199" s="762"/>
      <c r="G199" s="762"/>
      <c r="H199" s="1074"/>
      <c r="I199" s="762"/>
      <c r="J199" s="762"/>
      <c r="K199" s="1724"/>
    </row>
    <row r="200" spans="2:11" ht="18">
      <c r="B200" s="762"/>
      <c r="C200" s="762"/>
      <c r="D200" s="762"/>
      <c r="E200" s="762"/>
      <c r="F200" s="762"/>
      <c r="G200" s="762"/>
      <c r="H200" s="1074"/>
      <c r="I200" s="762"/>
      <c r="J200" s="762"/>
      <c r="K200" s="1724"/>
    </row>
    <row r="201" spans="2:11" ht="18">
      <c r="B201" s="762"/>
      <c r="C201" s="762"/>
      <c r="D201" s="762"/>
      <c r="E201" s="762"/>
      <c r="F201" s="762"/>
      <c r="G201" s="762"/>
      <c r="H201" s="1074"/>
      <c r="I201" s="762"/>
      <c r="J201" s="762"/>
      <c r="K201" s="1724"/>
    </row>
    <row r="202" spans="2:11" ht="18">
      <c r="B202" s="762"/>
      <c r="C202" s="762"/>
      <c r="D202" s="762"/>
      <c r="E202" s="762"/>
      <c r="F202" s="762"/>
      <c r="G202" s="762"/>
      <c r="H202" s="1074"/>
      <c r="I202" s="762"/>
      <c r="J202" s="762"/>
      <c r="K202" s="1724"/>
    </row>
    <row r="203" spans="2:11" ht="18">
      <c r="B203" s="762"/>
      <c r="C203" s="762"/>
      <c r="D203" s="762"/>
      <c r="E203" s="762"/>
      <c r="F203" s="762"/>
      <c r="G203" s="762"/>
      <c r="H203" s="1074"/>
      <c r="I203" s="762"/>
      <c r="J203" s="762"/>
      <c r="K203" s="1724"/>
    </row>
    <row r="204" spans="2:11" ht="18">
      <c r="B204" s="762"/>
      <c r="C204" s="762"/>
      <c r="D204" s="762"/>
      <c r="E204" s="762"/>
      <c r="F204" s="762"/>
      <c r="G204" s="762"/>
      <c r="H204" s="1074"/>
      <c r="I204" s="762"/>
      <c r="J204" s="762"/>
      <c r="K204" s="1724"/>
    </row>
    <row r="205" spans="2:11" ht="18">
      <c r="B205" s="762"/>
      <c r="C205" s="762"/>
      <c r="D205" s="762"/>
      <c r="E205" s="762"/>
      <c r="F205" s="762"/>
      <c r="G205" s="762"/>
      <c r="H205" s="1074"/>
      <c r="I205" s="762"/>
      <c r="J205" s="762"/>
      <c r="K205" s="1724"/>
    </row>
    <row r="206" spans="2:11" ht="18">
      <c r="B206" s="762"/>
      <c r="C206" s="762"/>
      <c r="D206" s="762"/>
      <c r="E206" s="762"/>
      <c r="F206" s="762"/>
      <c r="G206" s="762"/>
      <c r="H206" s="1074"/>
      <c r="I206" s="762"/>
      <c r="J206" s="762"/>
      <c r="K206" s="1724"/>
    </row>
    <row r="207" spans="2:11" ht="18">
      <c r="B207" s="762"/>
      <c r="C207" s="762"/>
      <c r="D207" s="762"/>
      <c r="E207" s="762"/>
      <c r="F207" s="762"/>
      <c r="G207" s="762"/>
      <c r="H207" s="1074"/>
      <c r="I207" s="762"/>
      <c r="J207" s="762"/>
      <c r="K207" s="1724"/>
    </row>
    <row r="208" spans="2:11" ht="18">
      <c r="B208" s="762"/>
      <c r="C208" s="762"/>
      <c r="D208" s="762"/>
      <c r="E208" s="762"/>
      <c r="F208" s="762"/>
      <c r="G208" s="762"/>
      <c r="H208" s="1074"/>
      <c r="I208" s="762"/>
      <c r="J208" s="762"/>
      <c r="K208" s="1724"/>
    </row>
    <row r="209" spans="2:11" ht="18">
      <c r="B209" s="762"/>
      <c r="C209" s="762"/>
      <c r="D209" s="762"/>
      <c r="E209" s="762"/>
      <c r="F209" s="762"/>
      <c r="G209" s="762"/>
      <c r="H209" s="1074"/>
      <c r="I209" s="762"/>
      <c r="J209" s="762"/>
      <c r="K209" s="1724"/>
    </row>
    <row r="210" spans="2:11" ht="18">
      <c r="B210" s="762"/>
      <c r="C210" s="762"/>
      <c r="D210" s="762"/>
      <c r="E210" s="762"/>
      <c r="F210" s="762"/>
      <c r="G210" s="762"/>
      <c r="H210" s="1074"/>
      <c r="I210" s="762"/>
      <c r="J210" s="762"/>
      <c r="K210" s="1724"/>
    </row>
    <row r="211" spans="2:11" ht="18">
      <c r="B211" s="762"/>
      <c r="C211" s="762"/>
      <c r="D211" s="762"/>
      <c r="E211" s="762"/>
      <c r="F211" s="762"/>
      <c r="G211" s="762"/>
      <c r="H211" s="1074"/>
      <c r="I211" s="762"/>
      <c r="J211" s="762"/>
      <c r="K211" s="1724"/>
    </row>
    <row r="212" spans="2:11" ht="18">
      <c r="B212" s="762"/>
      <c r="C212" s="762"/>
      <c r="D212" s="762"/>
      <c r="E212" s="762"/>
      <c r="F212" s="762"/>
      <c r="G212" s="762"/>
      <c r="H212" s="1074"/>
      <c r="I212" s="762"/>
      <c r="J212" s="762"/>
      <c r="K212" s="1724"/>
    </row>
    <row r="213" spans="2:11" ht="18">
      <c r="B213" s="762"/>
      <c r="C213" s="762"/>
      <c r="D213" s="762"/>
      <c r="E213" s="762"/>
      <c r="F213" s="762"/>
      <c r="G213" s="762"/>
      <c r="H213" s="1074"/>
      <c r="I213" s="762"/>
      <c r="J213" s="762"/>
      <c r="K213" s="1724"/>
    </row>
    <row r="214" spans="2:11" ht="18">
      <c r="B214" s="762"/>
      <c r="C214" s="762"/>
      <c r="D214" s="762"/>
      <c r="E214" s="762"/>
      <c r="F214" s="762"/>
      <c r="G214" s="762"/>
      <c r="H214" s="1074"/>
      <c r="I214" s="762"/>
      <c r="J214" s="762"/>
      <c r="K214" s="1724"/>
    </row>
    <row r="215" spans="2:11" ht="18">
      <c r="B215" s="762"/>
      <c r="C215" s="762"/>
      <c r="D215" s="762"/>
      <c r="E215" s="762"/>
      <c r="F215" s="762"/>
      <c r="G215" s="762"/>
      <c r="H215" s="1074"/>
      <c r="I215" s="762"/>
      <c r="J215" s="762"/>
      <c r="K215" s="1724"/>
    </row>
    <row r="216" spans="2:11" ht="18">
      <c r="B216" s="762"/>
      <c r="C216" s="762"/>
      <c r="D216" s="762"/>
      <c r="E216" s="762"/>
      <c r="F216" s="762"/>
      <c r="G216" s="762"/>
      <c r="H216" s="1074"/>
      <c r="I216" s="762"/>
      <c r="J216" s="762"/>
      <c r="K216" s="1724"/>
    </row>
    <row r="217" spans="2:11" ht="18">
      <c r="B217" s="762"/>
      <c r="C217" s="762"/>
      <c r="D217" s="762"/>
      <c r="E217" s="762"/>
      <c r="F217" s="762"/>
      <c r="G217" s="762"/>
      <c r="H217" s="1074"/>
      <c r="I217" s="762"/>
      <c r="J217" s="762"/>
      <c r="K217" s="1724"/>
    </row>
    <row r="218" spans="2:11" ht="18">
      <c r="B218" s="762"/>
      <c r="C218" s="762"/>
      <c r="D218" s="762"/>
      <c r="E218" s="762"/>
      <c r="F218" s="762"/>
      <c r="G218" s="762"/>
      <c r="H218" s="1074"/>
      <c r="I218" s="762"/>
      <c r="J218" s="762"/>
      <c r="K218" s="1724"/>
    </row>
    <row r="219" spans="2:11" ht="18">
      <c r="B219" s="762"/>
      <c r="C219" s="762"/>
      <c r="D219" s="762"/>
      <c r="E219" s="762"/>
      <c r="F219" s="762"/>
      <c r="G219" s="762"/>
      <c r="H219" s="1074"/>
      <c r="I219" s="762"/>
      <c r="J219" s="762"/>
      <c r="K219" s="1724"/>
    </row>
    <row r="220" spans="2:11" ht="18">
      <c r="B220" s="762"/>
      <c r="C220" s="762"/>
      <c r="D220" s="762"/>
      <c r="E220" s="762"/>
      <c r="F220" s="762"/>
      <c r="G220" s="762"/>
      <c r="H220" s="1074"/>
      <c r="I220" s="762"/>
      <c r="J220" s="762"/>
      <c r="K220" s="1724"/>
    </row>
    <row r="221" spans="2:11" ht="18">
      <c r="B221" s="762"/>
      <c r="C221" s="762"/>
      <c r="D221" s="762"/>
      <c r="E221" s="762"/>
      <c r="F221" s="762"/>
      <c r="G221" s="762"/>
      <c r="H221" s="1074"/>
      <c r="I221" s="762"/>
      <c r="J221" s="762"/>
      <c r="K221" s="1724"/>
    </row>
    <row r="222" spans="2:11" ht="18">
      <c r="B222" s="762"/>
      <c r="C222" s="762"/>
      <c r="D222" s="762"/>
      <c r="E222" s="762"/>
      <c r="F222" s="762"/>
      <c r="G222" s="762"/>
      <c r="H222" s="1074"/>
      <c r="I222" s="762"/>
      <c r="J222" s="762"/>
      <c r="K222" s="1724"/>
    </row>
    <row r="223" spans="2:11" ht="18">
      <c r="B223" s="762"/>
      <c r="C223" s="762"/>
      <c r="D223" s="762"/>
      <c r="E223" s="762"/>
      <c r="F223" s="762"/>
      <c r="G223" s="762"/>
      <c r="H223" s="1074"/>
      <c r="I223" s="762"/>
      <c r="J223" s="762"/>
      <c r="K223" s="1724"/>
    </row>
    <row r="224" spans="2:11" ht="18">
      <c r="B224" s="762"/>
      <c r="C224" s="762"/>
      <c r="D224" s="762"/>
      <c r="E224" s="762"/>
      <c r="F224" s="762"/>
      <c r="G224" s="762"/>
      <c r="H224" s="1074"/>
      <c r="I224" s="762"/>
      <c r="J224" s="762"/>
      <c r="K224" s="1724"/>
    </row>
    <row r="225" spans="2:11" ht="18">
      <c r="B225" s="762"/>
      <c r="C225" s="762"/>
      <c r="D225" s="762"/>
      <c r="E225" s="762"/>
      <c r="F225" s="762"/>
      <c r="G225" s="762"/>
      <c r="H225" s="1074"/>
      <c r="I225" s="762"/>
      <c r="J225" s="762"/>
      <c r="K225" s="1724"/>
    </row>
    <row r="226" spans="2:11" ht="18">
      <c r="B226" s="762"/>
      <c r="C226" s="762"/>
      <c r="D226" s="762"/>
      <c r="E226" s="762"/>
      <c r="F226" s="762"/>
      <c r="G226" s="762"/>
      <c r="H226" s="1074"/>
      <c r="I226" s="762"/>
      <c r="J226" s="762"/>
      <c r="K226" s="1724"/>
    </row>
    <row r="227" spans="2:11" ht="18">
      <c r="B227" s="762"/>
      <c r="C227" s="762"/>
      <c r="D227" s="762"/>
      <c r="E227" s="762"/>
      <c r="F227" s="762"/>
      <c r="G227" s="762"/>
      <c r="H227" s="1074"/>
      <c r="I227" s="762"/>
      <c r="J227" s="762"/>
      <c r="K227" s="1724"/>
    </row>
    <row r="228" spans="2:11" ht="18">
      <c r="B228" s="762"/>
      <c r="C228" s="762"/>
      <c r="D228" s="762"/>
      <c r="E228" s="762"/>
      <c r="F228" s="762"/>
      <c r="G228" s="762"/>
      <c r="H228" s="1074"/>
      <c r="I228" s="762"/>
      <c r="J228" s="762"/>
      <c r="K228" s="1724"/>
    </row>
    <row r="229" spans="2:11" ht="18">
      <c r="B229" s="762"/>
      <c r="C229" s="762"/>
      <c r="D229" s="762"/>
      <c r="E229" s="762"/>
      <c r="F229" s="762"/>
      <c r="G229" s="762"/>
      <c r="H229" s="1074"/>
      <c r="I229" s="762"/>
      <c r="J229" s="762"/>
      <c r="K229" s="1724"/>
    </row>
    <row r="230" spans="2:11" ht="18">
      <c r="B230" s="762"/>
      <c r="C230" s="762"/>
      <c r="D230" s="762"/>
      <c r="E230" s="762"/>
      <c r="F230" s="762"/>
      <c r="G230" s="762"/>
      <c r="H230" s="1074"/>
      <c r="I230" s="762"/>
      <c r="J230" s="762"/>
      <c r="K230" s="1724"/>
    </row>
    <row r="231" spans="2:11" ht="18">
      <c r="B231" s="762"/>
      <c r="C231" s="762"/>
      <c r="D231" s="762"/>
      <c r="E231" s="762"/>
      <c r="F231" s="762"/>
      <c r="G231" s="762"/>
      <c r="H231" s="1074"/>
      <c r="I231" s="762"/>
      <c r="J231" s="762"/>
      <c r="K231" s="1724"/>
    </row>
    <row r="232" spans="2:11" ht="18">
      <c r="B232" s="762"/>
      <c r="C232" s="762"/>
      <c r="D232" s="762"/>
      <c r="E232" s="762"/>
      <c r="F232" s="762"/>
      <c r="G232" s="762"/>
      <c r="H232" s="1074"/>
      <c r="I232" s="762"/>
      <c r="J232" s="762"/>
      <c r="K232" s="1724"/>
    </row>
    <row r="233" spans="2:11" ht="18">
      <c r="B233" s="762"/>
      <c r="C233" s="762"/>
      <c r="D233" s="762"/>
      <c r="E233" s="762"/>
      <c r="F233" s="762"/>
      <c r="G233" s="762"/>
      <c r="H233" s="1074"/>
      <c r="I233" s="762"/>
      <c r="J233" s="762"/>
      <c r="K233" s="1724"/>
    </row>
    <row r="234" spans="2:11" ht="18">
      <c r="B234" s="762"/>
      <c r="C234" s="762"/>
      <c r="D234" s="762"/>
      <c r="E234" s="762"/>
      <c r="F234" s="762"/>
      <c r="G234" s="762"/>
      <c r="H234" s="1074"/>
      <c r="I234" s="762"/>
      <c r="J234" s="762"/>
      <c r="K234" s="1724"/>
    </row>
    <row r="235" spans="2:11" ht="18">
      <c r="B235" s="762"/>
      <c r="C235" s="762"/>
      <c r="D235" s="762"/>
      <c r="E235" s="762"/>
      <c r="F235" s="762"/>
      <c r="G235" s="762"/>
      <c r="H235" s="1074"/>
      <c r="I235" s="762"/>
      <c r="J235" s="762"/>
      <c r="K235" s="1724"/>
    </row>
    <row r="236" spans="2:11" ht="18">
      <c r="B236" s="762"/>
      <c r="C236" s="762"/>
      <c r="D236" s="762"/>
      <c r="E236" s="762"/>
      <c r="F236" s="762"/>
      <c r="G236" s="762"/>
      <c r="H236" s="1074"/>
      <c r="I236" s="762"/>
      <c r="J236" s="762"/>
      <c r="K236" s="1724"/>
    </row>
    <row r="237" spans="2:11" ht="18">
      <c r="B237" s="762"/>
      <c r="C237" s="762"/>
      <c r="D237" s="762"/>
      <c r="E237" s="762"/>
      <c r="F237" s="762"/>
      <c r="G237" s="762"/>
      <c r="H237" s="1074"/>
      <c r="I237" s="762"/>
      <c r="J237" s="762"/>
      <c r="K237" s="1724"/>
    </row>
    <row r="238" spans="2:11" ht="18">
      <c r="B238" s="762"/>
      <c r="C238" s="762"/>
      <c r="D238" s="762"/>
      <c r="E238" s="762"/>
      <c r="F238" s="762"/>
      <c r="G238" s="762"/>
      <c r="H238" s="1074"/>
      <c r="I238" s="762"/>
      <c r="J238" s="762"/>
      <c r="K238" s="1724"/>
    </row>
    <row r="239" spans="2:11" ht="18">
      <c r="B239" s="762"/>
      <c r="C239" s="762"/>
      <c r="D239" s="762"/>
      <c r="E239" s="762"/>
      <c r="F239" s="762"/>
      <c r="G239" s="762"/>
      <c r="H239" s="1074"/>
      <c r="I239" s="762"/>
      <c r="J239" s="762"/>
      <c r="K239" s="1724"/>
    </row>
    <row r="240" spans="2:11" ht="18">
      <c r="B240" s="762"/>
      <c r="C240" s="762"/>
      <c r="D240" s="762"/>
      <c r="E240" s="762"/>
      <c r="F240" s="762"/>
      <c r="G240" s="762"/>
      <c r="H240" s="1074"/>
      <c r="I240" s="762"/>
      <c r="J240" s="762"/>
      <c r="K240" s="1724"/>
    </row>
    <row r="241" spans="2:11" ht="18">
      <c r="B241" s="762"/>
      <c r="C241" s="762"/>
      <c r="D241" s="762"/>
      <c r="E241" s="762"/>
      <c r="F241" s="762"/>
      <c r="G241" s="762"/>
      <c r="H241" s="1074"/>
      <c r="I241" s="762"/>
      <c r="J241" s="762"/>
      <c r="K241" s="1724"/>
    </row>
    <row r="242" spans="2:11" ht="18">
      <c r="B242" s="762"/>
      <c r="C242" s="762"/>
      <c r="D242" s="762"/>
      <c r="E242" s="762"/>
      <c r="F242" s="762"/>
      <c r="G242" s="762"/>
      <c r="H242" s="1074"/>
      <c r="I242" s="762"/>
      <c r="J242" s="762"/>
      <c r="K242" s="1724"/>
    </row>
    <row r="243" spans="2:11" ht="18">
      <c r="B243" s="762"/>
      <c r="C243" s="762"/>
      <c r="D243" s="762"/>
      <c r="E243" s="762"/>
      <c r="F243" s="762"/>
      <c r="G243" s="762"/>
      <c r="H243" s="1074"/>
      <c r="I243" s="762"/>
      <c r="J243" s="762"/>
      <c r="K243" s="1724"/>
    </row>
    <row r="244" spans="2:11" ht="18">
      <c r="B244" s="762"/>
      <c r="C244" s="762"/>
      <c r="D244" s="762"/>
      <c r="E244" s="762"/>
      <c r="F244" s="762"/>
      <c r="G244" s="762"/>
      <c r="H244" s="1074"/>
      <c r="I244" s="762"/>
      <c r="J244" s="762"/>
      <c r="K244" s="1724"/>
    </row>
    <row r="245" spans="2:11" ht="18">
      <c r="B245" s="762"/>
      <c r="C245" s="762"/>
      <c r="D245" s="762"/>
      <c r="E245" s="762"/>
      <c r="F245" s="762"/>
      <c r="G245" s="762"/>
      <c r="H245" s="1074"/>
      <c r="I245" s="762"/>
      <c r="J245" s="762"/>
      <c r="K245" s="1724"/>
    </row>
    <row r="246" spans="2:11" ht="18">
      <c r="B246" s="762"/>
      <c r="C246" s="762"/>
      <c r="D246" s="762"/>
      <c r="E246" s="762"/>
      <c r="F246" s="762"/>
      <c r="G246" s="762"/>
      <c r="H246" s="1074"/>
      <c r="I246" s="762"/>
      <c r="J246" s="762"/>
      <c r="K246" s="1724"/>
    </row>
    <row r="247" spans="2:11" ht="18">
      <c r="B247" s="762"/>
      <c r="C247" s="762"/>
      <c r="D247" s="762"/>
      <c r="E247" s="762"/>
      <c r="F247" s="762"/>
      <c r="G247" s="762"/>
      <c r="H247" s="1074"/>
      <c r="I247" s="762"/>
      <c r="J247" s="762"/>
      <c r="K247" s="1724"/>
    </row>
    <row r="248" spans="2:11" ht="18">
      <c r="B248" s="762"/>
      <c r="C248" s="762"/>
      <c r="D248" s="762"/>
      <c r="E248" s="762"/>
      <c r="F248" s="762"/>
      <c r="G248" s="762"/>
      <c r="H248" s="1074"/>
      <c r="I248" s="762"/>
      <c r="J248" s="762"/>
      <c r="K248" s="1724"/>
    </row>
    <row r="249" spans="2:11" ht="18">
      <c r="B249" s="762"/>
      <c r="C249" s="762"/>
      <c r="D249" s="762"/>
      <c r="E249" s="762"/>
      <c r="F249" s="762"/>
      <c r="G249" s="762"/>
      <c r="H249" s="1074"/>
      <c r="I249" s="762"/>
      <c r="J249" s="762"/>
      <c r="K249" s="1724"/>
    </row>
    <row r="250" spans="2:11" ht="18">
      <c r="B250" s="762"/>
      <c r="C250" s="762"/>
      <c r="D250" s="762"/>
      <c r="E250" s="762"/>
      <c r="F250" s="762"/>
      <c r="G250" s="762"/>
      <c r="H250" s="1074"/>
      <c r="I250" s="762"/>
      <c r="J250" s="762"/>
      <c r="K250" s="1724"/>
    </row>
    <row r="251" spans="2:11" ht="18">
      <c r="B251" s="762"/>
      <c r="C251" s="762"/>
      <c r="D251" s="762"/>
      <c r="E251" s="762"/>
      <c r="F251" s="762"/>
      <c r="G251" s="762"/>
      <c r="H251" s="1074"/>
      <c r="I251" s="762"/>
      <c r="J251" s="762"/>
      <c r="K251" s="1724"/>
    </row>
    <row r="252" spans="2:11" ht="18">
      <c r="B252" s="762"/>
      <c r="C252" s="762"/>
      <c r="D252" s="762"/>
      <c r="E252" s="762"/>
      <c r="F252" s="762"/>
      <c r="G252" s="762"/>
      <c r="H252" s="1074"/>
      <c r="I252" s="762"/>
      <c r="J252" s="762"/>
      <c r="K252" s="1724"/>
    </row>
    <row r="253" spans="2:11" ht="18">
      <c r="B253" s="762"/>
      <c r="C253" s="762"/>
      <c r="D253" s="762"/>
      <c r="E253" s="762"/>
      <c r="F253" s="762"/>
      <c r="G253" s="762"/>
      <c r="H253" s="1074"/>
      <c r="I253" s="762"/>
      <c r="J253" s="762"/>
      <c r="K253" s="1724"/>
    </row>
    <row r="254" spans="2:11" ht="18">
      <c r="B254" s="762"/>
      <c r="C254" s="762"/>
      <c r="D254" s="762"/>
      <c r="E254" s="762"/>
      <c r="F254" s="762"/>
      <c r="G254" s="762"/>
      <c r="H254" s="1074"/>
      <c r="I254" s="762"/>
      <c r="J254" s="762"/>
      <c r="K254" s="1724"/>
    </row>
    <row r="255" spans="2:11" ht="18">
      <c r="B255" s="762"/>
      <c r="C255" s="762"/>
      <c r="D255" s="762"/>
      <c r="E255" s="762"/>
      <c r="F255" s="762"/>
      <c r="G255" s="762"/>
      <c r="H255" s="1074"/>
      <c r="I255" s="762"/>
      <c r="J255" s="762"/>
      <c r="K255" s="1724"/>
    </row>
    <row r="256" spans="2:11" ht="18">
      <c r="B256" s="762"/>
      <c r="C256" s="762"/>
      <c r="D256" s="762"/>
      <c r="E256" s="762"/>
      <c r="F256" s="762"/>
      <c r="G256" s="762"/>
      <c r="H256" s="1074"/>
      <c r="I256" s="762"/>
      <c r="J256" s="762"/>
      <c r="K256" s="1724"/>
    </row>
    <row r="257" spans="2:11" ht="18">
      <c r="B257" s="762"/>
      <c r="C257" s="762"/>
      <c r="D257" s="762"/>
      <c r="E257" s="762"/>
      <c r="F257" s="762"/>
      <c r="G257" s="762"/>
      <c r="H257" s="1074"/>
      <c r="I257" s="762"/>
      <c r="J257" s="762"/>
      <c r="K257" s="1724"/>
    </row>
    <row r="258" spans="2:11" ht="18">
      <c r="B258" s="762"/>
      <c r="C258" s="762"/>
      <c r="D258" s="762"/>
      <c r="E258" s="762"/>
      <c r="F258" s="762"/>
      <c r="G258" s="762"/>
      <c r="H258" s="1074"/>
      <c r="I258" s="762"/>
      <c r="J258" s="762"/>
      <c r="K258" s="1724"/>
    </row>
    <row r="259" spans="2:11" ht="18">
      <c r="B259" s="762"/>
      <c r="C259" s="762"/>
      <c r="D259" s="762"/>
      <c r="E259" s="762"/>
      <c r="F259" s="762"/>
      <c r="G259" s="762"/>
      <c r="H259" s="1074"/>
      <c r="I259" s="762"/>
      <c r="J259" s="762"/>
      <c r="K259" s="1724"/>
    </row>
    <row r="260" spans="2:11" ht="18">
      <c r="B260" s="762"/>
      <c r="C260" s="762"/>
      <c r="D260" s="762"/>
      <c r="E260" s="762"/>
      <c r="F260" s="762"/>
      <c r="G260" s="762"/>
      <c r="H260" s="1074"/>
      <c r="I260" s="762"/>
      <c r="J260" s="762"/>
      <c r="K260" s="1724"/>
    </row>
    <row r="261" spans="2:11" ht="18">
      <c r="B261" s="762"/>
      <c r="C261" s="762"/>
      <c r="D261" s="762"/>
      <c r="E261" s="762"/>
      <c r="F261" s="762"/>
      <c r="G261" s="762"/>
      <c r="H261" s="1074"/>
      <c r="I261" s="762"/>
      <c r="J261" s="762"/>
      <c r="K261" s="1724"/>
    </row>
    <row r="262" spans="2:11" ht="18">
      <c r="B262" s="762"/>
      <c r="C262" s="762"/>
      <c r="D262" s="762"/>
      <c r="E262" s="762"/>
      <c r="F262" s="762"/>
      <c r="G262" s="762"/>
      <c r="H262" s="1074"/>
      <c r="I262" s="762"/>
      <c r="J262" s="762"/>
      <c r="K262" s="1724"/>
    </row>
    <row r="263" spans="2:11" ht="18">
      <c r="B263" s="762"/>
      <c r="C263" s="762"/>
      <c r="D263" s="762"/>
      <c r="E263" s="762"/>
      <c r="F263" s="762"/>
      <c r="G263" s="762"/>
      <c r="H263" s="1074"/>
      <c r="I263" s="762"/>
      <c r="J263" s="762"/>
      <c r="K263" s="1724"/>
    </row>
    <row r="264" spans="2:11" ht="18">
      <c r="B264" s="762"/>
      <c r="C264" s="762"/>
      <c r="D264" s="762"/>
      <c r="E264" s="762"/>
      <c r="F264" s="762"/>
      <c r="G264" s="762"/>
      <c r="H264" s="1074"/>
      <c r="I264" s="762"/>
      <c r="J264" s="762"/>
      <c r="K264" s="1724"/>
    </row>
    <row r="265" spans="2:11" ht="18">
      <c r="B265" s="762"/>
      <c r="C265" s="762"/>
      <c r="D265" s="762"/>
      <c r="E265" s="762"/>
      <c r="F265" s="762"/>
      <c r="G265" s="762"/>
      <c r="H265" s="1074"/>
      <c r="I265" s="762"/>
      <c r="J265" s="762"/>
      <c r="K265" s="1724"/>
    </row>
    <row r="266" spans="2:11" ht="18">
      <c r="B266" s="762"/>
      <c r="C266" s="762"/>
      <c r="D266" s="762"/>
      <c r="E266" s="762"/>
      <c r="F266" s="762"/>
      <c r="G266" s="762"/>
      <c r="H266" s="1074"/>
      <c r="I266" s="762"/>
      <c r="J266" s="762"/>
      <c r="K266" s="1724"/>
    </row>
    <row r="267" spans="2:11" ht="18">
      <c r="B267" s="762"/>
      <c r="C267" s="762"/>
      <c r="D267" s="762"/>
      <c r="E267" s="762"/>
      <c r="F267" s="762"/>
      <c r="G267" s="762"/>
      <c r="H267" s="1074"/>
      <c r="I267" s="762"/>
      <c r="J267" s="762"/>
      <c r="K267" s="1724"/>
    </row>
    <row r="268" spans="2:11" ht="18">
      <c r="B268" s="762"/>
      <c r="C268" s="762"/>
      <c r="D268" s="762"/>
      <c r="E268" s="762"/>
      <c r="F268" s="762"/>
      <c r="G268" s="762"/>
      <c r="H268" s="1074"/>
      <c r="I268" s="762"/>
      <c r="J268" s="762"/>
      <c r="K268" s="1724"/>
    </row>
  </sheetData>
  <pageMargins left="0.7" right="0.7" top="0.75" bottom="0.75" header="0.3" footer="0.3"/>
  <pageSetup scale="47" orientation="portrait" r:id="rId1"/>
  <rowBreaks count="2" manualBreakCount="2">
    <brk id="53" max="16383" man="1"/>
    <brk id="106"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V98"/>
  <sheetViews>
    <sheetView defaultGridColor="0" topLeftCell="A7" colorId="22" zoomScale="75" zoomScaleNormal="75" workbookViewId="0">
      <selection activeCell="G22" sqref="G22"/>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6" width="18.77734375" bestFit="1" customWidth="1"/>
    <col min="7" max="7" width="12.77734375" customWidth="1"/>
    <col min="8" max="8" width="10.5546875" customWidth="1"/>
    <col min="9" max="9" width="12.77734375" customWidth="1"/>
    <col min="10" max="10" width="12.6640625" customWidth="1"/>
    <col min="11" max="11" width="2.77734375" customWidth="1"/>
    <col min="12" max="12" width="5.77734375" customWidth="1"/>
    <col min="13" max="13" width="30.77734375" customWidth="1"/>
    <col min="14" max="18" width="14.77734375" customWidth="1"/>
    <col min="21" max="21" width="24.33203125" customWidth="1"/>
    <col min="22" max="22" width="14.6640625" bestFit="1" customWidth="1"/>
  </cols>
  <sheetData>
    <row r="1" spans="1:19" ht="16.5" thickBot="1">
      <c r="A1" s="152" t="str">
        <f>'Data Sheet'!A54</f>
        <v>Annual Report of VERIZON NEW YORK INC.                                                                                           For the period ending DECEMBER 31, 2014</v>
      </c>
      <c r="B1" s="67"/>
      <c r="C1" s="866"/>
      <c r="D1" s="866"/>
      <c r="E1" s="866"/>
      <c r="F1" s="866"/>
      <c r="G1" s="866"/>
      <c r="H1" s="823"/>
      <c r="I1" s="866"/>
      <c r="J1" s="866"/>
      <c r="K1" s="152" t="str">
        <f>'Data Sheet'!A54</f>
        <v>Annual Report of VERIZON NEW YORK INC.                                                                                           For the period ending DECEMBER 31, 2014</v>
      </c>
      <c r="L1" s="67"/>
      <c r="M1" s="866"/>
      <c r="N1" s="866"/>
      <c r="O1" s="866"/>
      <c r="P1" s="823"/>
      <c r="Q1" s="866"/>
      <c r="R1" s="866"/>
      <c r="S1" s="67"/>
    </row>
    <row r="2" spans="1:19" ht="15.75">
      <c r="A2" s="867"/>
      <c r="B2" s="868"/>
      <c r="C2" s="868"/>
      <c r="D2" s="868"/>
      <c r="E2" s="868"/>
      <c r="F2" s="868"/>
      <c r="G2" s="868"/>
      <c r="H2" s="868"/>
      <c r="I2" s="868"/>
      <c r="J2" s="869" t="s">
        <v>728</v>
      </c>
      <c r="K2" s="68"/>
      <c r="L2" s="868"/>
      <c r="M2" s="868"/>
      <c r="N2" s="868"/>
      <c r="O2" s="868"/>
      <c r="P2" s="868"/>
      <c r="Q2" s="868"/>
      <c r="R2" s="869" t="s">
        <v>728</v>
      </c>
      <c r="S2" s="67"/>
    </row>
    <row r="3" spans="1:19" ht="15.75">
      <c r="A3" s="821"/>
      <c r="B3" s="866"/>
      <c r="C3" s="866"/>
      <c r="D3" s="866"/>
      <c r="E3" s="866"/>
      <c r="F3" s="866"/>
      <c r="G3" s="866"/>
      <c r="H3" s="866"/>
      <c r="I3" s="866"/>
      <c r="J3" s="870"/>
      <c r="K3" s="74"/>
      <c r="L3" s="866"/>
      <c r="M3" s="866"/>
      <c r="N3" s="866"/>
      <c r="O3" s="866"/>
      <c r="P3" s="866"/>
      <c r="Q3" s="866"/>
      <c r="R3" s="870" t="s">
        <v>728</v>
      </c>
      <c r="S3" s="67"/>
    </row>
    <row r="4" spans="1:19" ht="18">
      <c r="A4" s="1048"/>
      <c r="B4" s="1" t="s">
        <v>2567</v>
      </c>
      <c r="C4" s="445"/>
      <c r="D4" s="445"/>
      <c r="E4" s="445"/>
      <c r="F4" s="445"/>
      <c r="G4" s="445"/>
      <c r="H4" s="445"/>
      <c r="I4" s="445"/>
      <c r="J4" s="461"/>
      <c r="K4" s="74"/>
      <c r="L4" s="566" t="s">
        <v>2568</v>
      </c>
      <c r="M4" s="566"/>
      <c r="N4" s="566"/>
      <c r="O4" s="566"/>
      <c r="P4" s="566"/>
      <c r="Q4" s="566"/>
      <c r="R4" s="871"/>
      <c r="S4" s="67"/>
    </row>
    <row r="5" spans="1:19">
      <c r="A5" s="74"/>
      <c r="B5" s="67"/>
      <c r="C5" s="67"/>
      <c r="D5" s="67"/>
      <c r="E5" s="67"/>
      <c r="F5" s="67"/>
      <c r="G5" s="107"/>
      <c r="H5" s="107"/>
      <c r="I5" s="107"/>
      <c r="J5" s="75"/>
      <c r="K5" s="74"/>
      <c r="L5" s="67"/>
      <c r="M5" s="67"/>
      <c r="N5" s="67"/>
      <c r="O5" s="67"/>
      <c r="P5" s="107"/>
      <c r="Q5" s="107"/>
      <c r="R5" s="75"/>
      <c r="S5" s="67"/>
    </row>
    <row r="6" spans="1:19">
      <c r="A6" s="74"/>
      <c r="B6" s="95" t="s">
        <v>2021</v>
      </c>
      <c r="C6" s="67"/>
      <c r="D6" s="1021" t="s">
        <v>2569</v>
      </c>
      <c r="J6" s="1010"/>
      <c r="K6" s="74"/>
      <c r="L6" s="95" t="s">
        <v>1398</v>
      </c>
      <c r="M6" s="1021" t="s">
        <v>2570</v>
      </c>
      <c r="R6" s="1010"/>
      <c r="S6" s="67"/>
    </row>
    <row r="7" spans="1:19">
      <c r="A7" s="74"/>
      <c r="B7" s="67"/>
      <c r="C7" s="67"/>
      <c r="D7" s="1021" t="s">
        <v>729</v>
      </c>
      <c r="J7" s="1010"/>
      <c r="K7" s="74"/>
      <c r="L7" s="67"/>
      <c r="M7" s="1021" t="s">
        <v>730</v>
      </c>
      <c r="R7" s="1010"/>
      <c r="S7" s="67"/>
    </row>
    <row r="8" spans="1:19">
      <c r="A8" s="74"/>
      <c r="B8" s="67"/>
      <c r="C8" s="67"/>
      <c r="D8" s="1021"/>
      <c r="J8" s="1010"/>
      <c r="K8" s="74"/>
      <c r="L8" s="67"/>
      <c r="M8" s="1021"/>
      <c r="R8" s="1010"/>
      <c r="S8" s="67"/>
    </row>
    <row r="9" spans="1:19">
      <c r="A9" s="74"/>
      <c r="B9" s="95" t="s">
        <v>2035</v>
      </c>
      <c r="C9" s="67"/>
      <c r="D9" s="1021" t="s">
        <v>731</v>
      </c>
      <c r="J9" s="1010"/>
      <c r="K9" s="74"/>
      <c r="L9" s="95" t="s">
        <v>1423</v>
      </c>
      <c r="M9" s="1021" t="s">
        <v>732</v>
      </c>
      <c r="R9" s="1010"/>
      <c r="S9" s="67"/>
    </row>
    <row r="10" spans="1:19">
      <c r="A10" s="74"/>
      <c r="B10" s="67"/>
      <c r="C10" s="67"/>
      <c r="D10" s="1021" t="s">
        <v>733</v>
      </c>
      <c r="J10" s="1010"/>
      <c r="K10" s="74"/>
      <c r="L10" s="67"/>
      <c r="M10" s="1021" t="s">
        <v>734</v>
      </c>
      <c r="R10" s="1010"/>
      <c r="S10" s="67"/>
    </row>
    <row r="11" spans="1:19">
      <c r="A11" s="74"/>
      <c r="B11" s="67"/>
      <c r="C11" s="67"/>
      <c r="D11" s="1021"/>
      <c r="J11" s="1010"/>
      <c r="K11" s="74"/>
      <c r="L11" s="67"/>
      <c r="M11" s="1021"/>
      <c r="R11" s="1010"/>
      <c r="S11" s="67"/>
    </row>
    <row r="12" spans="1:19">
      <c r="A12" s="74"/>
      <c r="B12" s="95" t="s">
        <v>1378</v>
      </c>
      <c r="C12" s="67"/>
      <c r="D12" s="1021" t="s">
        <v>735</v>
      </c>
      <c r="J12" s="1010"/>
      <c r="K12" s="74"/>
      <c r="L12" s="95" t="s">
        <v>1426</v>
      </c>
      <c r="M12" s="1021" t="s">
        <v>736</v>
      </c>
      <c r="R12" s="1010"/>
      <c r="S12" s="67"/>
    </row>
    <row r="13" spans="1:19">
      <c r="A13" s="74"/>
      <c r="B13" s="67"/>
      <c r="C13" s="67"/>
      <c r="D13" s="67"/>
      <c r="E13" s="67"/>
      <c r="F13" s="67"/>
      <c r="G13" s="67"/>
      <c r="H13" s="67"/>
      <c r="I13" s="67"/>
      <c r="J13" s="212"/>
      <c r="K13" s="74"/>
      <c r="L13" s="67"/>
      <c r="M13" s="1021" t="s">
        <v>737</v>
      </c>
      <c r="R13" s="1022"/>
      <c r="S13" s="67"/>
    </row>
    <row r="14" spans="1:19">
      <c r="A14" s="625"/>
      <c r="B14" s="180"/>
      <c r="C14" s="181"/>
      <c r="D14" s="180"/>
      <c r="E14" s="643"/>
      <c r="F14" s="180"/>
      <c r="G14" s="643"/>
      <c r="H14" s="180"/>
      <c r="I14" s="643"/>
      <c r="J14" s="295"/>
      <c r="K14" s="625"/>
      <c r="L14" s="180"/>
      <c r="M14" s="643"/>
      <c r="N14" s="180"/>
      <c r="O14" s="643"/>
      <c r="P14" s="180"/>
      <c r="Q14" s="181"/>
      <c r="R14" s="295"/>
      <c r="S14" s="67"/>
    </row>
    <row r="15" spans="1:19">
      <c r="A15" s="74"/>
      <c r="B15" s="67"/>
      <c r="C15" s="176"/>
      <c r="D15" s="67"/>
      <c r="E15" s="642" t="s">
        <v>738</v>
      </c>
      <c r="F15" s="67"/>
      <c r="G15" s="90" t="s">
        <v>728</v>
      </c>
      <c r="H15" s="67" t="s">
        <v>728</v>
      </c>
      <c r="I15" s="642" t="s">
        <v>1569</v>
      </c>
      <c r="J15" s="140" t="s">
        <v>1569</v>
      </c>
      <c r="K15" s="74"/>
      <c r="L15" s="67"/>
      <c r="M15" s="90"/>
      <c r="N15" s="67" t="s">
        <v>728</v>
      </c>
      <c r="O15" s="642" t="s">
        <v>1569</v>
      </c>
      <c r="P15" s="67" t="s">
        <v>728</v>
      </c>
      <c r="Q15" s="241" t="s">
        <v>46</v>
      </c>
      <c r="R15" s="242"/>
      <c r="S15" s="67"/>
    </row>
    <row r="16" spans="1:19">
      <c r="A16" s="74"/>
      <c r="B16" s="95" t="s">
        <v>36</v>
      </c>
      <c r="C16" s="176"/>
      <c r="D16" s="95" t="s">
        <v>739</v>
      </c>
      <c r="E16" s="642" t="s">
        <v>740</v>
      </c>
      <c r="F16" s="95" t="s">
        <v>1569</v>
      </c>
      <c r="G16" s="642" t="s">
        <v>1569</v>
      </c>
      <c r="H16" s="95" t="s">
        <v>1569</v>
      </c>
      <c r="I16" s="642" t="s">
        <v>426</v>
      </c>
      <c r="J16" s="140" t="s">
        <v>426</v>
      </c>
      <c r="K16" s="74"/>
      <c r="L16" s="95" t="s">
        <v>36</v>
      </c>
      <c r="M16" s="642" t="s">
        <v>739</v>
      </c>
      <c r="N16" s="95" t="s">
        <v>1569</v>
      </c>
      <c r="O16" s="642" t="s">
        <v>2624</v>
      </c>
      <c r="P16" s="95" t="s">
        <v>1569</v>
      </c>
      <c r="Q16" s="642" t="s">
        <v>1569</v>
      </c>
      <c r="R16" s="75" t="s">
        <v>728</v>
      </c>
      <c r="S16" s="67"/>
    </row>
    <row r="17" spans="1:19">
      <c r="A17" s="74"/>
      <c r="B17" s="95" t="s">
        <v>48</v>
      </c>
      <c r="C17" s="176"/>
      <c r="D17" s="67"/>
      <c r="E17" s="642" t="s">
        <v>741</v>
      </c>
      <c r="F17" s="95" t="s">
        <v>422</v>
      </c>
      <c r="G17" s="642" t="s">
        <v>1684</v>
      </c>
      <c r="H17" s="95" t="s">
        <v>1711</v>
      </c>
      <c r="I17" s="642" t="s">
        <v>1894</v>
      </c>
      <c r="J17" s="140" t="s">
        <v>742</v>
      </c>
      <c r="K17" s="74"/>
      <c r="L17" s="95" t="s">
        <v>48</v>
      </c>
      <c r="M17" s="90"/>
      <c r="N17" s="95" t="s">
        <v>1689</v>
      </c>
      <c r="O17" s="642" t="s">
        <v>2626</v>
      </c>
      <c r="P17" s="95" t="s">
        <v>2620</v>
      </c>
      <c r="Q17" s="642" t="s">
        <v>562</v>
      </c>
      <c r="R17" s="140" t="s">
        <v>1882</v>
      </c>
      <c r="S17" s="67"/>
    </row>
    <row r="18" spans="1:19">
      <c r="A18" s="210"/>
      <c r="B18" s="211"/>
      <c r="C18" s="179"/>
      <c r="D18" s="83" t="s">
        <v>470</v>
      </c>
      <c r="E18" s="82" t="s">
        <v>471</v>
      </c>
      <c r="F18" s="83" t="s">
        <v>472</v>
      </c>
      <c r="G18" s="82" t="s">
        <v>62</v>
      </c>
      <c r="H18" s="83" t="s">
        <v>63</v>
      </c>
      <c r="I18" s="82" t="s">
        <v>64</v>
      </c>
      <c r="J18" s="285" t="s">
        <v>65</v>
      </c>
      <c r="K18" s="210"/>
      <c r="L18" s="211"/>
      <c r="M18" s="82" t="s">
        <v>470</v>
      </c>
      <c r="N18" s="83" t="s">
        <v>66</v>
      </c>
      <c r="O18" s="82" t="s">
        <v>67</v>
      </c>
      <c r="P18" s="83" t="s">
        <v>68</v>
      </c>
      <c r="Q18" s="82" t="s">
        <v>69</v>
      </c>
      <c r="R18" s="285" t="s">
        <v>70</v>
      </c>
      <c r="S18" s="67"/>
    </row>
    <row r="19" spans="1:19">
      <c r="A19" s="74"/>
      <c r="B19" s="67"/>
      <c r="C19" s="176"/>
      <c r="D19" s="67"/>
      <c r="E19" s="90"/>
      <c r="F19" s="67"/>
      <c r="G19" s="90"/>
      <c r="H19" s="67"/>
      <c r="I19" s="90"/>
      <c r="J19" s="75"/>
      <c r="K19" s="74"/>
      <c r="L19" s="67"/>
      <c r="M19" s="90"/>
      <c r="N19" s="67"/>
      <c r="O19" s="90"/>
      <c r="P19" s="67"/>
      <c r="Q19" s="90"/>
      <c r="R19" s="75"/>
      <c r="S19" s="67"/>
    </row>
    <row r="20" spans="1:19">
      <c r="A20" s="74"/>
      <c r="B20" s="67"/>
      <c r="C20" s="176"/>
      <c r="D20" s="67" t="s">
        <v>743</v>
      </c>
      <c r="E20" s="90"/>
      <c r="F20" s="67"/>
      <c r="G20" s="90"/>
      <c r="H20" s="67"/>
      <c r="I20" s="90"/>
      <c r="J20" s="75"/>
      <c r="K20" s="74"/>
      <c r="L20" s="67"/>
      <c r="M20" s="90" t="s">
        <v>743</v>
      </c>
      <c r="N20" s="67"/>
      <c r="O20" s="90"/>
      <c r="P20" s="67"/>
      <c r="Q20" s="90"/>
      <c r="R20" s="75"/>
      <c r="S20" s="67"/>
    </row>
    <row r="21" spans="1:19">
      <c r="A21" s="74"/>
      <c r="B21" s="67"/>
      <c r="C21" s="176"/>
      <c r="D21" s="67"/>
      <c r="E21" s="90"/>
      <c r="F21" s="67"/>
      <c r="G21" s="90"/>
      <c r="H21" s="67"/>
      <c r="I21" s="90"/>
      <c r="J21" s="75"/>
      <c r="K21" s="74"/>
      <c r="L21" s="67"/>
      <c r="M21" s="90"/>
      <c r="N21" s="67"/>
      <c r="O21" s="90"/>
      <c r="P21" s="67"/>
      <c r="Q21" s="90"/>
      <c r="R21" s="75"/>
      <c r="S21" s="67"/>
    </row>
    <row r="22" spans="1:19">
      <c r="A22" s="74"/>
      <c r="B22" s="95" t="s">
        <v>475</v>
      </c>
      <c r="C22" s="176"/>
      <c r="D22" s="67" t="s">
        <v>280</v>
      </c>
      <c r="E22" s="1363">
        <f>+F22+G22</f>
        <v>-552123421.71000004</v>
      </c>
      <c r="F22" s="1364">
        <v>-574589541.01999998</v>
      </c>
      <c r="G22" s="1363">
        <v>22466119.309999999</v>
      </c>
      <c r="H22" s="589"/>
      <c r="I22" s="555"/>
      <c r="J22" s="289"/>
      <c r="K22" s="74"/>
      <c r="L22" s="95" t="s">
        <v>475</v>
      </c>
      <c r="M22" s="90" t="s">
        <v>280</v>
      </c>
      <c r="N22" s="589"/>
      <c r="O22" s="555"/>
      <c r="P22" s="589"/>
      <c r="Q22" s="555"/>
      <c r="R22" s="289"/>
      <c r="S22" s="67"/>
    </row>
    <row r="23" spans="1:19">
      <c r="A23" s="74"/>
      <c r="B23" s="95" t="s">
        <v>968</v>
      </c>
      <c r="C23" s="176"/>
      <c r="D23" s="67" t="s">
        <v>744</v>
      </c>
      <c r="E23" s="557"/>
      <c r="F23" s="195"/>
      <c r="G23" s="557"/>
      <c r="H23" s="195"/>
      <c r="I23" s="557"/>
      <c r="J23" s="193"/>
      <c r="K23" s="74"/>
      <c r="L23" s="95" t="s">
        <v>968</v>
      </c>
      <c r="M23" s="90" t="s">
        <v>744</v>
      </c>
      <c r="N23" s="195"/>
      <c r="O23" s="555"/>
      <c r="P23" s="589"/>
      <c r="Q23" s="555"/>
      <c r="R23" s="289"/>
      <c r="S23" s="67"/>
    </row>
    <row r="24" spans="1:19">
      <c r="A24" s="74"/>
      <c r="B24" s="95" t="s">
        <v>1212</v>
      </c>
      <c r="C24" s="176"/>
      <c r="D24" s="67" t="s">
        <v>745</v>
      </c>
      <c r="E24" s="557"/>
      <c r="F24" s="195"/>
      <c r="G24" s="557"/>
      <c r="H24" s="195"/>
      <c r="I24" s="557"/>
      <c r="J24" s="193"/>
      <c r="K24" s="74"/>
      <c r="L24" s="95" t="s">
        <v>1212</v>
      </c>
      <c r="M24" s="90" t="s">
        <v>745</v>
      </c>
      <c r="N24" s="195"/>
      <c r="O24" s="557"/>
      <c r="P24" s="195"/>
      <c r="Q24" s="555"/>
      <c r="R24" s="193"/>
      <c r="S24" s="67"/>
    </row>
    <row r="25" spans="1:19">
      <c r="A25" s="74"/>
      <c r="B25" s="95" t="s">
        <v>71</v>
      </c>
      <c r="C25" s="176"/>
      <c r="D25" s="67" t="s">
        <v>3429</v>
      </c>
      <c r="E25" s="1363">
        <v>6947616</v>
      </c>
      <c r="F25" s="195"/>
      <c r="G25" s="557"/>
      <c r="H25" s="195"/>
      <c r="I25" s="557"/>
      <c r="J25" s="193">
        <f>+E25-I25</f>
        <v>6947616</v>
      </c>
      <c r="K25" s="74"/>
      <c r="L25" s="95" t="s">
        <v>71</v>
      </c>
      <c r="M25" s="90" t="s">
        <v>46</v>
      </c>
      <c r="N25" s="195"/>
      <c r="O25" s="557"/>
      <c r="P25" s="195"/>
      <c r="Q25" s="557"/>
      <c r="R25" s="193"/>
      <c r="S25" s="67"/>
    </row>
    <row r="26" spans="1:19">
      <c r="A26" s="74"/>
      <c r="B26" s="95" t="s">
        <v>72</v>
      </c>
      <c r="C26" s="176"/>
      <c r="D26" s="67" t="s">
        <v>3430</v>
      </c>
      <c r="E26" s="1414">
        <v>2940000</v>
      </c>
      <c r="F26" s="204"/>
      <c r="G26" s="872"/>
      <c r="H26" s="872"/>
      <c r="I26" s="872"/>
      <c r="J26" s="872">
        <f>+E26-I26</f>
        <v>2940000</v>
      </c>
      <c r="K26" s="74"/>
      <c r="L26" s="95" t="s">
        <v>72</v>
      </c>
      <c r="M26" s="90"/>
      <c r="N26" s="204"/>
      <c r="O26" s="872"/>
      <c r="P26" s="204"/>
      <c r="Q26" s="557"/>
      <c r="R26" s="202"/>
      <c r="S26" s="67"/>
    </row>
    <row r="27" spans="1:19">
      <c r="A27" s="74"/>
      <c r="B27" s="95" t="s">
        <v>484</v>
      </c>
      <c r="C27" s="176"/>
      <c r="D27" s="67" t="s">
        <v>746</v>
      </c>
      <c r="E27" s="1415">
        <f t="shared" ref="E27:J27" si="0">SUM(E22:E26)</f>
        <v>-542235805.71000004</v>
      </c>
      <c r="F27" s="874">
        <f t="shared" si="0"/>
        <v>-574589541.01999998</v>
      </c>
      <c r="G27" s="873">
        <f t="shared" si="0"/>
        <v>22466119.309999999</v>
      </c>
      <c r="H27" s="874">
        <f t="shared" si="0"/>
        <v>0</v>
      </c>
      <c r="I27" s="873">
        <f t="shared" si="0"/>
        <v>0</v>
      </c>
      <c r="J27" s="875">
        <f t="shared" si="0"/>
        <v>9887616</v>
      </c>
      <c r="K27" s="74"/>
      <c r="L27" s="95" t="s">
        <v>484</v>
      </c>
      <c r="M27" s="90" t="s">
        <v>746</v>
      </c>
      <c r="N27" s="874">
        <f>SUM(N22:N26)</f>
        <v>0</v>
      </c>
      <c r="O27" s="873">
        <f>SUM(O22:O26)</f>
        <v>0</v>
      </c>
      <c r="P27" s="874">
        <f>SUM(P22:P26)</f>
        <v>0</v>
      </c>
      <c r="Q27" s="876" t="s">
        <v>747</v>
      </c>
      <c r="R27" s="875">
        <f>SUM(R22:R26)</f>
        <v>0</v>
      </c>
      <c r="S27" s="254"/>
    </row>
    <row r="28" spans="1:19">
      <c r="A28" s="74"/>
      <c r="B28" s="67"/>
      <c r="C28" s="176"/>
      <c r="D28" s="67"/>
      <c r="E28" s="1130"/>
      <c r="F28" s="254"/>
      <c r="G28" s="793"/>
      <c r="H28" s="254"/>
      <c r="I28" s="793"/>
      <c r="J28" s="255"/>
      <c r="K28" s="74"/>
      <c r="L28" s="67"/>
      <c r="M28" s="90"/>
      <c r="N28" s="254"/>
      <c r="O28" s="793"/>
      <c r="P28" s="254"/>
      <c r="Q28" s="793"/>
      <c r="R28" s="255"/>
      <c r="S28" s="67"/>
    </row>
    <row r="29" spans="1:19">
      <c r="A29" s="74"/>
      <c r="B29" s="67"/>
      <c r="C29" s="176"/>
      <c r="D29" s="67" t="s">
        <v>748</v>
      </c>
      <c r="E29" s="1130"/>
      <c r="F29" s="254"/>
      <c r="G29" s="793"/>
      <c r="H29" s="254"/>
      <c r="I29" s="793"/>
      <c r="J29" s="255"/>
      <c r="K29" s="74"/>
      <c r="L29" s="67"/>
      <c r="M29" s="90" t="s">
        <v>748</v>
      </c>
      <c r="N29" s="254"/>
      <c r="O29" s="793"/>
      <c r="P29" s="254"/>
      <c r="Q29" s="793"/>
      <c r="R29" s="255"/>
      <c r="S29" s="67"/>
    </row>
    <row r="30" spans="1:19">
      <c r="A30" s="74"/>
      <c r="B30" s="67"/>
      <c r="C30" s="176"/>
      <c r="D30" s="67"/>
      <c r="E30" s="1416"/>
      <c r="F30" s="67"/>
      <c r="G30" s="90"/>
      <c r="H30" s="67"/>
      <c r="I30" s="90"/>
      <c r="J30" s="75"/>
      <c r="K30" s="74"/>
      <c r="L30" s="67"/>
      <c r="M30" s="90"/>
      <c r="N30" s="67"/>
      <c r="O30" s="90"/>
      <c r="P30" s="67"/>
      <c r="Q30" s="90"/>
      <c r="R30" s="75"/>
      <c r="S30" s="67"/>
    </row>
    <row r="31" spans="1:19">
      <c r="A31" s="74"/>
      <c r="B31" s="95" t="s">
        <v>487</v>
      </c>
      <c r="C31" s="176"/>
      <c r="D31" s="67" t="s">
        <v>749</v>
      </c>
      <c r="E31" s="1363">
        <v>91302688</v>
      </c>
      <c r="F31" s="589"/>
      <c r="G31" s="555"/>
      <c r="H31" s="589"/>
      <c r="I31" s="557">
        <f>+E31*0.609</f>
        <v>55603336.991999999</v>
      </c>
      <c r="J31" s="193">
        <f>+E31-I31</f>
        <v>35699351.008000001</v>
      </c>
      <c r="K31" s="74"/>
      <c r="L31" s="95" t="s">
        <v>487</v>
      </c>
      <c r="M31" s="90" t="s">
        <v>749</v>
      </c>
      <c r="N31" s="195">
        <v>4496063</v>
      </c>
      <c r="O31" s="557"/>
      <c r="P31" s="195"/>
      <c r="Q31" s="557"/>
      <c r="R31" s="289"/>
      <c r="S31" s="67"/>
    </row>
    <row r="32" spans="1:19">
      <c r="A32" s="74"/>
      <c r="B32" s="95" t="s">
        <v>2227</v>
      </c>
      <c r="C32" s="176"/>
      <c r="D32" s="67" t="s">
        <v>750</v>
      </c>
      <c r="E32" s="1363"/>
      <c r="F32" s="195"/>
      <c r="G32" s="557"/>
      <c r="H32" s="195"/>
      <c r="I32" s="557"/>
      <c r="J32" s="193"/>
      <c r="K32" s="74"/>
      <c r="L32" s="95" t="s">
        <v>2227</v>
      </c>
      <c r="M32" s="90" t="s">
        <v>750</v>
      </c>
      <c r="N32" s="195"/>
      <c r="O32" s="557"/>
      <c r="P32" s="195"/>
      <c r="Q32" s="557"/>
      <c r="R32" s="193"/>
      <c r="S32" s="67"/>
    </row>
    <row r="33" spans="1:20">
      <c r="A33" s="74"/>
      <c r="B33" s="95" t="s">
        <v>341</v>
      </c>
      <c r="C33" s="176"/>
      <c r="D33" s="67" t="s">
        <v>751</v>
      </c>
      <c r="E33" s="1363">
        <v>21960955</v>
      </c>
      <c r="F33" s="195"/>
      <c r="G33" s="557"/>
      <c r="H33" s="195"/>
      <c r="I33" s="557">
        <f>+E33*0.609</f>
        <v>13374221.594999999</v>
      </c>
      <c r="J33" s="193">
        <f>+E33-I33</f>
        <v>8586733.4050000012</v>
      </c>
      <c r="K33" s="74"/>
      <c r="L33" s="95" t="s">
        <v>341</v>
      </c>
      <c r="M33" s="90" t="s">
        <v>751</v>
      </c>
      <c r="N33" s="195"/>
      <c r="O33" s="557"/>
      <c r="P33" s="195"/>
      <c r="Q33" s="557"/>
      <c r="R33" s="193"/>
      <c r="S33" s="67"/>
    </row>
    <row r="34" spans="1:20">
      <c r="A34" s="74"/>
      <c r="B34" s="95" t="s">
        <v>73</v>
      </c>
      <c r="C34" s="176"/>
      <c r="D34" s="67" t="s">
        <v>752</v>
      </c>
      <c r="E34" s="1363"/>
      <c r="F34" s="195"/>
      <c r="G34" s="557"/>
      <c r="H34" s="195"/>
      <c r="I34" s="557"/>
      <c r="J34" s="193"/>
      <c r="K34" s="74"/>
      <c r="L34" s="95" t="s">
        <v>73</v>
      </c>
      <c r="M34" s="90" t="s">
        <v>752</v>
      </c>
      <c r="N34" s="195"/>
      <c r="O34" s="557"/>
      <c r="P34" s="195"/>
      <c r="Q34" s="557"/>
      <c r="R34" s="193"/>
      <c r="S34" s="67"/>
    </row>
    <row r="35" spans="1:20">
      <c r="A35" s="74"/>
      <c r="B35" s="95" t="s">
        <v>74</v>
      </c>
      <c r="C35" s="176"/>
      <c r="D35" s="67" t="s">
        <v>753</v>
      </c>
      <c r="E35" s="1363"/>
      <c r="F35" s="195"/>
      <c r="G35" s="557"/>
      <c r="H35" s="195"/>
      <c r="I35" s="557"/>
      <c r="J35" s="193"/>
      <c r="K35" s="74"/>
      <c r="L35" s="95" t="s">
        <v>74</v>
      </c>
      <c r="M35" s="90" t="s">
        <v>753</v>
      </c>
      <c r="N35" s="195"/>
      <c r="O35" s="557"/>
      <c r="P35" s="195"/>
      <c r="Q35" s="557"/>
      <c r="R35" s="193"/>
      <c r="S35" s="67"/>
    </row>
    <row r="36" spans="1:20">
      <c r="A36" s="74"/>
      <c r="B36" s="95" t="s">
        <v>75</v>
      </c>
      <c r="C36" s="176"/>
      <c r="D36" s="67" t="s">
        <v>754</v>
      </c>
      <c r="E36" s="1363"/>
      <c r="F36" s="195"/>
      <c r="G36" s="557"/>
      <c r="H36" s="195"/>
      <c r="I36" s="557"/>
      <c r="J36" s="193"/>
      <c r="K36" s="74"/>
      <c r="L36" s="95" t="s">
        <v>75</v>
      </c>
      <c r="M36" s="90" t="s">
        <v>754</v>
      </c>
      <c r="N36" s="195"/>
      <c r="O36" s="557"/>
      <c r="P36" s="195"/>
      <c r="Q36" s="557"/>
      <c r="R36" s="193"/>
      <c r="S36" s="67"/>
    </row>
    <row r="37" spans="1:20">
      <c r="A37" s="74"/>
      <c r="B37" s="95" t="s">
        <v>76</v>
      </c>
      <c r="C37" s="176"/>
      <c r="D37" s="67" t="s">
        <v>755</v>
      </c>
      <c r="E37" s="1363"/>
      <c r="F37" s="195"/>
      <c r="G37" s="557"/>
      <c r="H37" s="195"/>
      <c r="I37" s="557"/>
      <c r="J37" s="193"/>
      <c r="K37" s="74"/>
      <c r="L37" s="95" t="s">
        <v>76</v>
      </c>
      <c r="M37" s="90" t="s">
        <v>756</v>
      </c>
      <c r="N37" s="195"/>
      <c r="O37" s="557"/>
      <c r="P37" s="195"/>
      <c r="Q37" s="557"/>
      <c r="R37" s="193"/>
      <c r="S37" s="67"/>
    </row>
    <row r="38" spans="1:20">
      <c r="A38" s="74"/>
      <c r="B38" s="95" t="s">
        <v>77</v>
      </c>
      <c r="C38" s="176"/>
      <c r="D38" s="67" t="s">
        <v>757</v>
      </c>
      <c r="E38" s="1363"/>
      <c r="F38" s="195"/>
      <c r="G38" s="557"/>
      <c r="H38" s="195"/>
      <c r="I38" s="557"/>
      <c r="J38" s="193"/>
      <c r="K38" s="74"/>
      <c r="L38" s="95" t="s">
        <v>77</v>
      </c>
      <c r="M38" s="90" t="s">
        <v>758</v>
      </c>
      <c r="N38" s="195"/>
      <c r="O38" s="557"/>
      <c r="P38" s="195"/>
      <c r="Q38" s="557"/>
      <c r="R38" s="193"/>
      <c r="S38" s="67"/>
    </row>
    <row r="39" spans="1:20">
      <c r="A39" s="74"/>
      <c r="B39" s="95" t="s">
        <v>78</v>
      </c>
      <c r="C39" s="176"/>
      <c r="D39" s="67" t="s">
        <v>759</v>
      </c>
      <c r="E39" s="1363"/>
      <c r="F39" s="195"/>
      <c r="G39" s="557"/>
      <c r="H39" s="195"/>
      <c r="I39" s="557"/>
      <c r="J39" s="193"/>
      <c r="K39" s="74"/>
      <c r="L39" s="95" t="s">
        <v>78</v>
      </c>
      <c r="M39" s="90" t="s">
        <v>759</v>
      </c>
      <c r="N39" s="195"/>
      <c r="O39" s="557"/>
      <c r="P39" s="195"/>
      <c r="Q39" s="557"/>
      <c r="R39" s="193"/>
      <c r="S39" s="67"/>
    </row>
    <row r="40" spans="1:20">
      <c r="A40" s="74"/>
      <c r="B40" s="95" t="s">
        <v>79</v>
      </c>
      <c r="C40" s="176"/>
      <c r="D40" s="67" t="s">
        <v>760</v>
      </c>
      <c r="E40" s="1363"/>
      <c r="F40" s="195"/>
      <c r="G40" s="557"/>
      <c r="H40" s="195"/>
      <c r="I40" s="557"/>
      <c r="J40" s="193"/>
      <c r="K40" s="74"/>
      <c r="L40" s="95" t="s">
        <v>79</v>
      </c>
      <c r="M40" s="90" t="s">
        <v>760</v>
      </c>
      <c r="N40" s="195"/>
      <c r="O40" s="557"/>
      <c r="P40" s="195"/>
      <c r="Q40" s="557"/>
      <c r="R40" s="193"/>
      <c r="S40" s="67"/>
    </row>
    <row r="41" spans="1:20">
      <c r="A41" s="74"/>
      <c r="B41" s="95" t="s">
        <v>80</v>
      </c>
      <c r="C41" s="176"/>
      <c r="D41" s="67" t="s">
        <v>761</v>
      </c>
      <c r="E41" s="1363"/>
      <c r="F41" s="195"/>
      <c r="G41" s="557"/>
      <c r="H41" s="195"/>
      <c r="I41" s="557"/>
      <c r="J41" s="193"/>
      <c r="K41" s="74"/>
      <c r="L41" s="95" t="s">
        <v>80</v>
      </c>
      <c r="M41" s="90" t="s">
        <v>761</v>
      </c>
      <c r="N41" s="195"/>
      <c r="O41" s="557"/>
      <c r="P41" s="195"/>
      <c r="Q41" s="557"/>
      <c r="R41" s="193"/>
      <c r="S41" s="67"/>
    </row>
    <row r="42" spans="1:20">
      <c r="A42" s="74"/>
      <c r="B42" s="95" t="s">
        <v>81</v>
      </c>
      <c r="C42" s="176"/>
      <c r="D42" s="67" t="s">
        <v>762</v>
      </c>
      <c r="E42" s="1363">
        <v>1358336</v>
      </c>
      <c r="F42" s="195"/>
      <c r="G42" s="557"/>
      <c r="H42" s="195"/>
      <c r="I42" s="557">
        <f t="shared" ref="I42" si="1">+E42*0.609</f>
        <v>827226.62399999995</v>
      </c>
      <c r="J42" s="193">
        <f t="shared" ref="J42" si="2">+E42-I42</f>
        <v>531109.37600000005</v>
      </c>
      <c r="K42" s="74"/>
      <c r="L42" s="95" t="s">
        <v>81</v>
      </c>
      <c r="M42" s="90" t="s">
        <v>762</v>
      </c>
      <c r="N42" s="195"/>
      <c r="O42" s="557"/>
      <c r="P42" s="195"/>
      <c r="Q42" s="557"/>
      <c r="R42" s="193"/>
      <c r="S42" s="67"/>
    </row>
    <row r="43" spans="1:20">
      <c r="A43" s="74"/>
      <c r="B43" s="67"/>
      <c r="C43" s="176"/>
      <c r="D43" s="67"/>
      <c r="E43" s="1363"/>
      <c r="F43" s="195"/>
      <c r="G43" s="557"/>
      <c r="H43" s="195"/>
      <c r="I43" s="557"/>
      <c r="J43" s="193"/>
      <c r="K43" s="74"/>
      <c r="L43" s="67"/>
      <c r="M43" s="90" t="s">
        <v>3431</v>
      </c>
      <c r="N43" s="195"/>
      <c r="O43" s="557"/>
      <c r="P43" s="195"/>
      <c r="Q43" s="1582">
        <v>7230</v>
      </c>
      <c r="R43" s="1365">
        <f>-45790306+39892893+1</f>
        <v>-5897412</v>
      </c>
      <c r="S43" s="67"/>
      <c r="T43" s="67"/>
    </row>
    <row r="44" spans="1:20">
      <c r="A44" s="74"/>
      <c r="B44" s="95" t="s">
        <v>82</v>
      </c>
      <c r="C44" s="176"/>
      <c r="D44" s="67" t="s">
        <v>46</v>
      </c>
      <c r="E44" s="1417">
        <v>9736772</v>
      </c>
      <c r="F44" s="204"/>
      <c r="G44" s="872"/>
      <c r="H44" s="204"/>
      <c r="I44" s="872">
        <f t="shared" ref="I44" si="3">+E44*0.609</f>
        <v>5929694.148</v>
      </c>
      <c r="J44" s="202">
        <f t="shared" ref="J44" si="4">+E44-I44</f>
        <v>3807077.852</v>
      </c>
      <c r="K44" s="74"/>
      <c r="L44" s="95" t="s">
        <v>82</v>
      </c>
      <c r="M44" s="90" t="s">
        <v>46</v>
      </c>
      <c r="N44" s="204"/>
      <c r="O44" s="872"/>
      <c r="P44" s="204"/>
      <c r="Q44" s="1582">
        <v>7430</v>
      </c>
      <c r="R44" s="1366">
        <f>770297-39892893</f>
        <v>-39122596</v>
      </c>
      <c r="S44" s="67"/>
      <c r="T44" s="67"/>
    </row>
    <row r="45" spans="1:20">
      <c r="A45" s="74"/>
      <c r="B45" s="95" t="s">
        <v>83</v>
      </c>
      <c r="C45" s="176"/>
      <c r="D45" s="67" t="s">
        <v>746</v>
      </c>
      <c r="E45" s="1415">
        <f t="shared" ref="E45:J45" si="5">SUM(E31:E44)</f>
        <v>124358751</v>
      </c>
      <c r="F45" s="874">
        <f t="shared" si="5"/>
        <v>0</v>
      </c>
      <c r="G45" s="873">
        <f t="shared" si="5"/>
        <v>0</v>
      </c>
      <c r="H45" s="874">
        <f t="shared" si="5"/>
        <v>0</v>
      </c>
      <c r="I45" s="873">
        <f t="shared" si="5"/>
        <v>75734479.358999997</v>
      </c>
      <c r="J45" s="875">
        <f t="shared" si="5"/>
        <v>48624271.641000003</v>
      </c>
      <c r="K45" s="74"/>
      <c r="L45" s="95" t="s">
        <v>83</v>
      </c>
      <c r="M45" s="90" t="s">
        <v>746</v>
      </c>
      <c r="N45" s="874">
        <f>SUM(N31:N44)</f>
        <v>4496063</v>
      </c>
      <c r="O45" s="873">
        <f>SUM(O31:O44)</f>
        <v>0</v>
      </c>
      <c r="P45" s="874">
        <f>SUM(P31:P44)</f>
        <v>0</v>
      </c>
      <c r="Q45" s="876" t="s">
        <v>747</v>
      </c>
      <c r="R45" s="875">
        <f>SUM(R31:R44)</f>
        <v>-45020008</v>
      </c>
      <c r="S45" s="67"/>
    </row>
    <row r="46" spans="1:20">
      <c r="A46" s="74"/>
      <c r="B46" s="67" t="s">
        <v>728</v>
      </c>
      <c r="C46" s="176"/>
      <c r="D46" s="67"/>
      <c r="E46" s="1130"/>
      <c r="F46" s="254"/>
      <c r="G46" s="793"/>
      <c r="H46" s="254"/>
      <c r="I46" s="793"/>
      <c r="J46" s="255"/>
      <c r="K46" s="74"/>
      <c r="L46" s="67" t="s">
        <v>728</v>
      </c>
      <c r="M46" s="90"/>
      <c r="N46" s="254"/>
      <c r="O46" s="793"/>
      <c r="P46" s="254"/>
      <c r="Q46" s="793"/>
      <c r="R46" s="255"/>
      <c r="S46" s="67"/>
    </row>
    <row r="47" spans="1:20">
      <c r="A47" s="74"/>
      <c r="B47" s="95" t="s">
        <v>84</v>
      </c>
      <c r="C47" s="176"/>
      <c r="D47" s="67" t="s">
        <v>763</v>
      </c>
      <c r="E47" s="1122"/>
      <c r="F47" s="195"/>
      <c r="G47" s="557"/>
      <c r="H47" s="195"/>
      <c r="I47" s="557"/>
      <c r="J47" s="193"/>
      <c r="K47" s="74"/>
      <c r="L47" s="95" t="s">
        <v>84</v>
      </c>
      <c r="M47" s="90" t="s">
        <v>763</v>
      </c>
      <c r="N47" s="195"/>
      <c r="O47" s="557"/>
      <c r="P47" s="195"/>
      <c r="Q47" s="557"/>
      <c r="R47" s="193"/>
      <c r="S47" s="67"/>
    </row>
    <row r="48" spans="1:20">
      <c r="A48" s="74"/>
      <c r="B48" s="67"/>
      <c r="C48" s="176"/>
      <c r="D48" s="67"/>
      <c r="E48" s="1416"/>
      <c r="F48" s="67"/>
      <c r="G48" s="90"/>
      <c r="H48" s="67"/>
      <c r="I48" s="90"/>
      <c r="J48" s="75"/>
      <c r="K48" s="74"/>
      <c r="L48" s="67"/>
      <c r="M48" s="90"/>
      <c r="N48" s="67"/>
      <c r="O48" s="90"/>
      <c r="P48" s="67"/>
      <c r="Q48" s="90"/>
      <c r="R48" s="75"/>
      <c r="S48" s="67"/>
    </row>
    <row r="49" spans="1:22">
      <c r="A49" s="74"/>
      <c r="B49" s="95" t="s">
        <v>85</v>
      </c>
      <c r="C49" s="176"/>
      <c r="D49" s="67" t="s">
        <v>764</v>
      </c>
      <c r="E49" s="1363">
        <v>240251495</v>
      </c>
      <c r="F49" s="589"/>
      <c r="G49" s="555"/>
      <c r="H49" s="589"/>
      <c r="I49" s="557">
        <f t="shared" ref="I49:I54" si="6">+E49*0.609</f>
        <v>146313160.45499998</v>
      </c>
      <c r="J49" s="193">
        <f t="shared" ref="J49:J54" si="7">+E49-I49</f>
        <v>93938334.545000017</v>
      </c>
      <c r="K49" s="74"/>
      <c r="L49" s="95" t="s">
        <v>85</v>
      </c>
      <c r="M49" s="90" t="s">
        <v>764</v>
      </c>
      <c r="N49" s="195"/>
      <c r="O49" s="557"/>
      <c r="P49" s="195"/>
      <c r="Q49" s="557"/>
      <c r="R49" s="289"/>
      <c r="S49" s="67"/>
    </row>
    <row r="50" spans="1:22">
      <c r="A50" s="74"/>
      <c r="B50" s="95" t="s">
        <v>86</v>
      </c>
      <c r="C50" s="176"/>
      <c r="D50" s="67" t="s">
        <v>765</v>
      </c>
      <c r="E50" s="1363">
        <v>77083595</v>
      </c>
      <c r="F50" s="195"/>
      <c r="G50" s="557"/>
      <c r="H50" s="195"/>
      <c r="I50" s="557">
        <f t="shared" si="6"/>
        <v>46943909.354999997</v>
      </c>
      <c r="J50" s="193">
        <f t="shared" si="7"/>
        <v>30139685.645000003</v>
      </c>
      <c r="K50" s="74"/>
      <c r="L50" s="95" t="s">
        <v>86</v>
      </c>
      <c r="M50" s="90" t="s">
        <v>765</v>
      </c>
      <c r="N50" s="195"/>
      <c r="O50" s="557"/>
      <c r="P50" s="195"/>
      <c r="Q50" s="557"/>
      <c r="R50" s="193"/>
      <c r="S50" s="67"/>
      <c r="V50" s="1647"/>
    </row>
    <row r="51" spans="1:22">
      <c r="A51" s="74"/>
      <c r="B51" s="95" t="s">
        <v>87</v>
      </c>
      <c r="C51" s="176"/>
      <c r="D51" s="67" t="s">
        <v>766</v>
      </c>
      <c r="E51" s="1363">
        <v>1562502</v>
      </c>
      <c r="F51" s="195"/>
      <c r="G51" s="557"/>
      <c r="H51" s="195"/>
      <c r="I51" s="557">
        <f t="shared" si="6"/>
        <v>951563.71799999999</v>
      </c>
      <c r="J51" s="193">
        <f t="shared" si="7"/>
        <v>610938.28200000001</v>
      </c>
      <c r="K51" s="74"/>
      <c r="L51" s="95" t="s">
        <v>87</v>
      </c>
      <c r="M51" s="90" t="s">
        <v>766</v>
      </c>
      <c r="N51" s="195"/>
      <c r="O51" s="557"/>
      <c r="P51" s="195"/>
      <c r="Q51" s="557"/>
      <c r="R51" s="193"/>
      <c r="S51" s="67"/>
      <c r="V51" s="1647"/>
    </row>
    <row r="52" spans="1:22">
      <c r="A52" s="74"/>
      <c r="B52" s="95" t="s">
        <v>88</v>
      </c>
      <c r="C52" s="176"/>
      <c r="D52" s="67" t="s">
        <v>767</v>
      </c>
      <c r="E52" s="1363">
        <v>20906248</v>
      </c>
      <c r="F52" s="195"/>
      <c r="G52" s="557"/>
      <c r="H52" s="195"/>
      <c r="I52" s="557">
        <f t="shared" si="6"/>
        <v>12731905.032</v>
      </c>
      <c r="J52" s="193">
        <f t="shared" si="7"/>
        <v>8174342.9680000003</v>
      </c>
      <c r="K52" s="74"/>
      <c r="L52" s="95" t="s">
        <v>88</v>
      </c>
      <c r="M52" s="90" t="s">
        <v>767</v>
      </c>
      <c r="N52" s="195"/>
      <c r="O52" s="557"/>
      <c r="P52" s="195"/>
      <c r="Q52" s="557"/>
      <c r="R52" s="193"/>
      <c r="S52" s="67"/>
    </row>
    <row r="53" spans="1:22">
      <c r="A53" s="74"/>
      <c r="B53" s="95" t="s">
        <v>2240</v>
      </c>
      <c r="C53" s="176"/>
      <c r="D53" s="67" t="s">
        <v>2087</v>
      </c>
      <c r="E53" s="1122"/>
      <c r="F53" s="195"/>
      <c r="G53" s="557"/>
      <c r="H53" s="195"/>
      <c r="I53" s="557">
        <f t="shared" si="6"/>
        <v>0</v>
      </c>
      <c r="J53" s="193">
        <f t="shared" si="7"/>
        <v>0</v>
      </c>
      <c r="K53" s="74"/>
      <c r="L53" s="95" t="s">
        <v>2240</v>
      </c>
      <c r="M53" s="90" t="s">
        <v>2087</v>
      </c>
      <c r="N53" s="195"/>
      <c r="O53" s="557"/>
      <c r="P53" s="195"/>
      <c r="Q53" s="557"/>
      <c r="R53" s="193"/>
      <c r="S53" s="67"/>
      <c r="V53" s="1647"/>
    </row>
    <row r="54" spans="1:22">
      <c r="A54" s="74"/>
      <c r="B54" s="95" t="s">
        <v>2242</v>
      </c>
      <c r="C54" s="176"/>
      <c r="D54" s="67" t="s">
        <v>46</v>
      </c>
      <c r="E54" s="557"/>
      <c r="F54" s="195"/>
      <c r="G54" s="557"/>
      <c r="H54" s="195"/>
      <c r="I54" s="557">
        <f t="shared" si="6"/>
        <v>0</v>
      </c>
      <c r="J54" s="193">
        <f t="shared" si="7"/>
        <v>0</v>
      </c>
      <c r="K54" s="74"/>
      <c r="L54" s="95" t="s">
        <v>2242</v>
      </c>
      <c r="M54" s="90" t="s">
        <v>46</v>
      </c>
      <c r="N54" s="195"/>
      <c r="O54" s="557"/>
      <c r="P54" s="195"/>
      <c r="Q54" s="557"/>
      <c r="R54" s="193"/>
      <c r="S54" s="67"/>
      <c r="V54" s="1647"/>
    </row>
    <row r="55" spans="1:22">
      <c r="A55" s="74"/>
      <c r="B55" s="95" t="s">
        <v>2245</v>
      </c>
      <c r="C55" s="176"/>
      <c r="D55" s="67"/>
      <c r="E55" s="872"/>
      <c r="F55" s="204"/>
      <c r="G55" s="872"/>
      <c r="H55" s="204"/>
      <c r="I55" s="872"/>
      <c r="J55" s="202"/>
      <c r="K55" s="74"/>
      <c r="L55" s="95" t="s">
        <v>2245</v>
      </c>
      <c r="M55" s="90"/>
      <c r="N55" s="204"/>
      <c r="O55" s="872"/>
      <c r="P55" s="204"/>
      <c r="Q55" s="557"/>
      <c r="R55" s="202"/>
      <c r="S55" s="67"/>
    </row>
    <row r="56" spans="1:22">
      <c r="A56" s="74"/>
      <c r="B56" s="95" t="s">
        <v>2248</v>
      </c>
      <c r="C56" s="176"/>
      <c r="D56" s="67" t="s">
        <v>746</v>
      </c>
      <c r="E56" s="873">
        <f t="shared" ref="E56:J56" si="8">SUM(E49:E55)</f>
        <v>339803840</v>
      </c>
      <c r="F56" s="877">
        <f t="shared" si="8"/>
        <v>0</v>
      </c>
      <c r="G56" s="877">
        <f t="shared" si="8"/>
        <v>0</v>
      </c>
      <c r="H56" s="877">
        <f t="shared" si="8"/>
        <v>0</v>
      </c>
      <c r="I56" s="877">
        <f t="shared" si="8"/>
        <v>206940538.55999997</v>
      </c>
      <c r="J56" s="875">
        <f t="shared" si="8"/>
        <v>132863301.44000003</v>
      </c>
      <c r="K56" s="74"/>
      <c r="L56" s="95" t="s">
        <v>2248</v>
      </c>
      <c r="M56" s="90" t="s">
        <v>746</v>
      </c>
      <c r="N56" s="874">
        <f>SUM(N49:N55)</f>
        <v>0</v>
      </c>
      <c r="O56" s="873">
        <f>SUM(O49:O55)</f>
        <v>0</v>
      </c>
      <c r="P56" s="874">
        <f>SUM(P49:P55)</f>
        <v>0</v>
      </c>
      <c r="Q56" s="878" t="s">
        <v>747</v>
      </c>
      <c r="R56" s="875">
        <f>SUM(R49:R55)</f>
        <v>0</v>
      </c>
      <c r="S56" s="67"/>
    </row>
    <row r="57" spans="1:22">
      <c r="A57" s="74"/>
      <c r="B57" s="67"/>
      <c r="C57" s="176"/>
      <c r="D57" s="67"/>
      <c r="E57" s="793"/>
      <c r="F57" s="254"/>
      <c r="G57" s="793"/>
      <c r="H57" s="254"/>
      <c r="I57" s="793"/>
      <c r="J57" s="255"/>
      <c r="K57" s="74"/>
      <c r="L57" s="67"/>
      <c r="M57" s="90"/>
      <c r="N57" s="254"/>
      <c r="O57" s="793"/>
      <c r="P57" s="254"/>
      <c r="Q57" s="793"/>
      <c r="R57" s="255"/>
      <c r="S57" s="67"/>
    </row>
    <row r="58" spans="1:22">
      <c r="A58" s="74"/>
      <c r="B58" s="95" t="s">
        <v>2603</v>
      </c>
      <c r="C58" s="176"/>
      <c r="D58" s="7" t="s">
        <v>768</v>
      </c>
      <c r="E58" s="555"/>
      <c r="F58" s="589"/>
      <c r="G58" s="555"/>
      <c r="H58" s="589"/>
      <c r="I58" s="555"/>
      <c r="J58" s="289"/>
      <c r="K58" s="74"/>
      <c r="L58" s="95" t="s">
        <v>2603</v>
      </c>
      <c r="M58" s="552" t="s">
        <v>768</v>
      </c>
      <c r="N58" s="195"/>
      <c r="O58" s="557"/>
      <c r="P58" s="195"/>
      <c r="Q58" s="557"/>
      <c r="R58" s="193"/>
      <c r="S58" s="67"/>
    </row>
    <row r="59" spans="1:22">
      <c r="A59" s="74"/>
      <c r="B59" s="95" t="s">
        <v>2606</v>
      </c>
      <c r="C59" s="176"/>
      <c r="D59" s="67"/>
      <c r="E59" s="557"/>
      <c r="F59" s="195"/>
      <c r="G59" s="557"/>
      <c r="H59" s="195"/>
      <c r="I59" s="557"/>
      <c r="J59" s="193"/>
      <c r="K59" s="74"/>
      <c r="L59" s="95" t="s">
        <v>2606</v>
      </c>
      <c r="M59" s="90"/>
      <c r="N59" s="195"/>
      <c r="O59" s="557"/>
      <c r="P59" s="195"/>
      <c r="Q59" s="557"/>
      <c r="R59" s="193"/>
      <c r="S59" s="67"/>
    </row>
    <row r="60" spans="1:22">
      <c r="A60" s="74"/>
      <c r="B60" s="95" t="s">
        <v>2609</v>
      </c>
      <c r="C60" s="176"/>
      <c r="D60" s="67"/>
      <c r="E60" s="872"/>
      <c r="F60" s="204"/>
      <c r="G60" s="872"/>
      <c r="H60" s="204"/>
      <c r="I60" s="872"/>
      <c r="J60" s="202"/>
      <c r="K60" s="74"/>
      <c r="L60" s="95" t="s">
        <v>2609</v>
      </c>
      <c r="M60" s="90"/>
      <c r="N60" s="204"/>
      <c r="O60" s="872"/>
      <c r="P60" s="204"/>
      <c r="Q60" s="557"/>
      <c r="R60" s="202"/>
      <c r="S60" s="67"/>
    </row>
    <row r="61" spans="1:22">
      <c r="A61" s="74"/>
      <c r="B61" s="67" t="s">
        <v>728</v>
      </c>
      <c r="C61" s="176"/>
      <c r="D61" s="67"/>
      <c r="E61" s="793"/>
      <c r="F61" s="254"/>
      <c r="G61" s="793"/>
      <c r="H61" s="254"/>
      <c r="I61" s="793"/>
      <c r="J61" s="255"/>
      <c r="K61" s="74"/>
      <c r="L61" s="67" t="s">
        <v>728</v>
      </c>
      <c r="M61" s="90"/>
      <c r="N61" s="254"/>
      <c r="O61" s="793"/>
      <c r="P61" s="254"/>
      <c r="Q61" s="793"/>
      <c r="R61" s="255"/>
      <c r="S61" s="67"/>
    </row>
    <row r="62" spans="1:22" ht="15.75" thickBot="1">
      <c r="A62" s="161"/>
      <c r="B62" s="879" t="s">
        <v>2613</v>
      </c>
      <c r="C62" s="586"/>
      <c r="D62" s="103" t="s">
        <v>769</v>
      </c>
      <c r="E62" s="880">
        <f t="shared" ref="E62:J62" si="9">E27+E45+E56+E58+E59+E60</f>
        <v>-78073214.710000038</v>
      </c>
      <c r="F62" s="794">
        <f t="shared" si="9"/>
        <v>-574589541.01999998</v>
      </c>
      <c r="G62" s="880">
        <f t="shared" si="9"/>
        <v>22466119.309999999</v>
      </c>
      <c r="H62" s="794">
        <f t="shared" si="9"/>
        <v>0</v>
      </c>
      <c r="I62" s="880">
        <f t="shared" si="9"/>
        <v>282675017.91899997</v>
      </c>
      <c r="J62" s="294">
        <f t="shared" si="9"/>
        <v>191375189.08100003</v>
      </c>
      <c r="K62" s="161"/>
      <c r="L62" s="879" t="s">
        <v>2613</v>
      </c>
      <c r="M62" s="102" t="s">
        <v>769</v>
      </c>
      <c r="N62" s="794">
        <f>N27+N45+N56+N58+N59+N60</f>
        <v>4496063</v>
      </c>
      <c r="O62" s="880">
        <f>O27+O45+O56+O58+O59+O60</f>
        <v>0</v>
      </c>
      <c r="P62" s="794">
        <f>P27+P45+P56+P58+P59+P60</f>
        <v>0</v>
      </c>
      <c r="Q62" s="881" t="s">
        <v>770</v>
      </c>
      <c r="R62" s="294">
        <f>R27+R45+R56+R58+R59+R60</f>
        <v>-45020008</v>
      </c>
      <c r="S62" s="67"/>
    </row>
    <row r="63" spans="1:22">
      <c r="A63" s="67"/>
      <c r="B63" s="67" t="s">
        <v>465</v>
      </c>
      <c r="C63" s="67"/>
      <c r="D63" s="67"/>
      <c r="E63" s="67"/>
      <c r="F63" s="67"/>
      <c r="G63" s="67"/>
      <c r="H63" s="67"/>
      <c r="I63" s="67"/>
      <c r="J63" s="67"/>
      <c r="K63" s="67"/>
      <c r="L63" s="67" t="s">
        <v>728</v>
      </c>
      <c r="M63" s="67"/>
      <c r="N63" s="67"/>
      <c r="O63" s="67"/>
      <c r="P63" s="67"/>
      <c r="Q63" s="67"/>
      <c r="R63" s="164" t="s">
        <v>465</v>
      </c>
      <c r="S63" s="67"/>
    </row>
    <row r="64" spans="1:22">
      <c r="A64" s="134">
        <v>56</v>
      </c>
      <c r="B64" s="134"/>
      <c r="C64" s="134"/>
      <c r="D64" s="134"/>
      <c r="E64" s="134"/>
      <c r="F64" s="134"/>
      <c r="G64" s="134"/>
      <c r="H64" s="134"/>
      <c r="I64" s="134"/>
      <c r="J64" s="134"/>
      <c r="K64" s="67"/>
      <c r="L64" s="134">
        <v>57</v>
      </c>
      <c r="M64" s="134"/>
      <c r="N64" s="134"/>
      <c r="O64" s="134"/>
      <c r="P64" s="134"/>
      <c r="Q64" s="134"/>
      <c r="R64" s="134"/>
      <c r="S64" s="67"/>
    </row>
    <row r="65" spans="1:13">
      <c r="A65" s="67"/>
    </row>
    <row r="66" spans="1:13">
      <c r="A66" s="67"/>
    </row>
    <row r="67" spans="1:13">
      <c r="A67" s="67"/>
    </row>
    <row r="68" spans="1:13">
      <c r="A68" s="67"/>
    </row>
    <row r="69" spans="1:13">
      <c r="A69" s="67"/>
    </row>
    <row r="70" spans="1:13">
      <c r="A70" s="67"/>
      <c r="H70" s="1647"/>
      <c r="I70" s="1647"/>
      <c r="J70" s="1464"/>
    </row>
    <row r="71" spans="1:13">
      <c r="A71" s="67"/>
      <c r="H71" s="1647"/>
      <c r="I71" s="1647"/>
      <c r="J71" s="1464"/>
    </row>
    <row r="72" spans="1:13">
      <c r="A72" s="67"/>
      <c r="H72" s="1647"/>
      <c r="I72" s="1647"/>
      <c r="J72" s="1464"/>
      <c r="M72" s="1462"/>
    </row>
    <row r="73" spans="1:13">
      <c r="A73" s="67"/>
      <c r="H73" s="1647"/>
      <c r="I73" s="1647"/>
      <c r="J73" s="1464"/>
      <c r="M73" s="1654"/>
    </row>
    <row r="74" spans="1:13">
      <c r="A74" s="67"/>
      <c r="H74" s="1647"/>
      <c r="I74" s="1647"/>
      <c r="J74" s="1464"/>
      <c r="M74" s="1654"/>
    </row>
    <row r="75" spans="1:13">
      <c r="A75" s="67"/>
      <c r="H75" s="1647"/>
      <c r="I75" s="1647"/>
      <c r="J75" s="1464"/>
    </row>
    <row r="76" spans="1:13">
      <c r="A76" s="67"/>
      <c r="H76" s="1647"/>
      <c r="I76" s="1647"/>
      <c r="J76" s="1464"/>
    </row>
    <row r="77" spans="1:13">
      <c r="A77" s="67"/>
      <c r="H77" s="1647"/>
      <c r="I77" s="1647"/>
      <c r="J77" s="1464"/>
    </row>
    <row r="78" spans="1:13">
      <c r="A78" s="67"/>
      <c r="H78" s="1647"/>
      <c r="I78" s="1647"/>
      <c r="J78" s="1464"/>
    </row>
    <row r="79" spans="1:13">
      <c r="A79" s="67"/>
      <c r="H79" s="1647"/>
      <c r="I79" s="1647"/>
      <c r="J79" s="1464"/>
    </row>
    <row r="80" spans="1:13">
      <c r="A80" s="67"/>
      <c r="H80" s="1647"/>
      <c r="I80" s="1647"/>
      <c r="J80" s="1464"/>
    </row>
    <row r="81" spans="1:11">
      <c r="A81" s="67"/>
      <c r="H81" s="1647"/>
      <c r="I81" s="1647"/>
      <c r="J81" s="1464"/>
    </row>
    <row r="82" spans="1:11">
      <c r="A82" s="67"/>
      <c r="H82" s="1647"/>
      <c r="I82" s="1647"/>
      <c r="J82" s="1464"/>
    </row>
    <row r="83" spans="1:11">
      <c r="A83" s="67"/>
      <c r="H83" s="1647"/>
      <c r="I83" s="1647"/>
      <c r="J83" s="1464"/>
    </row>
    <row r="84" spans="1:11">
      <c r="A84" s="67"/>
      <c r="J84" s="1462"/>
    </row>
    <row r="85" spans="1:11">
      <c r="A85" s="67"/>
    </row>
    <row r="86" spans="1:11">
      <c r="A86" s="67"/>
      <c r="H86" s="1647"/>
      <c r="I86" s="1647"/>
      <c r="J86" s="1647"/>
      <c r="K86" s="1647"/>
    </row>
    <row r="87" spans="1:11">
      <c r="A87" s="67"/>
      <c r="H87" s="1647"/>
      <c r="I87" s="1647"/>
      <c r="J87" s="1647"/>
      <c r="K87" s="1647"/>
    </row>
    <row r="88" spans="1:11">
      <c r="A88" s="67"/>
      <c r="H88" s="1647"/>
      <c r="I88" s="1647"/>
      <c r="J88" s="1647"/>
      <c r="K88" s="1647"/>
    </row>
    <row r="89" spans="1:11">
      <c r="A89" s="67"/>
      <c r="H89" s="1647"/>
      <c r="I89" s="1647"/>
      <c r="J89" s="1647"/>
      <c r="K89" s="1647"/>
    </row>
    <row r="90" spans="1:11">
      <c r="A90" s="67"/>
      <c r="H90" s="1647"/>
      <c r="I90" s="1647"/>
      <c r="J90" s="1647"/>
      <c r="K90" s="1647"/>
    </row>
    <row r="91" spans="1:11">
      <c r="A91" s="67"/>
    </row>
    <row r="92" spans="1:11">
      <c r="A92" s="67"/>
    </row>
    <row r="93" spans="1:11">
      <c r="A93" s="67"/>
    </row>
    <row r="94" spans="1:11">
      <c r="A94" s="67"/>
    </row>
    <row r="95" spans="1:11">
      <c r="A95" s="67"/>
    </row>
    <row r="96" spans="1:11">
      <c r="A96" s="67"/>
    </row>
    <row r="97" spans="1:1">
      <c r="A97" s="67"/>
    </row>
    <row r="98" spans="1:1">
      <c r="A98" s="67"/>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65</xdr:row>
                    <xdr:rowOff>161925</xdr:rowOff>
                  </from>
                  <to>
                    <xdr:col>0</xdr:col>
                    <xdr:colOff>0</xdr:colOff>
                    <xdr:row>68</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O122"/>
  <sheetViews>
    <sheetView defaultGridColor="0" topLeftCell="A52" colorId="22" zoomScale="75" zoomScaleNormal="75" workbookViewId="0">
      <selection activeCell="C7" sqref="C7"/>
    </sheetView>
  </sheetViews>
  <sheetFormatPr defaultColWidth="9.77734375" defaultRowHeight="15"/>
  <cols>
    <col min="2" max="2" width="9.88671875" customWidth="1"/>
    <col min="3" max="3" width="27.77734375" customWidth="1"/>
    <col min="4" max="4" width="34.21875" customWidth="1"/>
    <col min="5" max="5" width="8.6640625" customWidth="1"/>
    <col min="6" max="6" width="24.33203125" customWidth="1"/>
    <col min="258" max="258" width="9.88671875" customWidth="1"/>
    <col min="259" max="259" width="27.77734375" customWidth="1"/>
    <col min="260" max="260" width="34.21875" customWidth="1"/>
    <col min="261" max="261" width="14.77734375" customWidth="1"/>
    <col min="262" max="262" width="20.44140625" customWidth="1"/>
    <col min="514" max="514" width="9.88671875" customWidth="1"/>
    <col min="515" max="515" width="27.77734375" customWidth="1"/>
    <col min="516" max="516" width="34.21875" customWidth="1"/>
    <col min="517" max="517" width="14.77734375" customWidth="1"/>
    <col min="518" max="518" width="20.44140625" customWidth="1"/>
    <col min="770" max="770" width="9.88671875" customWidth="1"/>
    <col min="771" max="771" width="27.77734375" customWidth="1"/>
    <col min="772" max="772" width="34.21875" customWidth="1"/>
    <col min="773" max="773" width="14.77734375" customWidth="1"/>
    <col min="774" max="774" width="20.44140625" customWidth="1"/>
    <col min="1026" max="1026" width="9.88671875" customWidth="1"/>
    <col min="1027" max="1027" width="27.77734375" customWidth="1"/>
    <col min="1028" max="1028" width="34.21875" customWidth="1"/>
    <col min="1029" max="1029" width="14.77734375" customWidth="1"/>
    <col min="1030" max="1030" width="20.44140625" customWidth="1"/>
    <col min="1282" max="1282" width="9.88671875" customWidth="1"/>
    <col min="1283" max="1283" width="27.77734375" customWidth="1"/>
    <col min="1284" max="1284" width="34.21875" customWidth="1"/>
    <col min="1285" max="1285" width="14.77734375" customWidth="1"/>
    <col min="1286" max="1286" width="20.44140625" customWidth="1"/>
    <col min="1538" max="1538" width="9.88671875" customWidth="1"/>
    <col min="1539" max="1539" width="27.77734375" customWidth="1"/>
    <col min="1540" max="1540" width="34.21875" customWidth="1"/>
    <col min="1541" max="1541" width="14.77734375" customWidth="1"/>
    <col min="1542" max="1542" width="20.44140625" customWidth="1"/>
    <col min="1794" max="1794" width="9.88671875" customWidth="1"/>
    <col min="1795" max="1795" width="27.77734375" customWidth="1"/>
    <col min="1796" max="1796" width="34.21875" customWidth="1"/>
    <col min="1797" max="1797" width="14.77734375" customWidth="1"/>
    <col min="1798" max="1798" width="20.44140625" customWidth="1"/>
    <col min="2050" max="2050" width="9.88671875" customWidth="1"/>
    <col min="2051" max="2051" width="27.77734375" customWidth="1"/>
    <col min="2052" max="2052" width="34.21875" customWidth="1"/>
    <col min="2053" max="2053" width="14.77734375" customWidth="1"/>
    <col min="2054" max="2054" width="20.44140625" customWidth="1"/>
    <col min="2306" max="2306" width="9.88671875" customWidth="1"/>
    <col min="2307" max="2307" width="27.77734375" customWidth="1"/>
    <col min="2308" max="2308" width="34.21875" customWidth="1"/>
    <col min="2309" max="2309" width="14.77734375" customWidth="1"/>
    <col min="2310" max="2310" width="20.44140625" customWidth="1"/>
    <col min="2562" max="2562" width="9.88671875" customWidth="1"/>
    <col min="2563" max="2563" width="27.77734375" customWidth="1"/>
    <col min="2564" max="2564" width="34.21875" customWidth="1"/>
    <col min="2565" max="2565" width="14.77734375" customWidth="1"/>
    <col min="2566" max="2566" width="20.44140625" customWidth="1"/>
    <col min="2818" max="2818" width="9.88671875" customWidth="1"/>
    <col min="2819" max="2819" width="27.77734375" customWidth="1"/>
    <col min="2820" max="2820" width="34.21875" customWidth="1"/>
    <col min="2821" max="2821" width="14.77734375" customWidth="1"/>
    <col min="2822" max="2822" width="20.44140625" customWidth="1"/>
    <col min="3074" max="3074" width="9.88671875" customWidth="1"/>
    <col min="3075" max="3075" width="27.77734375" customWidth="1"/>
    <col min="3076" max="3076" width="34.21875" customWidth="1"/>
    <col min="3077" max="3077" width="14.77734375" customWidth="1"/>
    <col min="3078" max="3078" width="20.44140625" customWidth="1"/>
    <col min="3330" max="3330" width="9.88671875" customWidth="1"/>
    <col min="3331" max="3331" width="27.77734375" customWidth="1"/>
    <col min="3332" max="3332" width="34.21875" customWidth="1"/>
    <col min="3333" max="3333" width="14.77734375" customWidth="1"/>
    <col min="3334" max="3334" width="20.44140625" customWidth="1"/>
    <col min="3586" max="3586" width="9.88671875" customWidth="1"/>
    <col min="3587" max="3587" width="27.77734375" customWidth="1"/>
    <col min="3588" max="3588" width="34.21875" customWidth="1"/>
    <col min="3589" max="3589" width="14.77734375" customWidth="1"/>
    <col min="3590" max="3590" width="20.44140625" customWidth="1"/>
    <col min="3842" max="3842" width="9.88671875" customWidth="1"/>
    <col min="3843" max="3843" width="27.77734375" customWidth="1"/>
    <col min="3844" max="3844" width="34.21875" customWidth="1"/>
    <col min="3845" max="3845" width="14.77734375" customWidth="1"/>
    <col min="3846" max="3846" width="20.44140625" customWidth="1"/>
    <col min="4098" max="4098" width="9.88671875" customWidth="1"/>
    <col min="4099" max="4099" width="27.77734375" customWidth="1"/>
    <col min="4100" max="4100" width="34.21875" customWidth="1"/>
    <col min="4101" max="4101" width="14.77734375" customWidth="1"/>
    <col min="4102" max="4102" width="20.44140625" customWidth="1"/>
    <col min="4354" max="4354" width="9.88671875" customWidth="1"/>
    <col min="4355" max="4355" width="27.77734375" customWidth="1"/>
    <col min="4356" max="4356" width="34.21875" customWidth="1"/>
    <col min="4357" max="4357" width="14.77734375" customWidth="1"/>
    <col min="4358" max="4358" width="20.44140625" customWidth="1"/>
    <col min="4610" max="4610" width="9.88671875" customWidth="1"/>
    <col min="4611" max="4611" width="27.77734375" customWidth="1"/>
    <col min="4612" max="4612" width="34.21875" customWidth="1"/>
    <col min="4613" max="4613" width="14.77734375" customWidth="1"/>
    <col min="4614" max="4614" width="20.44140625" customWidth="1"/>
    <col min="4866" max="4866" width="9.88671875" customWidth="1"/>
    <col min="4867" max="4867" width="27.77734375" customWidth="1"/>
    <col min="4868" max="4868" width="34.21875" customWidth="1"/>
    <col min="4869" max="4869" width="14.77734375" customWidth="1"/>
    <col min="4870" max="4870" width="20.44140625" customWidth="1"/>
    <col min="5122" max="5122" width="9.88671875" customWidth="1"/>
    <col min="5123" max="5123" width="27.77734375" customWidth="1"/>
    <col min="5124" max="5124" width="34.21875" customWidth="1"/>
    <col min="5125" max="5125" width="14.77734375" customWidth="1"/>
    <col min="5126" max="5126" width="20.44140625" customWidth="1"/>
    <col min="5378" max="5378" width="9.88671875" customWidth="1"/>
    <col min="5379" max="5379" width="27.77734375" customWidth="1"/>
    <col min="5380" max="5380" width="34.21875" customWidth="1"/>
    <col min="5381" max="5381" width="14.77734375" customWidth="1"/>
    <col min="5382" max="5382" width="20.44140625" customWidth="1"/>
    <col min="5634" max="5634" width="9.88671875" customWidth="1"/>
    <col min="5635" max="5635" width="27.77734375" customWidth="1"/>
    <col min="5636" max="5636" width="34.21875" customWidth="1"/>
    <col min="5637" max="5637" width="14.77734375" customWidth="1"/>
    <col min="5638" max="5638" width="20.44140625" customWidth="1"/>
    <col min="5890" max="5890" width="9.88671875" customWidth="1"/>
    <col min="5891" max="5891" width="27.77734375" customWidth="1"/>
    <col min="5892" max="5892" width="34.21875" customWidth="1"/>
    <col min="5893" max="5893" width="14.77734375" customWidth="1"/>
    <col min="5894" max="5894" width="20.44140625" customWidth="1"/>
    <col min="6146" max="6146" width="9.88671875" customWidth="1"/>
    <col min="6147" max="6147" width="27.77734375" customWidth="1"/>
    <col min="6148" max="6148" width="34.21875" customWidth="1"/>
    <col min="6149" max="6149" width="14.77734375" customWidth="1"/>
    <col min="6150" max="6150" width="20.44140625" customWidth="1"/>
    <col min="6402" max="6402" width="9.88671875" customWidth="1"/>
    <col min="6403" max="6403" width="27.77734375" customWidth="1"/>
    <col min="6404" max="6404" width="34.21875" customWidth="1"/>
    <col min="6405" max="6405" width="14.77734375" customWidth="1"/>
    <col min="6406" max="6406" width="20.44140625" customWidth="1"/>
    <col min="6658" max="6658" width="9.88671875" customWidth="1"/>
    <col min="6659" max="6659" width="27.77734375" customWidth="1"/>
    <col min="6660" max="6660" width="34.21875" customWidth="1"/>
    <col min="6661" max="6661" width="14.77734375" customWidth="1"/>
    <col min="6662" max="6662" width="20.44140625" customWidth="1"/>
    <col min="6914" max="6914" width="9.88671875" customWidth="1"/>
    <col min="6915" max="6915" width="27.77734375" customWidth="1"/>
    <col min="6916" max="6916" width="34.21875" customWidth="1"/>
    <col min="6917" max="6917" width="14.77734375" customWidth="1"/>
    <col min="6918" max="6918" width="20.44140625" customWidth="1"/>
    <col min="7170" max="7170" width="9.88671875" customWidth="1"/>
    <col min="7171" max="7171" width="27.77734375" customWidth="1"/>
    <col min="7172" max="7172" width="34.21875" customWidth="1"/>
    <col min="7173" max="7173" width="14.77734375" customWidth="1"/>
    <col min="7174" max="7174" width="20.44140625" customWidth="1"/>
    <col min="7426" max="7426" width="9.88671875" customWidth="1"/>
    <col min="7427" max="7427" width="27.77734375" customWidth="1"/>
    <col min="7428" max="7428" width="34.21875" customWidth="1"/>
    <col min="7429" max="7429" width="14.77734375" customWidth="1"/>
    <col min="7430" max="7430" width="20.44140625" customWidth="1"/>
    <col min="7682" max="7682" width="9.88671875" customWidth="1"/>
    <col min="7683" max="7683" width="27.77734375" customWidth="1"/>
    <col min="7684" max="7684" width="34.21875" customWidth="1"/>
    <col min="7685" max="7685" width="14.77734375" customWidth="1"/>
    <col min="7686" max="7686" width="20.44140625" customWidth="1"/>
    <col min="7938" max="7938" width="9.88671875" customWidth="1"/>
    <col min="7939" max="7939" width="27.77734375" customWidth="1"/>
    <col min="7940" max="7940" width="34.21875" customWidth="1"/>
    <col min="7941" max="7941" width="14.77734375" customWidth="1"/>
    <col min="7942" max="7942" width="20.44140625" customWidth="1"/>
    <col min="8194" max="8194" width="9.88671875" customWidth="1"/>
    <col min="8195" max="8195" width="27.77734375" customWidth="1"/>
    <col min="8196" max="8196" width="34.21875" customWidth="1"/>
    <col min="8197" max="8197" width="14.77734375" customWidth="1"/>
    <col min="8198" max="8198" width="20.44140625" customWidth="1"/>
    <col min="8450" max="8450" width="9.88671875" customWidth="1"/>
    <col min="8451" max="8451" width="27.77734375" customWidth="1"/>
    <col min="8452" max="8452" width="34.21875" customWidth="1"/>
    <col min="8453" max="8453" width="14.77734375" customWidth="1"/>
    <col min="8454" max="8454" width="20.44140625" customWidth="1"/>
    <col min="8706" max="8706" width="9.88671875" customWidth="1"/>
    <col min="8707" max="8707" width="27.77734375" customWidth="1"/>
    <col min="8708" max="8708" width="34.21875" customWidth="1"/>
    <col min="8709" max="8709" width="14.77734375" customWidth="1"/>
    <col min="8710" max="8710" width="20.44140625" customWidth="1"/>
    <col min="8962" max="8962" width="9.88671875" customWidth="1"/>
    <col min="8963" max="8963" width="27.77734375" customWidth="1"/>
    <col min="8964" max="8964" width="34.21875" customWidth="1"/>
    <col min="8965" max="8965" width="14.77734375" customWidth="1"/>
    <col min="8966" max="8966" width="20.44140625" customWidth="1"/>
    <col min="9218" max="9218" width="9.88671875" customWidth="1"/>
    <col min="9219" max="9219" width="27.77734375" customWidth="1"/>
    <col min="9220" max="9220" width="34.21875" customWidth="1"/>
    <col min="9221" max="9221" width="14.77734375" customWidth="1"/>
    <col min="9222" max="9222" width="20.44140625" customWidth="1"/>
    <col min="9474" max="9474" width="9.88671875" customWidth="1"/>
    <col min="9475" max="9475" width="27.77734375" customWidth="1"/>
    <col min="9476" max="9476" width="34.21875" customWidth="1"/>
    <col min="9477" max="9477" width="14.77734375" customWidth="1"/>
    <col min="9478" max="9478" width="20.44140625" customWidth="1"/>
    <col min="9730" max="9730" width="9.88671875" customWidth="1"/>
    <col min="9731" max="9731" width="27.77734375" customWidth="1"/>
    <col min="9732" max="9732" width="34.21875" customWidth="1"/>
    <col min="9733" max="9733" width="14.77734375" customWidth="1"/>
    <col min="9734" max="9734" width="20.44140625" customWidth="1"/>
    <col min="9986" max="9986" width="9.88671875" customWidth="1"/>
    <col min="9987" max="9987" width="27.77734375" customWidth="1"/>
    <col min="9988" max="9988" width="34.21875" customWidth="1"/>
    <col min="9989" max="9989" width="14.77734375" customWidth="1"/>
    <col min="9990" max="9990" width="20.44140625" customWidth="1"/>
    <col min="10242" max="10242" width="9.88671875" customWidth="1"/>
    <col min="10243" max="10243" width="27.77734375" customWidth="1"/>
    <col min="10244" max="10244" width="34.21875" customWidth="1"/>
    <col min="10245" max="10245" width="14.77734375" customWidth="1"/>
    <col min="10246" max="10246" width="20.44140625" customWidth="1"/>
    <col min="10498" max="10498" width="9.88671875" customWidth="1"/>
    <col min="10499" max="10499" width="27.77734375" customWidth="1"/>
    <col min="10500" max="10500" width="34.21875" customWidth="1"/>
    <col min="10501" max="10501" width="14.77734375" customWidth="1"/>
    <col min="10502" max="10502" width="20.44140625" customWidth="1"/>
    <col min="10754" max="10754" width="9.88671875" customWidth="1"/>
    <col min="10755" max="10755" width="27.77734375" customWidth="1"/>
    <col min="10756" max="10756" width="34.21875" customWidth="1"/>
    <col min="10757" max="10757" width="14.77734375" customWidth="1"/>
    <col min="10758" max="10758" width="20.44140625" customWidth="1"/>
    <col min="11010" max="11010" width="9.88671875" customWidth="1"/>
    <col min="11011" max="11011" width="27.77734375" customWidth="1"/>
    <col min="11012" max="11012" width="34.21875" customWidth="1"/>
    <col min="11013" max="11013" width="14.77734375" customWidth="1"/>
    <col min="11014" max="11014" width="20.44140625" customWidth="1"/>
    <col min="11266" max="11266" width="9.88671875" customWidth="1"/>
    <col min="11267" max="11267" width="27.77734375" customWidth="1"/>
    <col min="11268" max="11268" width="34.21875" customWidth="1"/>
    <col min="11269" max="11269" width="14.77734375" customWidth="1"/>
    <col min="11270" max="11270" width="20.44140625" customWidth="1"/>
    <col min="11522" max="11522" width="9.88671875" customWidth="1"/>
    <col min="11523" max="11523" width="27.77734375" customWidth="1"/>
    <col min="11524" max="11524" width="34.21875" customWidth="1"/>
    <col min="11525" max="11525" width="14.77734375" customWidth="1"/>
    <col min="11526" max="11526" width="20.44140625" customWidth="1"/>
    <col min="11778" max="11778" width="9.88671875" customWidth="1"/>
    <col min="11779" max="11779" width="27.77734375" customWidth="1"/>
    <col min="11780" max="11780" width="34.21875" customWidth="1"/>
    <col min="11781" max="11781" width="14.77734375" customWidth="1"/>
    <col min="11782" max="11782" width="20.44140625" customWidth="1"/>
    <col min="12034" max="12034" width="9.88671875" customWidth="1"/>
    <col min="12035" max="12035" width="27.77734375" customWidth="1"/>
    <col min="12036" max="12036" width="34.21875" customWidth="1"/>
    <col min="12037" max="12037" width="14.77734375" customWidth="1"/>
    <col min="12038" max="12038" width="20.44140625" customWidth="1"/>
    <col min="12290" max="12290" width="9.88671875" customWidth="1"/>
    <col min="12291" max="12291" width="27.77734375" customWidth="1"/>
    <col min="12292" max="12292" width="34.21875" customWidth="1"/>
    <col min="12293" max="12293" width="14.77734375" customWidth="1"/>
    <col min="12294" max="12294" width="20.44140625" customWidth="1"/>
    <col min="12546" max="12546" width="9.88671875" customWidth="1"/>
    <col min="12547" max="12547" width="27.77734375" customWidth="1"/>
    <col min="12548" max="12548" width="34.21875" customWidth="1"/>
    <col min="12549" max="12549" width="14.77734375" customWidth="1"/>
    <col min="12550" max="12550" width="20.44140625" customWidth="1"/>
    <col min="12802" max="12802" width="9.88671875" customWidth="1"/>
    <col min="12803" max="12803" width="27.77734375" customWidth="1"/>
    <col min="12804" max="12804" width="34.21875" customWidth="1"/>
    <col min="12805" max="12805" width="14.77734375" customWidth="1"/>
    <col min="12806" max="12806" width="20.44140625" customWidth="1"/>
    <col min="13058" max="13058" width="9.88671875" customWidth="1"/>
    <col min="13059" max="13059" width="27.77734375" customWidth="1"/>
    <col min="13060" max="13060" width="34.21875" customWidth="1"/>
    <col min="13061" max="13061" width="14.77734375" customWidth="1"/>
    <col min="13062" max="13062" width="20.44140625" customWidth="1"/>
    <col min="13314" max="13314" width="9.88671875" customWidth="1"/>
    <col min="13315" max="13315" width="27.77734375" customWidth="1"/>
    <col min="13316" max="13316" width="34.21875" customWidth="1"/>
    <col min="13317" max="13317" width="14.77734375" customWidth="1"/>
    <col min="13318" max="13318" width="20.44140625" customWidth="1"/>
    <col min="13570" max="13570" width="9.88671875" customWidth="1"/>
    <col min="13571" max="13571" width="27.77734375" customWidth="1"/>
    <col min="13572" max="13572" width="34.21875" customWidth="1"/>
    <col min="13573" max="13573" width="14.77734375" customWidth="1"/>
    <col min="13574" max="13574" width="20.44140625" customWidth="1"/>
    <col min="13826" max="13826" width="9.88671875" customWidth="1"/>
    <col min="13827" max="13827" width="27.77734375" customWidth="1"/>
    <col min="13828" max="13828" width="34.21875" customWidth="1"/>
    <col min="13829" max="13829" width="14.77734375" customWidth="1"/>
    <col min="13830" max="13830" width="20.44140625" customWidth="1"/>
    <col min="14082" max="14082" width="9.88671875" customWidth="1"/>
    <col min="14083" max="14083" width="27.77734375" customWidth="1"/>
    <col min="14084" max="14084" width="34.21875" customWidth="1"/>
    <col min="14085" max="14085" width="14.77734375" customWidth="1"/>
    <col min="14086" max="14086" width="20.44140625" customWidth="1"/>
    <col min="14338" max="14338" width="9.88671875" customWidth="1"/>
    <col min="14339" max="14339" width="27.77734375" customWidth="1"/>
    <col min="14340" max="14340" width="34.21875" customWidth="1"/>
    <col min="14341" max="14341" width="14.77734375" customWidth="1"/>
    <col min="14342" max="14342" width="20.44140625" customWidth="1"/>
    <col min="14594" max="14594" width="9.88671875" customWidth="1"/>
    <col min="14595" max="14595" width="27.77734375" customWidth="1"/>
    <col min="14596" max="14596" width="34.21875" customWidth="1"/>
    <col min="14597" max="14597" width="14.77734375" customWidth="1"/>
    <col min="14598" max="14598" width="20.44140625" customWidth="1"/>
    <col min="14850" max="14850" width="9.88671875" customWidth="1"/>
    <col min="14851" max="14851" width="27.77734375" customWidth="1"/>
    <col min="14852" max="14852" width="34.21875" customWidth="1"/>
    <col min="14853" max="14853" width="14.77734375" customWidth="1"/>
    <col min="14854" max="14854" width="20.44140625" customWidth="1"/>
    <col min="15106" max="15106" width="9.88671875" customWidth="1"/>
    <col min="15107" max="15107" width="27.77734375" customWidth="1"/>
    <col min="15108" max="15108" width="34.21875" customWidth="1"/>
    <col min="15109" max="15109" width="14.77734375" customWidth="1"/>
    <col min="15110" max="15110" width="20.44140625" customWidth="1"/>
    <col min="15362" max="15362" width="9.88671875" customWidth="1"/>
    <col min="15363" max="15363" width="27.77734375" customWidth="1"/>
    <col min="15364" max="15364" width="34.21875" customWidth="1"/>
    <col min="15365" max="15365" width="14.77734375" customWidth="1"/>
    <col min="15366" max="15366" width="20.44140625" customWidth="1"/>
    <col min="15618" max="15618" width="9.88671875" customWidth="1"/>
    <col min="15619" max="15619" width="27.77734375" customWidth="1"/>
    <col min="15620" max="15620" width="34.21875" customWidth="1"/>
    <col min="15621" max="15621" width="14.77734375" customWidth="1"/>
    <col min="15622" max="15622" width="20.44140625" customWidth="1"/>
    <col min="15874" max="15874" width="9.88671875" customWidth="1"/>
    <col min="15875" max="15875" width="27.77734375" customWidth="1"/>
    <col min="15876" max="15876" width="34.21875" customWidth="1"/>
    <col min="15877" max="15877" width="14.77734375" customWidth="1"/>
    <col min="15878" max="15878" width="20.44140625" customWidth="1"/>
    <col min="16130" max="16130" width="9.88671875" customWidth="1"/>
    <col min="16131" max="16131" width="27.77734375" customWidth="1"/>
    <col min="16132" max="16132" width="34.21875" customWidth="1"/>
    <col min="16133" max="16133" width="14.77734375" customWidth="1"/>
    <col min="16134" max="16134" width="20.44140625" customWidth="1"/>
  </cols>
  <sheetData>
    <row r="1" spans="1:41" ht="18.75" thickBot="1">
      <c r="A1" s="2" t="str">
        <f>+CONAMEDATE5</f>
        <v>Annual Report of VERIZON NEW YORK INC.                                                                                           For the period ending DECEMBER 31, 2014</v>
      </c>
      <c r="B1" s="762"/>
      <c r="C1" s="762"/>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row>
    <row r="2" spans="1:41" ht="18">
      <c r="A2" s="795"/>
      <c r="B2" s="765"/>
      <c r="C2" s="765"/>
      <c r="D2" s="765"/>
      <c r="E2" s="765"/>
      <c r="F2" s="766"/>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row>
    <row r="3" spans="1:41" ht="18">
      <c r="A3" s="560" t="s">
        <v>771</v>
      </c>
      <c r="B3" s="767"/>
      <c r="C3" s="767"/>
      <c r="D3" s="767"/>
      <c r="E3" s="767"/>
      <c r="F3" s="768"/>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row>
    <row r="4" spans="1:41" ht="18">
      <c r="A4" s="166"/>
      <c r="B4" s="762"/>
      <c r="C4" s="762"/>
      <c r="D4" s="762"/>
      <c r="E4" s="762"/>
      <c r="F4" s="769"/>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row>
    <row r="5" spans="1:41" ht="18">
      <c r="A5" s="796" t="s">
        <v>1558</v>
      </c>
      <c r="B5" s="762" t="s">
        <v>772</v>
      </c>
      <c r="C5" s="762"/>
      <c r="D5" s="762"/>
      <c r="E5" s="762"/>
      <c r="F5" s="769"/>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row>
    <row r="6" spans="1:41" ht="18">
      <c r="A6" s="166"/>
      <c r="B6" s="762" t="s">
        <v>773</v>
      </c>
      <c r="C6" s="762"/>
      <c r="D6" s="762"/>
      <c r="E6" s="762"/>
      <c r="F6" s="769"/>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row>
    <row r="7" spans="1:41" ht="18">
      <c r="A7" s="166"/>
      <c r="B7" s="762" t="s">
        <v>774</v>
      </c>
      <c r="C7" s="762"/>
      <c r="D7" s="762"/>
      <c r="E7" s="762"/>
      <c r="F7" s="769"/>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row>
    <row r="8" spans="1:41" ht="18">
      <c r="A8" s="166"/>
      <c r="B8" s="762" t="s">
        <v>775</v>
      </c>
      <c r="C8" s="762"/>
      <c r="D8" s="762"/>
      <c r="E8" s="762"/>
      <c r="F8" s="769"/>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row>
    <row r="9" spans="1:41" ht="18">
      <c r="A9" s="166"/>
      <c r="B9" s="762" t="s">
        <v>776</v>
      </c>
      <c r="C9" s="762"/>
      <c r="D9" s="762"/>
      <c r="E9" s="762"/>
      <c r="F9" s="769"/>
      <c r="G9" s="762"/>
      <c r="H9" s="762"/>
      <c r="I9" s="76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row>
    <row r="10" spans="1:41" ht="18">
      <c r="A10" s="166"/>
      <c r="B10" s="762" t="s">
        <v>777</v>
      </c>
      <c r="C10" s="762"/>
      <c r="D10" s="762"/>
      <c r="E10" s="762"/>
      <c r="F10" s="769"/>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row>
    <row r="11" spans="1:41" ht="18">
      <c r="A11" s="796" t="s">
        <v>1564</v>
      </c>
      <c r="B11" s="762" t="s">
        <v>778</v>
      </c>
      <c r="C11" s="762"/>
      <c r="D11" s="762"/>
      <c r="E11" s="762"/>
      <c r="F11" s="769"/>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row>
    <row r="12" spans="1:41" ht="18">
      <c r="A12" s="166"/>
      <c r="B12" s="762" t="s">
        <v>779</v>
      </c>
      <c r="C12" s="762"/>
      <c r="D12" s="762"/>
      <c r="E12" s="762"/>
      <c r="F12" s="769"/>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row>
    <row r="13" spans="1:41" ht="18">
      <c r="A13" s="796" t="s">
        <v>2358</v>
      </c>
      <c r="B13" s="762" t="s">
        <v>780</v>
      </c>
      <c r="C13" s="762"/>
      <c r="D13" s="762"/>
      <c r="E13" s="762"/>
      <c r="F13" s="769"/>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row>
    <row r="14" spans="1:41" ht="18">
      <c r="A14" s="166"/>
      <c r="B14" s="762" t="s">
        <v>781</v>
      </c>
      <c r="C14" s="762"/>
      <c r="D14" s="762"/>
      <c r="E14" s="762"/>
      <c r="F14" s="769"/>
      <c r="G14" s="762"/>
      <c r="H14" s="762"/>
      <c r="I14" s="762"/>
      <c r="J14" s="762"/>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row>
    <row r="15" spans="1:41" ht="18">
      <c r="A15" s="796" t="s">
        <v>194</v>
      </c>
      <c r="B15" s="762" t="s">
        <v>782</v>
      </c>
      <c r="C15" s="762"/>
      <c r="D15" s="762"/>
      <c r="E15" s="762"/>
      <c r="F15" s="769"/>
      <c r="G15" s="762"/>
      <c r="H15" s="762"/>
      <c r="I15" s="762"/>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row>
    <row r="16" spans="1:41" ht="18">
      <c r="A16" s="166"/>
      <c r="B16" s="762" t="s">
        <v>783</v>
      </c>
      <c r="C16" s="762"/>
      <c r="D16" s="762"/>
      <c r="E16" s="762"/>
      <c r="F16" s="769"/>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row>
    <row r="17" spans="1:41" ht="18">
      <c r="A17" s="166"/>
      <c r="B17" s="762"/>
      <c r="C17" s="762"/>
      <c r="D17" s="762"/>
      <c r="E17" s="762"/>
      <c r="F17" s="769"/>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row>
    <row r="18" spans="1:41" ht="18">
      <c r="A18" s="770" t="s">
        <v>36</v>
      </c>
      <c r="B18" s="1367" t="s">
        <v>2057</v>
      </c>
      <c r="C18" s="1368"/>
      <c r="D18" s="1368"/>
      <c r="E18" s="773"/>
      <c r="F18" s="774" t="s">
        <v>1882</v>
      </c>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row>
    <row r="19" spans="1:41" ht="18">
      <c r="A19" s="805" t="s">
        <v>48</v>
      </c>
      <c r="B19" s="882" t="s">
        <v>470</v>
      </c>
      <c r="C19" s="812"/>
      <c r="D19" s="812"/>
      <c r="E19" s="806"/>
      <c r="F19" s="883" t="s">
        <v>471</v>
      </c>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row>
    <row r="20" spans="1:41" ht="18">
      <c r="A20" s="704" t="s">
        <v>475</v>
      </c>
      <c r="B20" s="1369" t="s">
        <v>1553</v>
      </c>
      <c r="C20" s="1370" t="s">
        <v>3212</v>
      </c>
      <c r="D20" s="1370" t="s">
        <v>3213</v>
      </c>
      <c r="E20" s="327"/>
      <c r="F20" s="561"/>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row>
    <row r="21" spans="1:41" ht="18">
      <c r="A21" s="704" t="s">
        <v>968</v>
      </c>
      <c r="B21" s="1371" t="s">
        <v>3662</v>
      </c>
      <c r="C21" s="1372" t="s">
        <v>3671</v>
      </c>
      <c r="D21" s="1373" t="s">
        <v>3672</v>
      </c>
      <c r="E21" s="327"/>
      <c r="F21" s="1374">
        <v>871659.16</v>
      </c>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row>
    <row r="22" spans="1:41" ht="18">
      <c r="A22" s="704" t="s">
        <v>1212</v>
      </c>
      <c r="B22" s="1371" t="s">
        <v>3662</v>
      </c>
      <c r="C22" s="1372" t="s">
        <v>3671</v>
      </c>
      <c r="D22" s="1373" t="s">
        <v>3673</v>
      </c>
      <c r="E22" s="327"/>
      <c r="F22" s="1374">
        <v>14554.28</v>
      </c>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row>
    <row r="23" spans="1:41" ht="18">
      <c r="A23" s="704" t="s">
        <v>71</v>
      </c>
      <c r="B23" s="1371" t="s">
        <v>3662</v>
      </c>
      <c r="C23" s="1372" t="s">
        <v>3671</v>
      </c>
      <c r="D23" s="1373" t="s">
        <v>3674</v>
      </c>
      <c r="E23" s="327"/>
      <c r="F23" s="1374">
        <v>4081.47</v>
      </c>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row>
    <row r="24" spans="1:41" ht="18">
      <c r="A24" s="704" t="s">
        <v>72</v>
      </c>
      <c r="B24" s="1371" t="s">
        <v>3662</v>
      </c>
      <c r="C24" s="1372" t="s">
        <v>3671</v>
      </c>
      <c r="D24" s="1373" t="s">
        <v>3675</v>
      </c>
      <c r="E24" s="327"/>
      <c r="F24" s="1374">
        <v>595</v>
      </c>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row>
    <row r="25" spans="1:41" ht="18">
      <c r="A25" s="704" t="s">
        <v>484</v>
      </c>
      <c r="B25" s="1371" t="s">
        <v>3662</v>
      </c>
      <c r="C25" s="1372" t="s">
        <v>3671</v>
      </c>
      <c r="D25" s="1373" t="s">
        <v>3676</v>
      </c>
      <c r="E25" s="327"/>
      <c r="F25" s="1374">
        <v>51480.17</v>
      </c>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row>
    <row r="26" spans="1:41" ht="18">
      <c r="A26" s="704" t="s">
        <v>487</v>
      </c>
      <c r="B26" s="1371" t="s">
        <v>3663</v>
      </c>
      <c r="C26" s="1372" t="s">
        <v>3671</v>
      </c>
      <c r="D26" s="1373" t="s">
        <v>3677</v>
      </c>
      <c r="E26" s="327"/>
      <c r="F26" s="1374">
        <v>558277.43000000005</v>
      </c>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row>
    <row r="27" spans="1:41" ht="18">
      <c r="A27" s="704" t="s">
        <v>2227</v>
      </c>
      <c r="B27" s="1371" t="s">
        <v>3663</v>
      </c>
      <c r="C27" s="1372" t="s">
        <v>3671</v>
      </c>
      <c r="D27" s="1373" t="s">
        <v>3678</v>
      </c>
      <c r="E27" s="327"/>
      <c r="F27" s="1374">
        <v>4207</v>
      </c>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row>
    <row r="28" spans="1:41" ht="18">
      <c r="A28" s="704" t="s">
        <v>341</v>
      </c>
      <c r="B28" s="1371" t="s">
        <v>3663</v>
      </c>
      <c r="C28" s="1372" t="s">
        <v>3671</v>
      </c>
      <c r="D28" s="1373" t="s">
        <v>3679</v>
      </c>
      <c r="E28" s="327"/>
      <c r="F28" s="1374">
        <v>2144.0700000000002</v>
      </c>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row>
    <row r="29" spans="1:41" ht="18">
      <c r="A29" s="704" t="s">
        <v>73</v>
      </c>
      <c r="B29" s="1371" t="s">
        <v>3664</v>
      </c>
      <c r="C29" s="1372" t="s">
        <v>3671</v>
      </c>
      <c r="D29" s="1373" t="s">
        <v>3680</v>
      </c>
      <c r="E29" s="327"/>
      <c r="F29" s="1374">
        <v>701.97</v>
      </c>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row>
    <row r="30" spans="1:41" ht="18">
      <c r="A30" s="704" t="s">
        <v>74</v>
      </c>
      <c r="B30" s="1371" t="s">
        <v>3664</v>
      </c>
      <c r="C30" s="1372" t="s">
        <v>3671</v>
      </c>
      <c r="D30" s="1373" t="s">
        <v>3244</v>
      </c>
      <c r="E30" s="327"/>
      <c r="F30" s="1374">
        <v>159273.51</v>
      </c>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row>
    <row r="31" spans="1:41" ht="18">
      <c r="A31" s="704" t="s">
        <v>75</v>
      </c>
      <c r="B31" s="1371" t="s">
        <v>3664</v>
      </c>
      <c r="C31" s="1372" t="s">
        <v>3671</v>
      </c>
      <c r="D31" s="1373" t="s">
        <v>3681</v>
      </c>
      <c r="E31" s="327"/>
      <c r="F31" s="1374">
        <v>12046.87</v>
      </c>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row>
    <row r="32" spans="1:41" ht="18">
      <c r="A32" s="704" t="s">
        <v>76</v>
      </c>
      <c r="B32" s="1371" t="s">
        <v>3664</v>
      </c>
      <c r="C32" s="1372" t="s">
        <v>3671</v>
      </c>
      <c r="D32" s="1373" t="s">
        <v>3682</v>
      </c>
      <c r="E32" s="327"/>
      <c r="F32" s="1374">
        <v>9317.6299999999992</v>
      </c>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row>
    <row r="33" spans="1:41" ht="18">
      <c r="A33" s="704" t="s">
        <v>77</v>
      </c>
      <c r="B33" s="1371" t="s">
        <v>3665</v>
      </c>
      <c r="C33" s="1372" t="s">
        <v>3671</v>
      </c>
      <c r="D33" s="1373" t="s">
        <v>3683</v>
      </c>
      <c r="E33" s="327"/>
      <c r="F33" s="1374">
        <v>1448.63</v>
      </c>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row>
    <row r="34" spans="1:41" ht="18">
      <c r="A34" s="704" t="s">
        <v>78</v>
      </c>
      <c r="B34" s="1371" t="s">
        <v>3665</v>
      </c>
      <c r="C34" s="1372" t="s">
        <v>3671</v>
      </c>
      <c r="D34" s="1373" t="s">
        <v>3684</v>
      </c>
      <c r="E34" s="327"/>
      <c r="F34" s="1374">
        <v>3536904.4</v>
      </c>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row>
    <row r="35" spans="1:41" ht="18">
      <c r="A35" s="704" t="s">
        <v>79</v>
      </c>
      <c r="B35" s="1371" t="s">
        <v>3665</v>
      </c>
      <c r="C35" s="1372" t="s">
        <v>3671</v>
      </c>
      <c r="D35" s="1373" t="s">
        <v>3685</v>
      </c>
      <c r="E35" s="327"/>
      <c r="F35" s="1374">
        <v>188505.93</v>
      </c>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row>
    <row r="36" spans="1:41" ht="18">
      <c r="A36" s="704" t="s">
        <v>80</v>
      </c>
      <c r="B36" s="1371" t="s">
        <v>3665</v>
      </c>
      <c r="C36" s="1372" t="s">
        <v>3671</v>
      </c>
      <c r="D36" s="1373" t="s">
        <v>3686</v>
      </c>
      <c r="E36" s="327"/>
      <c r="F36" s="1374">
        <v>288264.34000000003</v>
      </c>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row>
    <row r="37" spans="1:41" ht="18">
      <c r="A37" s="704" t="s">
        <v>81</v>
      </c>
      <c r="B37" s="1371" t="s">
        <v>3666</v>
      </c>
      <c r="C37" s="1372" t="s">
        <v>3671</v>
      </c>
      <c r="D37" s="1373" t="s">
        <v>3684</v>
      </c>
      <c r="E37" s="327"/>
      <c r="F37" s="1374">
        <v>11428672.68</v>
      </c>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row>
    <row r="38" spans="1:41" ht="18">
      <c r="A38" s="704" t="s">
        <v>82</v>
      </c>
      <c r="B38" s="1371" t="s">
        <v>3666</v>
      </c>
      <c r="C38" s="1372" t="s">
        <v>3671</v>
      </c>
      <c r="D38" s="1373" t="s">
        <v>3684</v>
      </c>
      <c r="E38" s="327"/>
      <c r="F38" s="1374">
        <v>2519811.98</v>
      </c>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row>
    <row r="39" spans="1:41" ht="18">
      <c r="A39" s="704" t="s">
        <v>83</v>
      </c>
      <c r="B39" s="1371" t="s">
        <v>3666</v>
      </c>
      <c r="C39" s="1372" t="s">
        <v>3671</v>
      </c>
      <c r="D39" s="1373" t="s">
        <v>3687</v>
      </c>
      <c r="E39" s="327"/>
      <c r="F39" s="1374">
        <v>640831.06000000006</v>
      </c>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row>
    <row r="40" spans="1:41" ht="18">
      <c r="A40" s="704" t="s">
        <v>84</v>
      </c>
      <c r="B40" s="1371" t="s">
        <v>3667</v>
      </c>
      <c r="C40" s="1372" t="s">
        <v>3671</v>
      </c>
      <c r="D40" s="1373" t="s">
        <v>3672</v>
      </c>
      <c r="E40" s="327"/>
      <c r="F40" s="1374">
        <v>291133</v>
      </c>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row>
    <row r="41" spans="1:41" ht="18">
      <c r="A41" s="704" t="s">
        <v>85</v>
      </c>
      <c r="B41" s="1371" t="s">
        <v>3667</v>
      </c>
      <c r="C41" s="1372" t="s">
        <v>3671</v>
      </c>
      <c r="D41" s="1373" t="s">
        <v>3688</v>
      </c>
      <c r="E41" s="327"/>
      <c r="F41" s="1374">
        <v>14492.41</v>
      </c>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row>
    <row r="42" spans="1:41" ht="18">
      <c r="A42" s="704" t="s">
        <v>86</v>
      </c>
      <c r="B42" s="1371" t="s">
        <v>3667</v>
      </c>
      <c r="C42" s="1372" t="s">
        <v>3671</v>
      </c>
      <c r="D42" s="1373" t="s">
        <v>3689</v>
      </c>
      <c r="E42" s="327"/>
      <c r="F42" s="1374">
        <v>14267.08</v>
      </c>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row>
    <row r="43" spans="1:41" ht="18">
      <c r="A43" s="704" t="s">
        <v>87</v>
      </c>
      <c r="B43" s="1371" t="s">
        <v>3667</v>
      </c>
      <c r="C43" s="1372" t="s">
        <v>3671</v>
      </c>
      <c r="D43" s="1373" t="s">
        <v>3672</v>
      </c>
      <c r="E43" s="327"/>
      <c r="F43" s="1374">
        <v>74199.600000000006</v>
      </c>
      <c r="G43" s="762"/>
      <c r="H43" s="137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row>
    <row r="44" spans="1:41" ht="18">
      <c r="A44" s="704" t="s">
        <v>88</v>
      </c>
      <c r="B44" s="1371" t="s">
        <v>3667</v>
      </c>
      <c r="C44" s="1372" t="s">
        <v>3671</v>
      </c>
      <c r="D44" s="1373" t="s">
        <v>3672</v>
      </c>
      <c r="E44" s="327"/>
      <c r="F44" s="1374">
        <v>3974835.92</v>
      </c>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row>
    <row r="45" spans="1:41" ht="18">
      <c r="A45" s="704" t="s">
        <v>2240</v>
      </c>
      <c r="B45" s="1371" t="s">
        <v>3668</v>
      </c>
      <c r="C45" s="1372" t="s">
        <v>3671</v>
      </c>
      <c r="D45" s="1373" t="s">
        <v>3690</v>
      </c>
      <c r="E45" s="327"/>
      <c r="F45" s="1374">
        <v>75000</v>
      </c>
      <c r="G45" s="762"/>
      <c r="H45" s="762"/>
      <c r="I45" s="762"/>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row>
    <row r="46" spans="1:41" ht="18">
      <c r="A46" s="704" t="s">
        <v>2242</v>
      </c>
      <c r="B46" s="1371" t="s">
        <v>3668</v>
      </c>
      <c r="C46" s="1372" t="s">
        <v>3671</v>
      </c>
      <c r="D46" s="1373" t="s">
        <v>3691</v>
      </c>
      <c r="E46" s="327"/>
      <c r="F46" s="1374">
        <v>62.45</v>
      </c>
      <c r="G46" s="762"/>
      <c r="H46" s="762"/>
      <c r="I46" s="762"/>
      <c r="J46" s="762"/>
      <c r="K46" s="762"/>
      <c r="L46" s="762"/>
      <c r="M46" s="762"/>
      <c r="N46" s="762"/>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row>
    <row r="47" spans="1:41" ht="18">
      <c r="A47" s="704" t="s">
        <v>2245</v>
      </c>
      <c r="B47" s="1371" t="s">
        <v>3669</v>
      </c>
      <c r="C47" s="1372" t="s">
        <v>3671</v>
      </c>
      <c r="D47" s="1373" t="s">
        <v>3692</v>
      </c>
      <c r="E47" s="327"/>
      <c r="F47" s="1374">
        <v>4952.92</v>
      </c>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row>
    <row r="48" spans="1:41" ht="18">
      <c r="A48" s="704" t="s">
        <v>2248</v>
      </c>
      <c r="B48" s="1371" t="s">
        <v>3669</v>
      </c>
      <c r="C48" s="1372" t="s">
        <v>3671</v>
      </c>
      <c r="D48" s="1373" t="s">
        <v>3693</v>
      </c>
      <c r="E48" s="327"/>
      <c r="F48" s="1374">
        <v>59633.99</v>
      </c>
      <c r="G48" s="762"/>
      <c r="H48" s="762"/>
      <c r="I48" s="762"/>
      <c r="J48" s="762"/>
      <c r="K48" s="762"/>
      <c r="L48" s="762"/>
      <c r="M48" s="762"/>
      <c r="N48" s="762"/>
      <c r="O48" s="762"/>
      <c r="P48" s="762"/>
      <c r="Q48" s="762"/>
      <c r="R48" s="762"/>
      <c r="S48" s="762"/>
      <c r="T48" s="762"/>
      <c r="U48" s="762"/>
      <c r="V48" s="762"/>
      <c r="W48" s="762"/>
      <c r="X48" s="762"/>
      <c r="Y48" s="762"/>
      <c r="Z48" s="762"/>
      <c r="AA48" s="762"/>
      <c r="AB48" s="762"/>
      <c r="AC48" s="762"/>
      <c r="AD48" s="762"/>
      <c r="AE48" s="762"/>
      <c r="AF48" s="762"/>
      <c r="AG48" s="762"/>
      <c r="AH48" s="762"/>
      <c r="AI48" s="762"/>
      <c r="AJ48" s="762"/>
      <c r="AK48" s="762"/>
      <c r="AL48" s="762"/>
      <c r="AM48" s="762"/>
      <c r="AN48" s="762"/>
      <c r="AO48" s="762"/>
    </row>
    <row r="49" spans="1:41" ht="18">
      <c r="A49" s="704" t="s">
        <v>2603</v>
      </c>
      <c r="B49" s="1371" t="s">
        <v>3670</v>
      </c>
      <c r="C49" s="1372" t="s">
        <v>3671</v>
      </c>
      <c r="D49" s="1373" t="s">
        <v>3694</v>
      </c>
      <c r="E49" s="327"/>
      <c r="F49" s="1374">
        <v>51.3</v>
      </c>
      <c r="G49" s="762"/>
      <c r="H49" s="762"/>
      <c r="I49" s="762"/>
      <c r="J49" s="762"/>
      <c r="K49" s="762"/>
      <c r="L49" s="762"/>
      <c r="M49" s="762"/>
      <c r="N49" s="762"/>
      <c r="O49" s="762"/>
      <c r="P49" s="762"/>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row>
    <row r="50" spans="1:41" ht="18">
      <c r="A50" s="704" t="s">
        <v>2606</v>
      </c>
      <c r="B50" s="1371" t="s">
        <v>3670</v>
      </c>
      <c r="C50" s="1372" t="s">
        <v>3671</v>
      </c>
      <c r="D50" s="1373" t="s">
        <v>3694</v>
      </c>
      <c r="E50" s="327"/>
      <c r="F50" s="1374">
        <v>127.31</v>
      </c>
      <c r="G50" s="762"/>
      <c r="H50" s="762"/>
      <c r="I50" s="762"/>
      <c r="J50" s="762"/>
      <c r="K50" s="762"/>
      <c r="L50" s="762"/>
      <c r="M50" s="762"/>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row>
    <row r="51" spans="1:41" ht="18">
      <c r="A51" s="704" t="s">
        <v>2609</v>
      </c>
      <c r="B51" s="1371" t="s">
        <v>3670</v>
      </c>
      <c r="C51" s="1372" t="s">
        <v>3671</v>
      </c>
      <c r="D51" s="1373" t="s">
        <v>3694</v>
      </c>
      <c r="E51" s="327"/>
      <c r="F51" s="1374">
        <v>127.31</v>
      </c>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row>
    <row r="52" spans="1:41" ht="18">
      <c r="A52" s="704" t="s">
        <v>2613</v>
      </c>
      <c r="B52" s="1371" t="s">
        <v>3670</v>
      </c>
      <c r="C52" s="1372" t="s">
        <v>3671</v>
      </c>
      <c r="D52" s="1373" t="s">
        <v>3694</v>
      </c>
      <c r="E52" s="327"/>
      <c r="F52" s="1374">
        <v>127.32</v>
      </c>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row>
    <row r="53" spans="1:41" ht="18">
      <c r="A53" s="704" t="s">
        <v>2616</v>
      </c>
      <c r="B53" s="1371" t="s">
        <v>3670</v>
      </c>
      <c r="C53" s="1372" t="s">
        <v>3671</v>
      </c>
      <c r="D53" s="1373" t="s">
        <v>3694</v>
      </c>
      <c r="E53" s="327"/>
      <c r="F53" s="1374">
        <v>127.19</v>
      </c>
      <c r="G53" s="762"/>
      <c r="H53" s="762"/>
      <c r="I53" s="762"/>
      <c r="J53" s="762"/>
      <c r="K53" s="762"/>
      <c r="L53" s="762"/>
      <c r="M53" s="762"/>
      <c r="N53" s="762"/>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row>
    <row r="54" spans="1:41" ht="18.75" thickBot="1">
      <c r="A54" s="787" t="s">
        <v>2619</v>
      </c>
      <c r="B54" s="898"/>
      <c r="C54" s="1375"/>
      <c r="D54" s="1375"/>
      <c r="E54" s="886"/>
      <c r="F54" s="742"/>
      <c r="G54" s="762"/>
      <c r="H54" s="762"/>
      <c r="I54" s="762"/>
      <c r="J54" s="762"/>
      <c r="K54" s="762"/>
      <c r="L54" s="762"/>
      <c r="M54" s="762"/>
      <c r="N54" s="762"/>
      <c r="O54" s="762"/>
      <c r="P54" s="762"/>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row>
    <row r="55" spans="1:41" ht="18">
      <c r="A55" s="815" t="s">
        <v>2583</v>
      </c>
      <c r="B55" s="762"/>
      <c r="C55" s="762"/>
      <c r="D55" s="762"/>
      <c r="E55" s="762"/>
      <c r="F55" s="762"/>
      <c r="G55" s="762"/>
      <c r="H55" s="762"/>
      <c r="I55" s="762"/>
      <c r="J55" s="762"/>
      <c r="K55" s="762"/>
      <c r="L55" s="762"/>
      <c r="M55" s="762"/>
      <c r="N55" s="762"/>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row>
    <row r="56" spans="1:41" ht="18">
      <c r="A56" s="767">
        <v>58</v>
      </c>
      <c r="B56" s="767"/>
      <c r="C56" s="767"/>
      <c r="D56" s="767"/>
      <c r="E56" s="767"/>
      <c r="F56" s="767"/>
      <c r="G56" s="762"/>
      <c r="H56" s="762"/>
      <c r="I56" s="762"/>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row>
    <row r="57" spans="1:41" ht="18">
      <c r="A57" s="767"/>
      <c r="B57" s="767"/>
      <c r="C57" s="767"/>
      <c r="D57" s="767"/>
      <c r="E57" s="767"/>
      <c r="F57" s="767"/>
      <c r="G57" s="762"/>
      <c r="H57" s="762"/>
      <c r="I57" s="762"/>
      <c r="J57" s="762"/>
      <c r="K57" s="762"/>
      <c r="L57" s="762"/>
      <c r="M57" s="762"/>
      <c r="N57" s="762"/>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row>
    <row r="58" spans="1:41" ht="18">
      <c r="A58" s="762"/>
      <c r="B58" s="762"/>
      <c r="C58" s="762"/>
      <c r="D58" s="762"/>
      <c r="E58" s="762"/>
      <c r="F58" s="762"/>
      <c r="G58" s="762"/>
      <c r="H58" s="762"/>
      <c r="I58" s="762"/>
      <c r="J58" s="762"/>
      <c r="K58" s="762"/>
      <c r="L58" s="762"/>
      <c r="M58" s="762"/>
      <c r="N58" s="762"/>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row>
    <row r="59" spans="1:41" ht="18">
      <c r="A59" s="762"/>
      <c r="B59" s="762"/>
      <c r="C59" s="762"/>
      <c r="D59" s="762"/>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row>
    <row r="60" spans="1:41" ht="18.75" thickBot="1">
      <c r="A60" s="2" t="str">
        <f>CONAMEDATE5</f>
        <v>Annual Report of VERIZON NEW YORK INC.                                                                                           For the period ending DECEMBER 31, 2014</v>
      </c>
      <c r="B60" s="762"/>
      <c r="C60" s="762"/>
      <c r="D60" s="762"/>
      <c r="E60" s="762"/>
      <c r="F60" s="762"/>
      <c r="G60" s="762"/>
      <c r="H60" s="762"/>
      <c r="I60" s="762"/>
      <c r="J60" s="762"/>
      <c r="K60" s="762"/>
      <c r="L60" s="762"/>
      <c r="M60" s="762"/>
      <c r="N60" s="762"/>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row>
    <row r="61" spans="1:41" ht="18">
      <c r="A61" s="795"/>
      <c r="B61" s="765"/>
      <c r="C61" s="765"/>
      <c r="D61" s="765"/>
      <c r="E61" s="765"/>
      <c r="F61" s="766"/>
      <c r="G61" s="762"/>
      <c r="H61" s="762"/>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row>
    <row r="62" spans="1:41" ht="18">
      <c r="A62" s="560" t="s">
        <v>771</v>
      </c>
      <c r="B62" s="767"/>
      <c r="C62" s="767"/>
      <c r="D62" s="767"/>
      <c r="E62" s="767"/>
      <c r="F62" s="768"/>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row>
    <row r="63" spans="1:41" ht="18">
      <c r="A63" s="166"/>
      <c r="B63" s="762"/>
      <c r="C63" s="762"/>
      <c r="D63" s="762"/>
      <c r="E63" s="762"/>
      <c r="F63" s="769"/>
      <c r="G63" s="762"/>
      <c r="H63" s="762"/>
      <c r="I63" s="762"/>
      <c r="J63" s="762"/>
      <c r="K63" s="762"/>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row>
    <row r="64" spans="1:41" ht="18">
      <c r="A64" s="796" t="s">
        <v>1558</v>
      </c>
      <c r="B64" s="762" t="s">
        <v>772</v>
      </c>
      <c r="C64" s="762"/>
      <c r="D64" s="762"/>
      <c r="E64" s="762"/>
      <c r="F64" s="769"/>
      <c r="G64" s="762"/>
      <c r="H64" s="762"/>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row>
    <row r="65" spans="1:41" ht="18">
      <c r="A65" s="166"/>
      <c r="B65" s="762" t="s">
        <v>773</v>
      </c>
      <c r="C65" s="762"/>
      <c r="D65" s="762"/>
      <c r="E65" s="762"/>
      <c r="F65" s="769"/>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row>
    <row r="66" spans="1:41" ht="18">
      <c r="A66" s="166"/>
      <c r="B66" s="762" t="s">
        <v>774</v>
      </c>
      <c r="C66" s="762"/>
      <c r="D66" s="762"/>
      <c r="E66" s="762"/>
      <c r="F66" s="769"/>
      <c r="G66" s="762"/>
      <c r="H66" s="762"/>
      <c r="I66" s="762"/>
      <c r="J66" s="762"/>
      <c r="K66" s="762"/>
      <c r="L66" s="762"/>
      <c r="M66" s="762"/>
      <c r="N66" s="762"/>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row>
    <row r="67" spans="1:41" ht="18">
      <c r="A67" s="166"/>
      <c r="B67" s="762" t="s">
        <v>775</v>
      </c>
      <c r="C67" s="762"/>
      <c r="D67" s="762"/>
      <c r="E67" s="762"/>
      <c r="F67" s="769"/>
      <c r="G67" s="762"/>
      <c r="H67" s="762"/>
      <c r="I67" s="762"/>
      <c r="J67" s="762"/>
      <c r="K67" s="762"/>
      <c r="L67" s="762"/>
      <c r="M67" s="762"/>
      <c r="N67" s="762"/>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row>
    <row r="68" spans="1:41" ht="18">
      <c r="A68" s="166"/>
      <c r="B68" s="762" t="s">
        <v>776</v>
      </c>
      <c r="C68" s="762"/>
      <c r="D68" s="762"/>
      <c r="E68" s="762"/>
      <c r="F68" s="769"/>
      <c r="G68" s="762"/>
      <c r="H68" s="762"/>
      <c r="I68" s="762"/>
      <c r="J68" s="762"/>
      <c r="K68" s="762"/>
      <c r="L68" s="762"/>
      <c r="M68" s="762"/>
      <c r="N68" s="762"/>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row>
    <row r="69" spans="1:41" ht="18">
      <c r="A69" s="166"/>
      <c r="B69" s="762" t="s">
        <v>777</v>
      </c>
      <c r="C69" s="762"/>
      <c r="D69" s="762"/>
      <c r="E69" s="762"/>
      <c r="F69" s="769"/>
      <c r="G69" s="762"/>
      <c r="H69" s="762"/>
      <c r="I69" s="762"/>
      <c r="J69" s="762"/>
      <c r="K69" s="762"/>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row>
    <row r="70" spans="1:41" ht="18">
      <c r="A70" s="796" t="s">
        <v>1564</v>
      </c>
      <c r="B70" s="762" t="s">
        <v>778</v>
      </c>
      <c r="C70" s="762"/>
      <c r="D70" s="762"/>
      <c r="E70" s="762"/>
      <c r="F70" s="769"/>
      <c r="G70" s="762"/>
      <c r="H70" s="762"/>
      <c r="I70" s="762"/>
      <c r="J70" s="762"/>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row>
    <row r="71" spans="1:41" ht="18">
      <c r="A71" s="166"/>
      <c r="B71" s="762" t="s">
        <v>779</v>
      </c>
      <c r="C71" s="762"/>
      <c r="D71" s="762"/>
      <c r="E71" s="762"/>
      <c r="F71" s="769"/>
      <c r="G71" s="762"/>
      <c r="H71" s="762"/>
      <c r="I71" s="762"/>
      <c r="J71" s="762"/>
      <c r="K71" s="762"/>
      <c r="L71" s="762"/>
      <c r="M71" s="762"/>
      <c r="N71" s="762"/>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row>
    <row r="72" spans="1:41" ht="18">
      <c r="A72" s="796" t="s">
        <v>2358</v>
      </c>
      <c r="B72" s="762" t="s">
        <v>780</v>
      </c>
      <c r="C72" s="762"/>
      <c r="D72" s="762"/>
      <c r="E72" s="762"/>
      <c r="F72" s="769"/>
      <c r="G72" s="762"/>
      <c r="H72" s="762"/>
      <c r="I72" s="762"/>
      <c r="J72" s="762"/>
      <c r="K72" s="762"/>
      <c r="L72" s="762"/>
      <c r="M72" s="762"/>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row>
    <row r="73" spans="1:41" ht="18">
      <c r="A73" s="166"/>
      <c r="B73" s="762" t="s">
        <v>781</v>
      </c>
      <c r="C73" s="762"/>
      <c r="D73" s="762"/>
      <c r="E73" s="762"/>
      <c r="F73" s="769"/>
      <c r="G73" s="762"/>
      <c r="H73" s="762"/>
      <c r="I73" s="762"/>
      <c r="J73" s="762"/>
      <c r="K73" s="762"/>
      <c r="L73" s="762"/>
      <c r="M73" s="762"/>
      <c r="N73" s="762"/>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row>
    <row r="74" spans="1:41" ht="18">
      <c r="A74" s="796" t="s">
        <v>194</v>
      </c>
      <c r="B74" s="762" t="s">
        <v>782</v>
      </c>
      <c r="C74" s="762"/>
      <c r="D74" s="762"/>
      <c r="E74" s="762"/>
      <c r="F74" s="769"/>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row>
    <row r="75" spans="1:41" ht="18">
      <c r="A75" s="166"/>
      <c r="B75" s="762" t="s">
        <v>783</v>
      </c>
      <c r="C75" s="762"/>
      <c r="D75" s="762"/>
      <c r="E75" s="762"/>
      <c r="F75" s="769"/>
      <c r="G75" s="762"/>
      <c r="H75" s="762"/>
      <c r="I75" s="762"/>
      <c r="J75" s="762"/>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row>
    <row r="76" spans="1:41" ht="18">
      <c r="A76" s="166"/>
      <c r="B76" s="762"/>
      <c r="C76" s="762"/>
      <c r="D76" s="762"/>
      <c r="E76" s="762"/>
      <c r="F76" s="769"/>
      <c r="G76" s="762"/>
      <c r="H76" s="762"/>
      <c r="I76" s="762"/>
      <c r="J76" s="762"/>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row>
    <row r="77" spans="1:41" ht="18">
      <c r="A77" s="770" t="s">
        <v>36</v>
      </c>
      <c r="B77" s="1367" t="s">
        <v>2057</v>
      </c>
      <c r="C77" s="1368"/>
      <c r="D77" s="1368"/>
      <c r="E77" s="773"/>
      <c r="F77" s="774" t="s">
        <v>1882</v>
      </c>
      <c r="G77" s="762"/>
      <c r="H77" s="762"/>
      <c r="I77" s="762"/>
      <c r="J77" s="762"/>
      <c r="K77" s="762"/>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row>
    <row r="78" spans="1:41" ht="18">
      <c r="A78" s="805" t="s">
        <v>48</v>
      </c>
      <c r="B78" s="882" t="s">
        <v>470</v>
      </c>
      <c r="C78" s="812"/>
      <c r="D78" s="812"/>
      <c r="E78" s="806"/>
      <c r="F78" s="883" t="s">
        <v>471</v>
      </c>
      <c r="G78" s="762"/>
      <c r="H78" s="762"/>
      <c r="I78" s="762"/>
      <c r="J78" s="762"/>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row>
    <row r="79" spans="1:41" ht="18">
      <c r="A79" s="704" t="s">
        <v>475</v>
      </c>
      <c r="B79" s="1369" t="s">
        <v>1553</v>
      </c>
      <c r="C79" s="1370" t="s">
        <v>3212</v>
      </c>
      <c r="D79" s="1370" t="s">
        <v>3213</v>
      </c>
      <c r="E79" s="327"/>
      <c r="F79" s="561"/>
      <c r="G79" s="762"/>
      <c r="H79" s="762"/>
      <c r="I79" s="762"/>
      <c r="J79" s="762"/>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row>
    <row r="80" spans="1:41" ht="18">
      <c r="A80" s="704" t="s">
        <v>968</v>
      </c>
      <c r="B80" s="1376"/>
      <c r="C80" s="1372"/>
      <c r="D80" s="1373"/>
      <c r="E80" s="327"/>
      <c r="F80" s="1374"/>
      <c r="G80" s="762"/>
      <c r="H80" s="762"/>
      <c r="I80" s="762"/>
      <c r="J80" s="762"/>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row>
    <row r="81" spans="1:41" ht="18">
      <c r="A81" s="704" t="s">
        <v>1212</v>
      </c>
      <c r="B81" s="1371" t="s">
        <v>3695</v>
      </c>
      <c r="C81" s="1372" t="s">
        <v>3671</v>
      </c>
      <c r="D81" s="1373" t="s">
        <v>3698</v>
      </c>
      <c r="E81" s="327"/>
      <c r="F81" s="1374">
        <v>470782.77</v>
      </c>
      <c r="G81" s="762"/>
      <c r="H81" s="762"/>
      <c r="I81" s="762"/>
      <c r="J81" s="762"/>
      <c r="K81" s="762"/>
      <c r="L81" s="762"/>
      <c r="M81" s="762"/>
      <c r="N81" s="762"/>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row>
    <row r="82" spans="1:41" ht="18">
      <c r="A82" s="704" t="s">
        <v>71</v>
      </c>
      <c r="B82" s="1371" t="s">
        <v>3695</v>
      </c>
      <c r="C82" s="1372" t="s">
        <v>3671</v>
      </c>
      <c r="D82" s="1373" t="s">
        <v>3699</v>
      </c>
      <c r="E82" s="327"/>
      <c r="F82" s="1374">
        <v>20179.439999999999</v>
      </c>
      <c r="G82" s="762"/>
      <c r="H82" s="762"/>
      <c r="I82" s="762"/>
      <c r="J82" s="762"/>
      <c r="K82" s="762"/>
      <c r="L82" s="762"/>
      <c r="M82" s="762"/>
      <c r="N82" s="762"/>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row>
    <row r="83" spans="1:41" ht="18">
      <c r="A83" s="704" t="s">
        <v>72</v>
      </c>
      <c r="B83" s="1371" t="s">
        <v>3696</v>
      </c>
      <c r="C83" s="1372" t="s">
        <v>3214</v>
      </c>
      <c r="D83" s="1373" t="s">
        <v>3700</v>
      </c>
      <c r="E83" s="327"/>
      <c r="F83" s="1374">
        <v>2436044.12</v>
      </c>
      <c r="G83" s="762"/>
      <c r="H83" s="762"/>
      <c r="I83" s="762"/>
      <c r="J83" s="762"/>
      <c r="K83" s="762"/>
      <c r="L83" s="762"/>
      <c r="M83" s="762"/>
      <c r="N83" s="762"/>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row>
    <row r="84" spans="1:41" ht="18">
      <c r="A84" s="704" t="s">
        <v>484</v>
      </c>
      <c r="B84" s="1371" t="s">
        <v>3696</v>
      </c>
      <c r="C84" s="1372" t="s">
        <v>3671</v>
      </c>
      <c r="D84" s="1373" t="s">
        <v>3701</v>
      </c>
      <c r="E84" s="327"/>
      <c r="F84" s="1374">
        <v>36.11</v>
      </c>
      <c r="G84" s="762"/>
      <c r="H84" s="762"/>
      <c r="I84" s="762"/>
      <c r="J84" s="762"/>
      <c r="K84" s="762"/>
      <c r="L84" s="762"/>
      <c r="M84" s="762"/>
      <c r="N84" s="762"/>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row>
    <row r="85" spans="1:41" ht="18">
      <c r="A85" s="704" t="s">
        <v>487</v>
      </c>
      <c r="B85" s="1371" t="s">
        <v>3697</v>
      </c>
      <c r="C85" s="1372" t="s">
        <v>3671</v>
      </c>
      <c r="D85" s="1373" t="s">
        <v>3694</v>
      </c>
      <c r="E85" s="327"/>
      <c r="F85" s="1374">
        <v>7027.5</v>
      </c>
      <c r="G85" s="762"/>
      <c r="H85" s="762"/>
      <c r="I85" s="762"/>
      <c r="J85" s="762"/>
      <c r="K85" s="762"/>
      <c r="L85" s="762"/>
      <c r="M85" s="762"/>
      <c r="N85" s="762"/>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row>
    <row r="86" spans="1:41" ht="18">
      <c r="A86" s="704" t="s">
        <v>2227</v>
      </c>
      <c r="B86" s="1371" t="s">
        <v>3697</v>
      </c>
      <c r="C86" s="1372" t="s">
        <v>3671</v>
      </c>
      <c r="D86" s="1373" t="s">
        <v>3687</v>
      </c>
      <c r="E86" s="327"/>
      <c r="F86" s="1374">
        <v>795553.06</v>
      </c>
      <c r="G86" s="762"/>
      <c r="H86" s="762"/>
      <c r="I86" s="762"/>
      <c r="J86" s="762"/>
      <c r="K86" s="762"/>
      <c r="L86" s="762"/>
      <c r="M86" s="762"/>
      <c r="N86" s="762"/>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row>
    <row r="87" spans="1:41" ht="18">
      <c r="A87" s="704" t="s">
        <v>341</v>
      </c>
      <c r="B87" s="1371" t="s">
        <v>3697</v>
      </c>
      <c r="C87" s="1372" t="s">
        <v>3214</v>
      </c>
      <c r="D87" s="1373" t="s">
        <v>3702</v>
      </c>
      <c r="E87" s="327"/>
      <c r="F87" s="1374">
        <v>8397716.8499999996</v>
      </c>
      <c r="G87" s="762"/>
      <c r="H87" s="762"/>
      <c r="I87" s="762"/>
      <c r="J87" s="762"/>
      <c r="K87" s="762"/>
      <c r="L87" s="762"/>
      <c r="M87" s="762"/>
      <c r="N87" s="762"/>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row>
    <row r="88" spans="1:41" ht="18">
      <c r="A88" s="704" t="s">
        <v>73</v>
      </c>
      <c r="B88" s="1371" t="s">
        <v>3697</v>
      </c>
      <c r="C88" s="1372" t="s">
        <v>3671</v>
      </c>
      <c r="D88" s="1373" t="s">
        <v>3703</v>
      </c>
      <c r="E88" s="327"/>
      <c r="F88" s="1374">
        <v>1299.67</v>
      </c>
      <c r="G88" s="762"/>
      <c r="H88" s="762"/>
      <c r="I88" s="762"/>
      <c r="J88" s="762"/>
      <c r="K88" s="762"/>
      <c r="L88" s="762"/>
      <c r="M88" s="762"/>
      <c r="N88" s="762"/>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row>
    <row r="89" spans="1:41" ht="18">
      <c r="A89" s="704" t="s">
        <v>74</v>
      </c>
      <c r="B89" s="1371" t="s">
        <v>3697</v>
      </c>
      <c r="C89" s="1372" t="s">
        <v>3671</v>
      </c>
      <c r="D89" s="1373" t="s">
        <v>3704</v>
      </c>
      <c r="E89" s="327"/>
      <c r="F89" s="1374">
        <v>542.34</v>
      </c>
      <c r="G89" s="762"/>
      <c r="H89" s="762"/>
      <c r="I89" s="762"/>
      <c r="J89" s="762"/>
      <c r="K89" s="762"/>
      <c r="L89" s="762"/>
      <c r="M89" s="762"/>
      <c r="N89" s="762"/>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row>
    <row r="90" spans="1:41" ht="18">
      <c r="A90" s="704" t="s">
        <v>75</v>
      </c>
      <c r="B90" s="1371" t="s">
        <v>3697</v>
      </c>
      <c r="C90" s="1372" t="s">
        <v>3671</v>
      </c>
      <c r="D90" s="1373" t="s">
        <v>3704</v>
      </c>
      <c r="E90" s="327"/>
      <c r="F90" s="1374">
        <v>14.6</v>
      </c>
      <c r="G90" s="762"/>
      <c r="H90" s="1372"/>
      <c r="I90" s="762"/>
      <c r="J90" s="762"/>
      <c r="K90" s="762"/>
      <c r="L90" s="762"/>
      <c r="M90" s="762"/>
      <c r="N90" s="762"/>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row>
    <row r="91" spans="1:41" ht="18">
      <c r="A91" s="704" t="s">
        <v>76</v>
      </c>
      <c r="B91" s="1371" t="s">
        <v>3697</v>
      </c>
      <c r="C91" s="1372" t="s">
        <v>3671</v>
      </c>
      <c r="D91" s="1373" t="s">
        <v>3705</v>
      </c>
      <c r="E91" s="327"/>
      <c r="F91" s="1374">
        <v>7555</v>
      </c>
      <c r="G91" s="762"/>
      <c r="H91" s="762"/>
      <c r="I91" s="762"/>
      <c r="J91" s="762"/>
      <c r="K91" s="762"/>
      <c r="L91" s="762"/>
      <c r="M91" s="762"/>
      <c r="N91" s="762"/>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row>
    <row r="92" spans="1:41" ht="18">
      <c r="A92" s="704" t="s">
        <v>77</v>
      </c>
      <c r="B92" s="1371"/>
      <c r="C92" s="1372"/>
      <c r="D92" s="1373"/>
      <c r="E92" s="327"/>
      <c r="F92" s="1374"/>
      <c r="G92" s="762"/>
      <c r="H92" s="762"/>
      <c r="I92" s="762"/>
      <c r="J92" s="762"/>
      <c r="K92" s="762"/>
      <c r="L92" s="762"/>
      <c r="M92" s="762"/>
      <c r="N92" s="762"/>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row>
    <row r="93" spans="1:41" ht="18">
      <c r="A93" s="704" t="s">
        <v>78</v>
      </c>
      <c r="B93" s="1371"/>
      <c r="C93" s="1372"/>
      <c r="D93" s="1373"/>
      <c r="E93" s="327"/>
      <c r="F93" s="1374"/>
      <c r="G93" s="762"/>
      <c r="H93" s="762"/>
      <c r="I93" s="762"/>
      <c r="J93" s="762"/>
      <c r="K93" s="762"/>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row>
    <row r="94" spans="1:41" ht="18">
      <c r="A94" s="704" t="s">
        <v>79</v>
      </c>
      <c r="B94" s="1371"/>
      <c r="C94" s="1372"/>
      <c r="D94" s="1373"/>
      <c r="E94" s="327"/>
      <c r="F94" s="1374"/>
      <c r="G94" s="762"/>
      <c r="H94" s="762"/>
      <c r="I94" s="762"/>
      <c r="J94" s="762"/>
      <c r="K94" s="762"/>
      <c r="L94" s="762"/>
      <c r="M94" s="762"/>
      <c r="N94" s="762"/>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row>
    <row r="95" spans="1:41" ht="18">
      <c r="A95" s="704" t="s">
        <v>80</v>
      </c>
      <c r="B95" s="1371"/>
      <c r="C95" s="1372"/>
      <c r="D95" s="1373"/>
      <c r="E95" s="327"/>
      <c r="F95" s="1374"/>
      <c r="G95" s="762"/>
      <c r="H95" s="762"/>
      <c r="I95" s="762"/>
      <c r="J95" s="762"/>
      <c r="K95" s="762"/>
      <c r="L95" s="762"/>
      <c r="M95" s="762"/>
      <c r="N95" s="762"/>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row>
    <row r="96" spans="1:41" ht="18">
      <c r="A96" s="704" t="s">
        <v>81</v>
      </c>
      <c r="B96" s="1371"/>
      <c r="C96" s="1372"/>
      <c r="D96" s="1373"/>
      <c r="E96" s="327"/>
      <c r="F96" s="1374"/>
      <c r="G96" s="762"/>
      <c r="H96" s="762"/>
      <c r="I96" s="762"/>
      <c r="J96" s="762"/>
      <c r="K96" s="762"/>
      <c r="L96" s="762"/>
      <c r="M96" s="762"/>
      <c r="N96" s="762"/>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row>
    <row r="97" spans="1:41" ht="18">
      <c r="A97" s="704" t="s">
        <v>82</v>
      </c>
      <c r="B97" s="1371"/>
      <c r="C97" s="1372"/>
      <c r="D97" s="1373"/>
      <c r="E97" s="327"/>
      <c r="F97" s="1374"/>
      <c r="G97" s="762"/>
      <c r="H97" s="762"/>
      <c r="I97" s="762"/>
      <c r="J97" s="762"/>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row>
    <row r="98" spans="1:41" ht="18">
      <c r="A98" s="704" t="s">
        <v>83</v>
      </c>
      <c r="B98" s="1371"/>
      <c r="C98" s="1372"/>
      <c r="D98" s="1373"/>
      <c r="E98" s="327"/>
      <c r="F98" s="1374"/>
      <c r="G98" s="762"/>
      <c r="H98" s="762"/>
      <c r="I98" s="762"/>
      <c r="J98" s="762"/>
      <c r="K98" s="762"/>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row>
    <row r="99" spans="1:41" ht="18">
      <c r="A99" s="704" t="s">
        <v>84</v>
      </c>
      <c r="B99" s="1371"/>
      <c r="C99" s="1372"/>
      <c r="D99" s="1373"/>
      <c r="E99" s="327"/>
      <c r="F99" s="1374"/>
      <c r="G99" s="762"/>
      <c r="H99" s="762"/>
      <c r="I99" s="762"/>
      <c r="J99" s="762"/>
      <c r="K99" s="762"/>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row>
    <row r="100" spans="1:41" ht="18">
      <c r="A100" s="704" t="s">
        <v>85</v>
      </c>
      <c r="B100" s="1371"/>
      <c r="C100" s="1372"/>
      <c r="D100" s="1373"/>
      <c r="E100" s="327"/>
      <c r="F100" s="1374"/>
      <c r="G100" s="762"/>
      <c r="H100" s="762"/>
      <c r="I100" s="762"/>
      <c r="J100" s="762"/>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row>
    <row r="101" spans="1:41" ht="18">
      <c r="A101" s="704" t="s">
        <v>86</v>
      </c>
      <c r="B101" s="1371"/>
      <c r="C101" s="1372"/>
      <c r="D101" s="1373"/>
      <c r="E101" s="327"/>
      <c r="F101" s="1374"/>
      <c r="G101" s="762"/>
      <c r="H101" s="762"/>
      <c r="I101" s="762"/>
      <c r="J101" s="762"/>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row>
    <row r="102" spans="1:41" ht="18">
      <c r="A102" s="704" t="s">
        <v>87</v>
      </c>
      <c r="B102" s="1371"/>
      <c r="C102" s="1372"/>
      <c r="D102" s="1373"/>
      <c r="E102" s="327"/>
      <c r="F102" s="1374"/>
      <c r="G102" s="762"/>
      <c r="H102" s="762"/>
      <c r="I102" s="762"/>
      <c r="J102" s="762"/>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row>
    <row r="103" spans="1:41" ht="18">
      <c r="A103" s="704" t="s">
        <v>88</v>
      </c>
      <c r="B103" s="1371"/>
      <c r="C103" s="1372"/>
      <c r="D103" s="1373"/>
      <c r="E103" s="327"/>
      <c r="F103" s="1374"/>
      <c r="G103" s="762"/>
      <c r="H103" s="762"/>
      <c r="I103" s="762"/>
      <c r="J103" s="762"/>
      <c r="K103" s="762"/>
      <c r="L103" s="762"/>
      <c r="M103" s="762"/>
      <c r="N103" s="762"/>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row>
    <row r="104" spans="1:41" ht="18">
      <c r="A104" s="704" t="s">
        <v>2240</v>
      </c>
      <c r="B104" s="1371"/>
      <c r="C104" s="1372"/>
      <c r="D104" s="1373"/>
      <c r="E104" s="327"/>
      <c r="F104" s="1374"/>
      <c r="G104" s="762"/>
      <c r="H104" s="762"/>
      <c r="I104" s="762"/>
      <c r="J104" s="762"/>
      <c r="K104" s="762"/>
      <c r="L104" s="762"/>
      <c r="M104" s="762"/>
      <c r="N104" s="762"/>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row>
    <row r="105" spans="1:41" ht="18">
      <c r="A105" s="704" t="s">
        <v>2242</v>
      </c>
      <c r="B105" s="1371"/>
      <c r="C105" s="1372"/>
      <c r="D105" s="1373"/>
      <c r="E105" s="327"/>
      <c r="F105" s="1374"/>
      <c r="G105" s="762"/>
      <c r="H105" s="762"/>
      <c r="I105" s="762"/>
      <c r="J105" s="762"/>
      <c r="K105" s="762"/>
      <c r="L105" s="762"/>
      <c r="M105" s="762"/>
      <c r="N105" s="762"/>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row>
    <row r="106" spans="1:41" ht="18">
      <c r="A106" s="704" t="s">
        <v>2245</v>
      </c>
      <c r="B106" s="1371"/>
      <c r="C106" s="1372"/>
      <c r="D106" s="1373"/>
      <c r="E106" s="327"/>
      <c r="F106" s="1374"/>
      <c r="G106" s="762"/>
      <c r="H106" s="762"/>
      <c r="I106" s="762"/>
      <c r="J106" s="762"/>
      <c r="K106" s="762"/>
      <c r="L106" s="762"/>
      <c r="M106" s="762"/>
      <c r="N106" s="762"/>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row>
    <row r="107" spans="1:41" ht="18">
      <c r="A107" s="704" t="s">
        <v>2248</v>
      </c>
      <c r="B107" s="1371"/>
      <c r="C107" s="1372"/>
      <c r="D107" s="1373"/>
      <c r="E107" s="327"/>
      <c r="F107" s="1374"/>
      <c r="G107" s="762"/>
      <c r="H107" s="762"/>
      <c r="I107" s="762"/>
      <c r="J107" s="762"/>
      <c r="K107" s="762"/>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row>
    <row r="108" spans="1:41" ht="18">
      <c r="A108" s="704" t="s">
        <v>2603</v>
      </c>
      <c r="B108" s="1371"/>
      <c r="C108" s="1372"/>
      <c r="D108" s="1373"/>
      <c r="E108" s="327"/>
      <c r="F108" s="1374"/>
      <c r="G108" s="762"/>
      <c r="H108" s="762"/>
      <c r="I108" s="762"/>
      <c r="J108" s="762"/>
      <c r="K108" s="762"/>
      <c r="L108" s="762"/>
      <c r="M108" s="762"/>
      <c r="N108" s="762"/>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row>
    <row r="109" spans="1:41" ht="18">
      <c r="A109" s="704" t="s">
        <v>2606</v>
      </c>
      <c r="B109" s="1371"/>
      <c r="C109" s="1372"/>
      <c r="D109" s="1373"/>
      <c r="E109" s="327"/>
      <c r="F109" s="1374"/>
      <c r="G109" s="762"/>
      <c r="H109" s="762"/>
      <c r="I109" s="762"/>
      <c r="J109" s="762"/>
      <c r="K109" s="762"/>
      <c r="L109" s="762"/>
      <c r="M109" s="762"/>
      <c r="N109" s="762"/>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row>
    <row r="110" spans="1:41" ht="18">
      <c r="A110" s="704" t="s">
        <v>2609</v>
      </c>
      <c r="B110" s="1371"/>
      <c r="C110" s="1372"/>
      <c r="D110" s="1373"/>
      <c r="E110" s="327"/>
      <c r="F110" s="1374"/>
      <c r="G110" s="762"/>
      <c r="H110" s="762"/>
      <c r="I110" s="762"/>
      <c r="J110" s="762"/>
      <c r="K110" s="762"/>
      <c r="L110" s="762"/>
      <c r="M110" s="762"/>
      <c r="N110" s="762"/>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row>
    <row r="111" spans="1:41" ht="18">
      <c r="A111" s="704" t="s">
        <v>2613</v>
      </c>
      <c r="B111" s="1371"/>
      <c r="C111" s="1372"/>
      <c r="D111" s="1373"/>
      <c r="E111" s="327"/>
      <c r="F111" s="1374"/>
      <c r="G111" s="762"/>
      <c r="H111" s="762"/>
      <c r="I111" s="762"/>
      <c r="J111" s="762"/>
      <c r="K111" s="762"/>
      <c r="L111" s="762"/>
      <c r="M111" s="762"/>
      <c r="N111" s="762"/>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row>
    <row r="112" spans="1:41" ht="18">
      <c r="A112" s="704" t="s">
        <v>2616</v>
      </c>
      <c r="B112" s="1371"/>
      <c r="C112" s="1372"/>
      <c r="D112" s="1373"/>
      <c r="E112" s="327"/>
      <c r="F112" s="1374"/>
      <c r="G112" s="762"/>
      <c r="H112" s="762"/>
      <c r="I112" s="762"/>
      <c r="J112" s="762"/>
      <c r="K112" s="762"/>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row>
    <row r="113" spans="1:41" ht="18.75" thickBot="1">
      <c r="A113" s="787" t="s">
        <v>2619</v>
      </c>
      <c r="B113" s="885" t="s">
        <v>2275</v>
      </c>
      <c r="C113" s="1375"/>
      <c r="D113" s="1375"/>
      <c r="E113" s="886"/>
      <c r="F113" s="742">
        <f>SUM(F81:F92)+SUM(F21:F53)</f>
        <v>36938666.839999996</v>
      </c>
      <c r="G113" s="762"/>
      <c r="H113" s="762"/>
      <c r="I113" s="762"/>
      <c r="J113" s="762"/>
      <c r="K113" s="762"/>
      <c r="L113" s="762"/>
      <c r="M113" s="762"/>
      <c r="N113" s="762"/>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row>
    <row r="114" spans="1:41" ht="18">
      <c r="A114" s="815" t="s">
        <v>2583</v>
      </c>
      <c r="B114" s="762"/>
      <c r="C114" s="762"/>
      <c r="D114" s="762"/>
      <c r="E114" s="762"/>
      <c r="F114" s="762"/>
      <c r="G114" s="762"/>
      <c r="H114" s="762"/>
      <c r="I114" s="762"/>
      <c r="J114" s="762"/>
      <c r="K114" s="762"/>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row>
    <row r="115" spans="1:41" ht="18">
      <c r="A115" s="767" t="s">
        <v>3435</v>
      </c>
      <c r="B115" s="767"/>
      <c r="C115" s="767"/>
      <c r="D115" s="767"/>
      <c r="E115" s="767"/>
      <c r="F115" s="767"/>
      <c r="G115" s="762"/>
      <c r="H115" s="762"/>
      <c r="I115" s="762"/>
      <c r="J115" s="762"/>
      <c r="K115" s="762"/>
      <c r="L115" s="762"/>
      <c r="M115" s="762"/>
      <c r="N115" s="762"/>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row>
    <row r="116" spans="1:41" ht="17.25" customHeight="1">
      <c r="A116" s="767"/>
      <c r="B116" s="767"/>
      <c r="C116" s="767"/>
      <c r="D116" s="767"/>
      <c r="E116" s="767"/>
      <c r="F116" s="767"/>
      <c r="G116" s="762"/>
      <c r="H116" s="762"/>
      <c r="I116" s="762"/>
      <c r="J116" s="762"/>
      <c r="K116" s="762"/>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row>
    <row r="117" spans="1:41" ht="17.25" customHeight="1">
      <c r="A117" s="767"/>
      <c r="B117" s="767"/>
      <c r="C117" s="767"/>
      <c r="D117" s="1182"/>
      <c r="E117" s="767"/>
      <c r="F117" s="767"/>
      <c r="G117" s="762"/>
      <c r="H117" s="762"/>
      <c r="I117" s="762"/>
      <c r="J117" s="762"/>
      <c r="K117" s="762"/>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row>
    <row r="118" spans="1:41">
      <c r="D118" s="1194"/>
    </row>
    <row r="119" spans="1:41">
      <c r="D119" s="1072"/>
    </row>
    <row r="120" spans="1:41">
      <c r="D120" s="1194"/>
    </row>
    <row r="121" spans="1:41">
      <c r="D121" s="1194"/>
    </row>
    <row r="122" spans="1:41">
      <c r="D122" s="1194"/>
    </row>
  </sheetData>
  <printOptions horizontalCentered="1"/>
  <pageMargins left="0.5" right="0.5" top="0.5" bottom="0.5" header="0.5" footer="0.5"/>
  <pageSetup scale="69" fitToHeight="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76" r:id="rId4" name="Button 52">
              <controlPr locked="0" defaultSize="0" autoFill="0" autoLine="0" autoPict="0">
                <anchor moveWithCells="1" sizeWithCells="1">
                  <from>
                    <xdr:col>0</xdr:col>
                    <xdr:colOff>0</xdr:colOff>
                    <xdr:row>56</xdr:row>
                    <xdr:rowOff>190500</xdr:rowOff>
                  </from>
                  <to>
                    <xdr:col>0</xdr:col>
                    <xdr:colOff>0</xdr:colOff>
                    <xdr:row>59</xdr:row>
                    <xdr:rowOff>219075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M75"/>
  <sheetViews>
    <sheetView defaultGridColor="0" topLeftCell="A19" colorId="22" zoomScale="75" zoomScaleNormal="75" workbookViewId="0">
      <selection activeCell="L45" sqref="L45"/>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 min="12" max="12" width="35.109375" bestFit="1" customWidth="1"/>
    <col min="13" max="13" width="12.88671875" bestFit="1" customWidth="1"/>
  </cols>
  <sheetData>
    <row r="1" spans="1:11" ht="15.75" thickBot="1">
      <c r="A1" s="152" t="str">
        <f>'Data Sheet'!A54</f>
        <v>Annual Report of VERIZON NEW YORK INC.                                                                                           For the period ending DECEMBER 31, 2014</v>
      </c>
      <c r="B1" s="67"/>
      <c r="C1" s="67"/>
      <c r="D1" s="67"/>
      <c r="E1" s="67"/>
      <c r="F1" s="67"/>
      <c r="G1" s="67"/>
      <c r="H1" s="67"/>
      <c r="I1" s="67"/>
      <c r="J1" s="67"/>
      <c r="K1" s="67"/>
    </row>
    <row r="2" spans="1:11">
      <c r="A2" s="68"/>
      <c r="B2" s="69"/>
      <c r="C2" s="69"/>
      <c r="D2" s="69"/>
      <c r="E2" s="69"/>
      <c r="F2" s="69"/>
      <c r="G2" s="69"/>
      <c r="H2" s="69"/>
      <c r="I2" s="69"/>
      <c r="J2" s="70"/>
      <c r="K2" s="67"/>
    </row>
    <row r="3" spans="1:11">
      <c r="A3" s="74"/>
      <c r="B3" s="67"/>
      <c r="C3" s="67"/>
      <c r="D3" s="67"/>
      <c r="E3" s="67"/>
      <c r="F3" s="67"/>
      <c r="G3" s="67"/>
      <c r="H3" s="67"/>
      <c r="I3" s="67"/>
      <c r="J3" s="75"/>
      <c r="K3" s="67"/>
    </row>
    <row r="4" spans="1:11" ht="18">
      <c r="A4" s="74"/>
      <c r="B4" s="1" t="s">
        <v>2760</v>
      </c>
      <c r="C4" s="107"/>
      <c r="D4" s="107"/>
      <c r="E4" s="107"/>
      <c r="F4" s="107"/>
      <c r="G4" s="107"/>
      <c r="H4" s="107"/>
      <c r="I4" s="107"/>
      <c r="J4" s="154"/>
      <c r="K4" s="67"/>
    </row>
    <row r="5" spans="1:11" ht="18">
      <c r="A5" s="74"/>
      <c r="B5" s="566" t="s">
        <v>2761</v>
      </c>
      <c r="C5" s="134"/>
      <c r="D5" s="134"/>
      <c r="E5" s="134"/>
      <c r="F5" s="134"/>
      <c r="G5" s="134"/>
      <c r="H5" s="134"/>
      <c r="I5" s="134"/>
      <c r="J5" s="135"/>
      <c r="K5" s="67"/>
    </row>
    <row r="6" spans="1:11" ht="18">
      <c r="A6" s="74"/>
      <c r="B6" s="566"/>
      <c r="C6" s="107"/>
      <c r="D6" s="107"/>
      <c r="E6" s="107"/>
      <c r="F6" s="107"/>
      <c r="G6" s="107"/>
      <c r="H6" s="107"/>
      <c r="I6" s="107"/>
      <c r="J6" s="154"/>
      <c r="K6" s="67"/>
    </row>
    <row r="7" spans="1:11">
      <c r="A7" s="74"/>
      <c r="B7" s="164" t="s">
        <v>2021</v>
      </c>
      <c r="C7" s="2" t="s">
        <v>2762</v>
      </c>
      <c r="D7" s="67"/>
      <c r="E7" s="67"/>
      <c r="F7" s="67"/>
      <c r="G7" s="67"/>
      <c r="H7" s="67"/>
      <c r="I7" s="67"/>
      <c r="J7" s="75"/>
      <c r="K7" s="67"/>
    </row>
    <row r="8" spans="1:11">
      <c r="A8" s="74"/>
      <c r="B8" s="67"/>
      <c r="C8" s="67" t="s">
        <v>2763</v>
      </c>
      <c r="D8" s="67"/>
      <c r="E8" s="67"/>
      <c r="F8" s="67"/>
      <c r="G8" s="67"/>
      <c r="H8" s="67"/>
      <c r="I8" s="67"/>
      <c r="J8" s="75"/>
      <c r="K8" s="67"/>
    </row>
    <row r="9" spans="1:11">
      <c r="A9" s="74"/>
      <c r="B9" s="67"/>
      <c r="C9" s="67" t="s">
        <v>2764</v>
      </c>
      <c r="D9" s="67"/>
      <c r="E9" s="67"/>
      <c r="F9" s="67"/>
      <c r="G9" s="67"/>
      <c r="H9" s="67"/>
      <c r="I9" s="67"/>
      <c r="J9" s="75"/>
      <c r="K9" s="67"/>
    </row>
    <row r="10" spans="1:11">
      <c r="A10" s="74"/>
      <c r="B10" s="67"/>
      <c r="C10" s="67" t="s">
        <v>2765</v>
      </c>
      <c r="D10" s="67"/>
      <c r="E10" s="67"/>
      <c r="F10" s="67"/>
      <c r="G10" s="67"/>
      <c r="H10" s="67"/>
      <c r="I10" s="67"/>
      <c r="J10" s="75"/>
      <c r="K10" s="67"/>
    </row>
    <row r="11" spans="1:11">
      <c r="A11" s="74"/>
      <c r="B11" s="67"/>
      <c r="C11" s="67"/>
      <c r="D11" s="67"/>
      <c r="E11" s="67"/>
      <c r="F11" s="67"/>
      <c r="G11" s="67"/>
      <c r="H11" s="67"/>
      <c r="I11" s="67"/>
      <c r="J11" s="75"/>
      <c r="K11" s="67"/>
    </row>
    <row r="12" spans="1:11">
      <c r="A12" s="74"/>
      <c r="B12" s="164" t="s">
        <v>2035</v>
      </c>
      <c r="C12" s="67" t="s">
        <v>2766</v>
      </c>
      <c r="D12" s="67"/>
      <c r="E12" s="67"/>
      <c r="F12" s="67"/>
      <c r="G12" s="67"/>
      <c r="H12" s="67"/>
      <c r="I12" s="67"/>
      <c r="J12" s="75"/>
      <c r="K12" s="67"/>
    </row>
    <row r="13" spans="1:11">
      <c r="A13" s="74"/>
      <c r="B13" s="67"/>
      <c r="C13" s="67" t="s">
        <v>2767</v>
      </c>
      <c r="D13" s="67"/>
      <c r="E13" s="67"/>
      <c r="F13" s="67"/>
      <c r="G13" s="67"/>
      <c r="H13" s="67"/>
      <c r="I13" s="67"/>
      <c r="J13" s="75"/>
      <c r="K13" s="67"/>
    </row>
    <row r="14" spans="1:11">
      <c r="A14" s="74"/>
      <c r="B14" s="67"/>
      <c r="C14" s="67" t="s">
        <v>2768</v>
      </c>
      <c r="D14" s="67"/>
      <c r="E14" s="67"/>
      <c r="F14" s="67"/>
      <c r="G14" s="67"/>
      <c r="H14" s="67"/>
      <c r="I14" s="67"/>
      <c r="J14" s="75"/>
      <c r="K14" s="67"/>
    </row>
    <row r="15" spans="1:11">
      <c r="A15" s="74"/>
      <c r="B15" s="67"/>
      <c r="C15" s="67" t="s">
        <v>2769</v>
      </c>
      <c r="D15" s="67"/>
      <c r="E15" s="67"/>
      <c r="F15" s="67"/>
      <c r="G15" s="67"/>
      <c r="H15" s="67"/>
      <c r="I15" s="67"/>
      <c r="J15" s="75"/>
      <c r="K15" s="67"/>
    </row>
    <row r="16" spans="1:11">
      <c r="A16" s="74"/>
      <c r="B16" s="67"/>
      <c r="C16" s="67" t="s">
        <v>2770</v>
      </c>
      <c r="D16" s="67"/>
      <c r="E16" s="67"/>
      <c r="F16" s="67"/>
      <c r="G16" s="67"/>
      <c r="H16" s="67"/>
      <c r="I16" s="67"/>
      <c r="J16" s="75"/>
      <c r="K16" s="67"/>
    </row>
    <row r="17" spans="1:12">
      <c r="A17" s="210"/>
      <c r="B17" s="211"/>
      <c r="C17" s="211"/>
      <c r="D17" s="211"/>
      <c r="E17" s="211"/>
      <c r="F17" s="211"/>
      <c r="G17" s="211"/>
      <c r="H17" s="211"/>
      <c r="I17" s="211"/>
      <c r="J17" s="212"/>
      <c r="K17" s="67"/>
    </row>
    <row r="18" spans="1:12">
      <c r="A18" s="74"/>
      <c r="B18" s="95" t="s">
        <v>36</v>
      </c>
      <c r="C18" s="176"/>
      <c r="D18" s="134" t="s">
        <v>1031</v>
      </c>
      <c r="E18" s="107"/>
      <c r="F18" s="107"/>
      <c r="G18" s="107"/>
      <c r="H18" s="107"/>
      <c r="I18" s="177"/>
      <c r="J18" s="140" t="s">
        <v>1882</v>
      </c>
      <c r="K18" s="67"/>
    </row>
    <row r="19" spans="1:12">
      <c r="A19" s="74"/>
      <c r="B19" s="95" t="s">
        <v>48</v>
      </c>
      <c r="C19" s="176"/>
      <c r="D19" s="134" t="s">
        <v>470</v>
      </c>
      <c r="E19" s="107"/>
      <c r="F19" s="107"/>
      <c r="G19" s="107"/>
      <c r="H19" s="107"/>
      <c r="I19" s="177"/>
      <c r="J19" s="140" t="s">
        <v>471</v>
      </c>
      <c r="K19" s="67"/>
    </row>
    <row r="20" spans="1:12">
      <c r="A20" s="210"/>
      <c r="B20" s="211"/>
      <c r="C20" s="179"/>
      <c r="D20" s="211"/>
      <c r="E20" s="211"/>
      <c r="F20" s="211"/>
      <c r="G20" s="211"/>
      <c r="H20" s="211"/>
      <c r="I20" s="186"/>
      <c r="J20" s="212"/>
      <c r="K20" s="67"/>
    </row>
    <row r="21" spans="1:12">
      <c r="A21" s="74"/>
      <c r="B21" s="67"/>
      <c r="C21" s="176"/>
      <c r="D21" s="67"/>
      <c r="E21" s="67"/>
      <c r="F21" s="67"/>
      <c r="G21" s="67"/>
      <c r="H21" s="67"/>
      <c r="I21" s="177"/>
      <c r="J21" s="75"/>
      <c r="K21" s="67"/>
    </row>
    <row r="22" spans="1:12">
      <c r="A22" s="74"/>
      <c r="B22" s="95" t="s">
        <v>475</v>
      </c>
      <c r="C22" s="176"/>
      <c r="D22" s="67" t="s">
        <v>2771</v>
      </c>
      <c r="E22" s="67"/>
      <c r="F22" s="67"/>
      <c r="G22" s="67"/>
      <c r="H22" s="67"/>
      <c r="I22" s="177"/>
      <c r="J22" s="1354">
        <f>+Sch.12!H58</f>
        <v>-1744647561.7300024</v>
      </c>
      <c r="K22" s="67"/>
    </row>
    <row r="23" spans="1:12">
      <c r="A23" s="74"/>
      <c r="B23" s="67"/>
      <c r="C23" s="176"/>
      <c r="D23" s="67" t="s">
        <v>2772</v>
      </c>
      <c r="E23" s="67"/>
      <c r="F23" s="67"/>
      <c r="G23" s="67"/>
      <c r="H23" s="67"/>
      <c r="I23" s="177"/>
      <c r="J23" s="147"/>
      <c r="K23" s="67"/>
    </row>
    <row r="24" spans="1:12">
      <c r="A24" s="74"/>
      <c r="B24" s="95" t="s">
        <v>968</v>
      </c>
      <c r="C24" s="176"/>
      <c r="D24" s="30">
        <v>7210</v>
      </c>
      <c r="E24" s="30"/>
      <c r="F24" s="30"/>
      <c r="G24" s="30"/>
      <c r="H24" s="30"/>
      <c r="I24" s="177"/>
      <c r="J24" s="193">
        <v>-1662673</v>
      </c>
      <c r="K24" s="67"/>
    </row>
    <row r="25" spans="1:12">
      <c r="A25" s="74"/>
      <c r="B25" s="95" t="s">
        <v>1212</v>
      </c>
      <c r="C25" s="176"/>
      <c r="D25" s="30">
        <v>7220</v>
      </c>
      <c r="E25" s="30"/>
      <c r="F25" s="30"/>
      <c r="G25" s="30"/>
      <c r="H25" s="30"/>
      <c r="I25" s="177"/>
      <c r="J25" s="193">
        <f>+'[3]Sch 47'!$K$25</f>
        <v>-574589541.01999998</v>
      </c>
      <c r="K25" s="67"/>
    </row>
    <row r="26" spans="1:12">
      <c r="A26" s="74"/>
      <c r="B26" s="95" t="s">
        <v>71</v>
      </c>
      <c r="C26" s="176"/>
      <c r="D26" s="30">
        <v>7230</v>
      </c>
      <c r="E26" s="30"/>
      <c r="F26" s="30"/>
      <c r="G26" s="30"/>
      <c r="H26" s="30"/>
      <c r="I26" s="177"/>
      <c r="J26" s="193">
        <f>+'[3]Sch 47'!$K$26</f>
        <v>-5897412</v>
      </c>
      <c r="K26" s="67"/>
    </row>
    <row r="27" spans="1:12">
      <c r="A27" s="74"/>
      <c r="B27" s="95" t="s">
        <v>72</v>
      </c>
      <c r="C27" s="176"/>
      <c r="D27" s="30">
        <v>7250</v>
      </c>
      <c r="E27" s="30"/>
      <c r="F27" s="30"/>
      <c r="G27" s="30"/>
      <c r="H27" s="30"/>
      <c r="I27" s="177"/>
      <c r="J27" s="193">
        <f>+'[3]Sch 47'!$K$27</f>
        <v>-713019944</v>
      </c>
      <c r="K27" s="67"/>
      <c r="L27" s="132"/>
    </row>
    <row r="28" spans="1:12">
      <c r="A28" s="74"/>
      <c r="B28" s="95" t="s">
        <v>484</v>
      </c>
      <c r="C28" s="176"/>
      <c r="D28" s="30">
        <v>7400</v>
      </c>
      <c r="E28" s="30"/>
      <c r="F28" s="30"/>
      <c r="G28" s="30"/>
      <c r="H28" s="30"/>
      <c r="I28" s="177"/>
      <c r="J28" s="193">
        <f>+'[3]Sch 47'!$K$28</f>
        <v>-73128106.689999998</v>
      </c>
      <c r="K28" s="67"/>
      <c r="L28" s="132"/>
    </row>
    <row r="29" spans="1:12">
      <c r="A29" s="74"/>
      <c r="B29" s="95" t="s">
        <v>487</v>
      </c>
      <c r="C29" s="176"/>
      <c r="D29" s="30">
        <v>7430</v>
      </c>
      <c r="E29" s="30"/>
      <c r="F29" s="30"/>
      <c r="G29" s="30"/>
      <c r="H29" s="30"/>
      <c r="I29" s="177"/>
      <c r="J29" s="193">
        <v>0</v>
      </c>
      <c r="K29" s="67"/>
    </row>
    <row r="30" spans="1:12">
      <c r="A30" s="74"/>
      <c r="B30" s="95" t="s">
        <v>2227</v>
      </c>
      <c r="C30" s="176"/>
      <c r="D30" s="30">
        <v>7450</v>
      </c>
      <c r="E30" s="30"/>
      <c r="F30" s="30"/>
      <c r="G30" s="30"/>
      <c r="H30" s="30"/>
      <c r="I30" s="177"/>
      <c r="J30" s="193">
        <v>0</v>
      </c>
      <c r="K30" s="67"/>
    </row>
    <row r="31" spans="1:12">
      <c r="A31" s="74"/>
      <c r="B31" s="95" t="s">
        <v>341</v>
      </c>
      <c r="C31" s="176"/>
      <c r="D31" s="30">
        <v>7630</v>
      </c>
      <c r="E31" s="30"/>
      <c r="F31" s="30"/>
      <c r="G31" s="30"/>
      <c r="H31" s="30"/>
      <c r="I31" s="177"/>
      <c r="J31" s="193">
        <v>0</v>
      </c>
      <c r="K31" s="67"/>
    </row>
    <row r="32" spans="1:12">
      <c r="A32" s="74"/>
      <c r="B32" s="95" t="s">
        <v>73</v>
      </c>
      <c r="C32" s="176"/>
      <c r="D32" s="67" t="s">
        <v>2773</v>
      </c>
      <c r="E32" s="67"/>
      <c r="F32" s="67"/>
      <c r="G32" s="67"/>
      <c r="H32" s="67"/>
      <c r="I32" s="177"/>
      <c r="J32" s="193">
        <v>0</v>
      </c>
      <c r="K32" s="67"/>
    </row>
    <row r="33" spans="1:12">
      <c r="A33" s="74"/>
      <c r="B33" s="95" t="s">
        <v>74</v>
      </c>
      <c r="C33" s="176"/>
      <c r="D33" s="30"/>
      <c r="E33" s="30"/>
      <c r="F33" s="30"/>
      <c r="G33" s="30"/>
      <c r="H33" s="30"/>
      <c r="I33" s="177"/>
      <c r="J33" s="193"/>
      <c r="K33" s="67"/>
    </row>
    <row r="34" spans="1:12">
      <c r="A34" s="74"/>
      <c r="B34" s="95" t="s">
        <v>75</v>
      </c>
      <c r="C34" s="176"/>
      <c r="D34" s="30"/>
      <c r="E34" s="30"/>
      <c r="F34" s="30"/>
      <c r="G34" s="30"/>
      <c r="H34" s="30"/>
      <c r="I34" s="177"/>
      <c r="J34" s="193"/>
      <c r="K34" s="67"/>
    </row>
    <row r="35" spans="1:12">
      <c r="A35" s="74"/>
      <c r="B35" s="95" t="s">
        <v>76</v>
      </c>
      <c r="C35" s="176"/>
      <c r="D35" s="30"/>
      <c r="E35" s="30"/>
      <c r="F35" s="30"/>
      <c r="G35" s="30"/>
      <c r="H35" s="30"/>
      <c r="I35" s="177"/>
      <c r="J35" s="193"/>
      <c r="K35" s="67"/>
      <c r="L35" s="1759"/>
    </row>
    <row r="36" spans="1:12">
      <c r="A36" s="74"/>
      <c r="B36" s="95" t="s">
        <v>77</v>
      </c>
      <c r="C36" s="176"/>
      <c r="D36" s="30"/>
      <c r="E36" s="30"/>
      <c r="F36" s="30"/>
      <c r="G36" s="30"/>
      <c r="H36" s="30"/>
      <c r="I36" s="177"/>
      <c r="J36" s="193"/>
      <c r="K36" s="67"/>
      <c r="L36" s="1759"/>
    </row>
    <row r="37" spans="1:12">
      <c r="A37" s="74"/>
      <c r="B37" s="67"/>
      <c r="C37" s="176"/>
      <c r="D37" s="67" t="s">
        <v>2774</v>
      </c>
      <c r="E37" s="67"/>
      <c r="F37" s="67"/>
      <c r="G37" s="67"/>
      <c r="H37" s="67"/>
      <c r="I37" s="177"/>
      <c r="J37" s="193"/>
      <c r="K37" s="67"/>
    </row>
    <row r="38" spans="1:12">
      <c r="A38" s="74"/>
      <c r="B38" s="67"/>
      <c r="C38" s="176"/>
      <c r="D38" s="67" t="s">
        <v>2775</v>
      </c>
      <c r="E38" s="67"/>
      <c r="F38" s="67"/>
      <c r="G38" s="67"/>
      <c r="H38" s="67"/>
      <c r="I38" s="177"/>
      <c r="J38" s="140" t="s">
        <v>2776</v>
      </c>
      <c r="K38" s="67"/>
    </row>
    <row r="39" spans="1:12">
      <c r="A39" s="74"/>
      <c r="B39" s="67"/>
      <c r="C39" s="176"/>
      <c r="D39" s="67"/>
      <c r="E39" s="67"/>
      <c r="F39" s="67"/>
      <c r="G39" s="67"/>
      <c r="H39" s="67"/>
      <c r="I39" s="177"/>
      <c r="J39" s="75"/>
      <c r="K39" s="67"/>
    </row>
    <row r="40" spans="1:12">
      <c r="A40" s="74"/>
      <c r="B40" s="95" t="s">
        <v>78</v>
      </c>
      <c r="C40" s="176"/>
      <c r="D40" s="67" t="s">
        <v>2777</v>
      </c>
      <c r="E40" s="67"/>
      <c r="F40" s="67"/>
      <c r="G40" s="67"/>
      <c r="H40" s="67"/>
      <c r="I40" s="177"/>
      <c r="J40" s="140" t="s">
        <v>2776</v>
      </c>
      <c r="K40" s="67"/>
    </row>
    <row r="41" spans="1:12">
      <c r="A41" s="74"/>
      <c r="B41" s="95" t="s">
        <v>79</v>
      </c>
      <c r="C41" s="176"/>
      <c r="D41" s="30"/>
      <c r="E41" s="30" t="s">
        <v>3199</v>
      </c>
      <c r="F41" s="30"/>
      <c r="G41" s="30"/>
      <c r="H41" s="30"/>
      <c r="I41" s="177"/>
      <c r="J41" s="289"/>
      <c r="K41" s="67"/>
    </row>
    <row r="42" spans="1:12">
      <c r="A42" s="74"/>
      <c r="B42" s="95" t="s">
        <v>80</v>
      </c>
      <c r="C42" s="176"/>
      <c r="D42" s="30"/>
      <c r="E42" s="30"/>
      <c r="F42" s="30"/>
      <c r="G42" s="30"/>
      <c r="H42" s="30"/>
      <c r="I42" s="177"/>
      <c r="J42" s="193"/>
      <c r="K42" s="67"/>
    </row>
    <row r="43" spans="1:12">
      <c r="A43" s="74"/>
      <c r="B43" s="95" t="s">
        <v>81</v>
      </c>
      <c r="C43" s="176"/>
      <c r="D43" s="30"/>
      <c r="E43" s="30" t="s">
        <v>3200</v>
      </c>
      <c r="F43" s="30"/>
      <c r="G43" s="30"/>
      <c r="H43" s="30"/>
      <c r="I43" s="177"/>
      <c r="J43" s="193">
        <f>+'[3]Sch 47'!$J$43</f>
        <v>1009837</v>
      </c>
      <c r="K43" s="67"/>
    </row>
    <row r="44" spans="1:12">
      <c r="A44" s="74"/>
      <c r="B44" s="95" t="s">
        <v>82</v>
      </c>
      <c r="C44" s="176"/>
      <c r="D44" s="30"/>
      <c r="E44" s="30" t="s">
        <v>3201</v>
      </c>
      <c r="F44" s="30"/>
      <c r="G44" s="30"/>
      <c r="H44" s="30"/>
      <c r="I44" s="177"/>
      <c r="J44" s="193"/>
      <c r="K44" s="67"/>
    </row>
    <row r="45" spans="1:12">
      <c r="A45" s="74"/>
      <c r="B45" s="95" t="s">
        <v>83</v>
      </c>
      <c r="C45" s="176"/>
      <c r="D45" s="30"/>
      <c r="E45" s="30" t="s">
        <v>3202</v>
      </c>
      <c r="F45" s="30"/>
      <c r="G45" s="30"/>
      <c r="H45" s="30"/>
      <c r="I45" s="177"/>
      <c r="J45" s="193">
        <f>+'[3]Sch 47'!$J$45</f>
        <v>8270226</v>
      </c>
      <c r="K45" s="67"/>
    </row>
    <row r="46" spans="1:12">
      <c r="A46" s="74"/>
      <c r="B46" s="95" t="s">
        <v>84</v>
      </c>
      <c r="C46" s="176"/>
      <c r="D46" s="30"/>
      <c r="E46" s="30" t="s">
        <v>3203</v>
      </c>
      <c r="F46" s="30"/>
      <c r="G46" s="30"/>
      <c r="H46" s="30"/>
      <c r="I46" s="177"/>
      <c r="J46" s="193">
        <v>0</v>
      </c>
      <c r="K46" s="67"/>
    </row>
    <row r="47" spans="1:12">
      <c r="A47" s="74"/>
      <c r="B47" s="95" t="s">
        <v>85</v>
      </c>
      <c r="C47" s="176"/>
      <c r="D47" s="30"/>
      <c r="E47" s="30" t="s">
        <v>46</v>
      </c>
      <c r="F47" s="30"/>
      <c r="G47" s="30"/>
      <c r="H47" s="30"/>
      <c r="I47" s="177"/>
      <c r="J47" s="193">
        <v>0</v>
      </c>
      <c r="K47" s="67"/>
    </row>
    <row r="48" spans="1:12">
      <c r="A48" s="74"/>
      <c r="B48" s="95" t="s">
        <v>86</v>
      </c>
      <c r="C48" s="176"/>
      <c r="D48" s="30"/>
      <c r="E48" s="30"/>
      <c r="F48" s="30"/>
      <c r="G48" s="30"/>
      <c r="H48" s="30"/>
      <c r="I48" s="177"/>
      <c r="J48" s="193"/>
      <c r="K48" s="67"/>
    </row>
    <row r="49" spans="1:13">
      <c r="A49" s="74"/>
      <c r="B49" s="95" t="s">
        <v>87</v>
      </c>
      <c r="C49" s="176"/>
      <c r="D49" s="7" t="s">
        <v>2778</v>
      </c>
      <c r="E49" s="67"/>
      <c r="F49" s="67"/>
      <c r="G49" s="67"/>
      <c r="H49" s="67"/>
      <c r="I49" s="177"/>
      <c r="J49" s="140" t="s">
        <v>2776</v>
      </c>
      <c r="K49" s="67"/>
    </row>
    <row r="50" spans="1:13">
      <c r="A50" s="74"/>
      <c r="B50" s="95" t="s">
        <v>88</v>
      </c>
      <c r="C50" s="176"/>
      <c r="D50" s="30"/>
      <c r="E50" s="30" t="s">
        <v>3204</v>
      </c>
      <c r="F50" s="30"/>
      <c r="G50" s="30"/>
      <c r="H50" s="30"/>
      <c r="I50" s="177"/>
      <c r="J50" s="1354">
        <f>+Sch.12!H39</f>
        <v>304730094.33000004</v>
      </c>
      <c r="K50" s="67"/>
      <c r="L50" s="132"/>
      <c r="M50" s="1455"/>
    </row>
    <row r="51" spans="1:13">
      <c r="A51" s="74"/>
      <c r="B51" s="95" t="s">
        <v>2240</v>
      </c>
      <c r="C51" s="176"/>
      <c r="D51" s="30"/>
      <c r="E51" s="30" t="s">
        <v>3205</v>
      </c>
      <c r="F51" s="30"/>
      <c r="G51" s="30"/>
      <c r="H51" s="30"/>
      <c r="I51" s="177"/>
      <c r="J51" s="193">
        <v>0</v>
      </c>
      <c r="K51" s="67"/>
    </row>
    <row r="52" spans="1:13">
      <c r="A52" s="74"/>
      <c r="B52" s="95" t="s">
        <v>2242</v>
      </c>
      <c r="C52" s="176"/>
      <c r="D52" s="30"/>
      <c r="E52" s="30" t="s">
        <v>3206</v>
      </c>
      <c r="F52" s="30"/>
      <c r="G52" s="30"/>
      <c r="H52" s="30"/>
      <c r="I52" s="177"/>
      <c r="J52" s="193">
        <v>0</v>
      </c>
      <c r="K52" s="67"/>
      <c r="L52" s="132"/>
    </row>
    <row r="53" spans="1:13">
      <c r="A53" s="74"/>
      <c r="B53" s="95" t="s">
        <v>2245</v>
      </c>
      <c r="C53" s="176"/>
      <c r="D53" s="30"/>
      <c r="E53" s="30"/>
      <c r="F53" s="30"/>
      <c r="G53" s="30"/>
      <c r="H53" s="30"/>
      <c r="I53" s="177"/>
      <c r="J53" s="193"/>
      <c r="K53" s="67"/>
    </row>
    <row r="54" spans="1:13">
      <c r="A54" s="74"/>
      <c r="B54" s="95" t="s">
        <v>2248</v>
      </c>
      <c r="C54" s="176"/>
      <c r="D54" s="30"/>
      <c r="E54" s="30"/>
      <c r="F54" s="30"/>
      <c r="G54" s="30"/>
      <c r="H54" s="30"/>
      <c r="I54" s="177"/>
      <c r="J54" s="193"/>
      <c r="K54" s="67"/>
    </row>
    <row r="55" spans="1:13">
      <c r="A55" s="74"/>
      <c r="B55" s="95" t="s">
        <v>2603</v>
      </c>
      <c r="C55" s="176"/>
      <c r="D55" s="30"/>
      <c r="E55" s="30"/>
      <c r="F55" s="30"/>
      <c r="G55" s="30"/>
      <c r="H55" s="30"/>
      <c r="I55" s="177"/>
      <c r="J55" s="193"/>
      <c r="K55" s="67"/>
    </row>
    <row r="56" spans="1:13">
      <c r="A56" s="74"/>
      <c r="B56" s="95" t="s">
        <v>2606</v>
      </c>
      <c r="C56" s="176"/>
      <c r="D56" s="30"/>
      <c r="E56" s="30"/>
      <c r="F56" s="30"/>
      <c r="G56" s="30"/>
      <c r="H56" s="30"/>
      <c r="I56" s="177"/>
      <c r="J56" s="193"/>
      <c r="K56" s="67"/>
    </row>
    <row r="57" spans="1:13">
      <c r="A57" s="74"/>
      <c r="B57" s="95" t="s">
        <v>2609</v>
      </c>
      <c r="C57" s="176"/>
      <c r="D57" s="30"/>
      <c r="E57" s="30"/>
      <c r="F57" s="30"/>
      <c r="G57" s="30"/>
      <c r="H57" s="30"/>
      <c r="I57" s="177"/>
      <c r="J57" s="193"/>
      <c r="K57" s="67"/>
    </row>
    <row r="58" spans="1:13">
      <c r="A58" s="74"/>
      <c r="B58" s="67"/>
      <c r="C58" s="176"/>
      <c r="D58" s="30"/>
      <c r="E58" s="30"/>
      <c r="F58" s="30"/>
      <c r="G58" s="30"/>
      <c r="H58" s="30"/>
      <c r="I58" s="177"/>
      <c r="J58" s="295"/>
      <c r="K58" s="67"/>
    </row>
    <row r="59" spans="1:13">
      <c r="A59" s="74"/>
      <c r="B59" s="95" t="s">
        <v>2613</v>
      </c>
      <c r="C59" s="176"/>
      <c r="D59" s="67" t="s">
        <v>2779</v>
      </c>
      <c r="E59" s="67"/>
      <c r="F59" s="67"/>
      <c r="G59" s="67"/>
      <c r="H59" s="67"/>
      <c r="I59" s="177"/>
      <c r="J59" s="875">
        <f>SUM(J22:J36)+SUM(J41:J48)-SUM(J50:J57)</f>
        <v>-3408395269.7700024</v>
      </c>
      <c r="K59" s="67"/>
    </row>
    <row r="60" spans="1:13">
      <c r="A60" s="74"/>
      <c r="B60" s="67"/>
      <c r="C60" s="176"/>
      <c r="D60" s="67" t="s">
        <v>2780</v>
      </c>
      <c r="E60" s="67"/>
      <c r="F60" s="67"/>
      <c r="G60" s="67"/>
      <c r="H60" s="67"/>
      <c r="I60" s="177"/>
      <c r="J60" s="140" t="s">
        <v>2776</v>
      </c>
      <c r="K60" s="67"/>
    </row>
    <row r="61" spans="1:13">
      <c r="A61" s="74"/>
      <c r="B61" s="95" t="s">
        <v>2616</v>
      </c>
      <c r="C61" s="176"/>
      <c r="D61" s="30"/>
      <c r="E61" s="30" t="s">
        <v>3207</v>
      </c>
      <c r="F61" s="30"/>
      <c r="G61" s="30"/>
      <c r="H61" s="30"/>
      <c r="I61" s="177"/>
      <c r="J61" s="289">
        <f>+J59*0.35</f>
        <v>-1192938344.4195008</v>
      </c>
      <c r="K61" s="67"/>
    </row>
    <row r="62" spans="1:13">
      <c r="A62" s="74"/>
      <c r="B62" s="95" t="s">
        <v>2619</v>
      </c>
      <c r="C62" s="176"/>
      <c r="D62" s="30"/>
      <c r="E62" s="30" t="s">
        <v>3208</v>
      </c>
      <c r="F62" s="30"/>
      <c r="G62" s="30"/>
      <c r="H62" s="30"/>
      <c r="I62" s="177"/>
      <c r="J62" s="193">
        <v>581935.54999999993</v>
      </c>
      <c r="K62" s="67"/>
    </row>
    <row r="63" spans="1:13">
      <c r="A63" s="74"/>
      <c r="B63" s="95" t="s">
        <v>2000</v>
      </c>
      <c r="C63" s="176"/>
      <c r="D63" s="30"/>
      <c r="E63" s="30" t="s">
        <v>3209</v>
      </c>
      <c r="F63" s="30"/>
      <c r="G63" s="30"/>
      <c r="H63" s="30"/>
      <c r="I63" s="177"/>
      <c r="J63" s="193">
        <v>-1662673</v>
      </c>
      <c r="K63" s="67"/>
    </row>
    <row r="64" spans="1:13">
      <c r="A64" s="74"/>
      <c r="B64" s="95" t="s">
        <v>2002</v>
      </c>
      <c r="C64" s="176"/>
      <c r="D64" s="30"/>
      <c r="E64" s="30" t="s">
        <v>3210</v>
      </c>
      <c r="F64" s="30"/>
      <c r="G64" s="30"/>
      <c r="H64" s="30"/>
      <c r="I64" s="177"/>
      <c r="J64" s="193">
        <v>-112507092</v>
      </c>
      <c r="K64" s="67"/>
    </row>
    <row r="65" spans="1:11">
      <c r="A65" s="74"/>
      <c r="B65" s="95" t="s">
        <v>2003</v>
      </c>
      <c r="C65" s="176"/>
      <c r="D65" s="30"/>
      <c r="E65" s="30" t="s">
        <v>3211</v>
      </c>
      <c r="F65" s="30"/>
      <c r="G65" s="30"/>
      <c r="H65" s="30"/>
      <c r="I65" s="177"/>
      <c r="J65" s="193">
        <v>33261597.949999999</v>
      </c>
      <c r="K65" s="67"/>
    </row>
    <row r="66" spans="1:11">
      <c r="A66" s="74"/>
      <c r="B66" s="95" t="s">
        <v>2007</v>
      </c>
      <c r="C66" s="176"/>
      <c r="D66" s="67"/>
      <c r="E66" s="67" t="s">
        <v>2781</v>
      </c>
      <c r="F66" s="67"/>
      <c r="G66" s="67"/>
      <c r="H66" s="67"/>
      <c r="I66" s="177"/>
      <c r="J66" s="624">
        <f>SUM(J61:J65)</f>
        <v>-1273264575.9195008</v>
      </c>
      <c r="K66" s="67"/>
    </row>
    <row r="67" spans="1:11" ht="15.75" thickBot="1">
      <c r="A67" s="161"/>
      <c r="B67" s="103"/>
      <c r="C67" s="586"/>
      <c r="D67" s="103"/>
      <c r="E67" s="103"/>
      <c r="F67" s="103"/>
      <c r="G67" s="103"/>
      <c r="H67" s="103"/>
      <c r="I67" s="292"/>
      <c r="J67" s="144"/>
      <c r="K67" s="67"/>
    </row>
    <row r="68" spans="1:11">
      <c r="A68" s="1021"/>
      <c r="B68" s="1021" t="s">
        <v>2583</v>
      </c>
      <c r="C68" s="1021"/>
      <c r="D68" s="1021"/>
      <c r="E68" s="1021"/>
      <c r="F68" s="1021"/>
      <c r="G68" s="1021"/>
      <c r="H68" s="1021"/>
      <c r="I68" s="1021"/>
      <c r="J68" s="1021"/>
      <c r="K68" s="67"/>
    </row>
    <row r="69" spans="1:11">
      <c r="A69" s="134">
        <v>59</v>
      </c>
      <c r="B69" s="134"/>
      <c r="C69" s="134"/>
      <c r="D69" s="134"/>
      <c r="E69" s="134"/>
      <c r="F69" s="134"/>
      <c r="G69" s="134"/>
      <c r="H69" s="134"/>
      <c r="I69" s="134"/>
      <c r="J69" s="134"/>
      <c r="K69" s="67"/>
    </row>
    <row r="70" spans="1:11">
      <c r="F70" s="1327"/>
      <c r="G70" s="1327"/>
      <c r="H70" s="1327"/>
      <c r="J70" s="1194"/>
      <c r="K70" s="67"/>
    </row>
    <row r="71" spans="1:11">
      <c r="J71" s="1072"/>
      <c r="K71" s="67"/>
    </row>
    <row r="72" spans="1:11">
      <c r="K72" s="67"/>
    </row>
    <row r="73" spans="1:11">
      <c r="K73" s="67"/>
    </row>
    <row r="74" spans="1:11">
      <c r="K74" s="67"/>
    </row>
    <row r="75" spans="1:11">
      <c r="K75" s="67"/>
    </row>
  </sheetData>
  <printOptions horizontalCentered="1"/>
  <pageMargins left="0.5" right="0.5" top="0.5" bottom="0.5" header="0.5" footer="0.5"/>
  <pageSetup scale="65" fitToHeight="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1" r:id="rId4" name="Button 53">
              <controlPr locked="0" defaultSize="0" autoFill="0" autoLine="0" autoPict="0">
                <anchor moveWithCells="1" sizeWithCells="1">
                  <from>
                    <xdr:col>5</xdr:col>
                    <xdr:colOff>28575</xdr:colOff>
                    <xdr:row>69</xdr:row>
                    <xdr:rowOff>0</xdr:rowOff>
                  </from>
                  <to>
                    <xdr:col>7</xdr:col>
                    <xdr:colOff>238125</xdr:colOff>
                    <xdr:row>69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119"/>
  <sheetViews>
    <sheetView defaultGridColor="0" topLeftCell="A34" colorId="22" zoomScale="75" zoomScaleNormal="75" workbookViewId="0">
      <selection activeCell="F50" sqref="F50"/>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6" t="str">
        <f>'Data Sheet'!A48</f>
        <v>Annual Report of VERIZON NEW YORK INC.                                                     For the period ending DECEMBER 31, 2014</v>
      </c>
      <c r="B1" s="67"/>
      <c r="C1" s="67"/>
      <c r="D1" s="67"/>
      <c r="E1" s="67"/>
      <c r="F1" s="67"/>
      <c r="G1" s="67"/>
    </row>
    <row r="2" spans="1:7" ht="15.95" customHeight="1">
      <c r="A2" s="68"/>
      <c r="B2" s="69"/>
      <c r="C2" s="69"/>
      <c r="D2" s="69"/>
      <c r="E2" s="69"/>
      <c r="F2" s="70"/>
      <c r="G2" s="67"/>
    </row>
    <row r="3" spans="1:7" ht="15.95" customHeight="1">
      <c r="A3" s="71" t="s">
        <v>466</v>
      </c>
      <c r="B3" s="72"/>
      <c r="C3" s="72"/>
      <c r="D3" s="72"/>
      <c r="E3" s="72"/>
      <c r="F3" s="73"/>
      <c r="G3" s="67"/>
    </row>
    <row r="4" spans="1:7" ht="15.95" customHeight="1">
      <c r="A4" s="74"/>
      <c r="B4" s="67"/>
      <c r="C4" s="67"/>
      <c r="D4" s="67"/>
      <c r="E4" s="67"/>
      <c r="F4" s="75"/>
      <c r="G4" s="67"/>
    </row>
    <row r="5" spans="1:7" ht="15.95" customHeight="1">
      <c r="A5" s="76" t="s">
        <v>467</v>
      </c>
      <c r="B5" s="77" t="s">
        <v>468</v>
      </c>
      <c r="C5" s="78" t="s">
        <v>469</v>
      </c>
      <c r="D5" s="79" t="s">
        <v>467</v>
      </c>
      <c r="E5" s="78" t="s">
        <v>468</v>
      </c>
      <c r="F5" s="80" t="s">
        <v>469</v>
      </c>
      <c r="G5" s="67"/>
    </row>
    <row r="6" spans="1:7" ht="15.95" customHeight="1">
      <c r="A6" s="81" t="s">
        <v>470</v>
      </c>
      <c r="B6" s="82" t="s">
        <v>471</v>
      </c>
      <c r="C6" s="83" t="s">
        <v>472</v>
      </c>
      <c r="D6" s="84" t="s">
        <v>470</v>
      </c>
      <c r="E6" s="83" t="s">
        <v>471</v>
      </c>
      <c r="F6" s="85" t="s">
        <v>472</v>
      </c>
      <c r="G6" s="67"/>
    </row>
    <row r="7" spans="1:7" ht="15.95" customHeight="1">
      <c r="A7" s="74"/>
      <c r="B7" s="86" t="s">
        <v>2429</v>
      </c>
      <c r="C7" s="67"/>
      <c r="D7" s="87"/>
      <c r="E7" s="67"/>
      <c r="F7" s="88"/>
      <c r="G7" s="67"/>
    </row>
    <row r="8" spans="1:7" ht="15.95" customHeight="1">
      <c r="A8" s="89">
        <v>1</v>
      </c>
      <c r="B8" s="90" t="s">
        <v>474</v>
      </c>
      <c r="C8" s="91" t="s">
        <v>475</v>
      </c>
      <c r="D8" s="87">
        <v>42</v>
      </c>
      <c r="E8" s="67" t="s">
        <v>344</v>
      </c>
      <c r="F8" s="88">
        <v>51</v>
      </c>
      <c r="G8" s="67"/>
    </row>
    <row r="9" spans="1:7" ht="15.95" customHeight="1">
      <c r="A9" s="89">
        <v>2</v>
      </c>
      <c r="B9" s="90" t="s">
        <v>476</v>
      </c>
      <c r="C9" s="91" t="s">
        <v>477</v>
      </c>
      <c r="D9" s="87">
        <v>43</v>
      </c>
      <c r="E9" s="67" t="s">
        <v>348</v>
      </c>
      <c r="F9" s="93">
        <v>52</v>
      </c>
      <c r="G9" s="67"/>
    </row>
    <row r="10" spans="1:7" ht="15.95" customHeight="1">
      <c r="A10" s="89">
        <v>3</v>
      </c>
      <c r="B10" s="90" t="s">
        <v>479</v>
      </c>
      <c r="C10" s="91" t="s">
        <v>480</v>
      </c>
      <c r="D10" s="87">
        <v>44</v>
      </c>
      <c r="E10" s="67" t="s">
        <v>350</v>
      </c>
      <c r="F10" s="93" t="s">
        <v>3441</v>
      </c>
      <c r="G10" s="67"/>
    </row>
    <row r="11" spans="1:7" ht="15.95" customHeight="1">
      <c r="A11" s="89">
        <v>4</v>
      </c>
      <c r="B11" s="90" t="s">
        <v>483</v>
      </c>
      <c r="C11" s="91" t="s">
        <v>484</v>
      </c>
      <c r="D11" s="87"/>
      <c r="E11" s="67"/>
      <c r="F11" s="93"/>
      <c r="G11" s="67"/>
    </row>
    <row r="12" spans="1:7" ht="15.95" customHeight="1">
      <c r="A12" s="89">
        <v>5</v>
      </c>
      <c r="B12" s="90" t="s">
        <v>486</v>
      </c>
      <c r="C12" s="91" t="s">
        <v>487</v>
      </c>
      <c r="D12" s="87">
        <v>45</v>
      </c>
      <c r="E12" s="67" t="s">
        <v>352</v>
      </c>
      <c r="F12" s="93" t="s">
        <v>3442</v>
      </c>
      <c r="G12" s="67"/>
    </row>
    <row r="13" spans="1:7" ht="15.95" customHeight="1">
      <c r="A13" s="89">
        <v>6</v>
      </c>
      <c r="B13" s="90" t="s">
        <v>2226</v>
      </c>
      <c r="C13" s="91" t="s">
        <v>2227</v>
      </c>
      <c r="D13" s="87">
        <v>46</v>
      </c>
      <c r="E13" s="67" t="s">
        <v>354</v>
      </c>
      <c r="F13" s="93">
        <v>58</v>
      </c>
      <c r="G13" s="67"/>
    </row>
    <row r="14" spans="1:7" ht="15.95" customHeight="1">
      <c r="A14" s="89">
        <v>7</v>
      </c>
      <c r="B14" s="90" t="s">
        <v>340</v>
      </c>
      <c r="C14" s="91" t="s">
        <v>341</v>
      </c>
      <c r="D14" s="87">
        <v>47</v>
      </c>
      <c r="E14" s="67" t="s">
        <v>1173</v>
      </c>
      <c r="F14" s="96"/>
      <c r="G14" s="67"/>
    </row>
    <row r="15" spans="1:7" ht="15.95" customHeight="1">
      <c r="A15" s="89"/>
      <c r="B15" s="90"/>
      <c r="C15" s="94"/>
      <c r="D15" s="92"/>
      <c r="E15" s="67" t="s">
        <v>1174</v>
      </c>
      <c r="F15" s="93">
        <v>59</v>
      </c>
      <c r="G15" s="67"/>
    </row>
    <row r="16" spans="1:7" ht="15.95" customHeight="1">
      <c r="A16" s="89">
        <v>8</v>
      </c>
      <c r="B16" s="90" t="s">
        <v>346</v>
      </c>
      <c r="C16" s="91" t="s">
        <v>347</v>
      </c>
      <c r="D16" s="87"/>
      <c r="E16" s="67"/>
      <c r="F16" s="93"/>
      <c r="G16" s="67"/>
    </row>
    <row r="17" spans="1:7" ht="15.95" customHeight="1">
      <c r="A17" s="89"/>
      <c r="B17" s="90"/>
      <c r="C17" s="94"/>
      <c r="D17" s="87">
        <v>48</v>
      </c>
      <c r="E17" s="67" t="s">
        <v>363</v>
      </c>
      <c r="F17" s="93">
        <v>60</v>
      </c>
      <c r="G17" s="67"/>
    </row>
    <row r="18" spans="1:7" ht="15.95" customHeight="1">
      <c r="A18" s="89"/>
      <c r="B18" s="86" t="s">
        <v>351</v>
      </c>
      <c r="C18" s="67"/>
      <c r="D18" s="87">
        <v>49</v>
      </c>
      <c r="E18" s="67" t="s">
        <v>367</v>
      </c>
      <c r="F18" s="93">
        <v>61</v>
      </c>
      <c r="G18" s="67"/>
    </row>
    <row r="19" spans="1:7" ht="15.95" customHeight="1">
      <c r="A19" s="89">
        <v>9</v>
      </c>
      <c r="B19" s="90" t="s">
        <v>353</v>
      </c>
      <c r="C19" s="67"/>
      <c r="D19" s="87">
        <v>50</v>
      </c>
      <c r="E19" s="67" t="s">
        <v>371</v>
      </c>
      <c r="F19" s="93">
        <v>62</v>
      </c>
      <c r="G19" s="67"/>
    </row>
    <row r="20" spans="1:7" ht="15.95" customHeight="1">
      <c r="A20" s="89"/>
      <c r="B20" s="90" t="s">
        <v>356</v>
      </c>
      <c r="C20" s="95" t="s">
        <v>357</v>
      </c>
      <c r="D20" s="87">
        <v>51</v>
      </c>
      <c r="E20" s="67" t="s">
        <v>2236</v>
      </c>
      <c r="F20" s="93">
        <v>63</v>
      </c>
      <c r="G20" s="67"/>
    </row>
    <row r="21" spans="1:7" ht="15.95" customHeight="1">
      <c r="A21" s="89">
        <v>10</v>
      </c>
      <c r="B21" s="90" t="s">
        <v>358</v>
      </c>
      <c r="C21" s="91" t="s">
        <v>359</v>
      </c>
      <c r="D21" s="92" t="s">
        <v>2238</v>
      </c>
      <c r="E21" s="67" t="s">
        <v>2239</v>
      </c>
      <c r="F21" s="93">
        <v>63</v>
      </c>
      <c r="G21" s="67"/>
    </row>
    <row r="22" spans="1:7" ht="15.95" customHeight="1">
      <c r="A22" s="89">
        <v>11</v>
      </c>
      <c r="B22" s="90" t="s">
        <v>361</v>
      </c>
      <c r="C22" s="91" t="s">
        <v>362</v>
      </c>
      <c r="D22" s="87"/>
      <c r="E22" s="67"/>
      <c r="F22" s="93"/>
      <c r="G22" s="67"/>
    </row>
    <row r="23" spans="1:7" ht="15.95" customHeight="1">
      <c r="A23" s="89">
        <v>12</v>
      </c>
      <c r="B23" s="90" t="s">
        <v>365</v>
      </c>
      <c r="C23" s="91" t="s">
        <v>366</v>
      </c>
      <c r="D23" s="87">
        <v>53</v>
      </c>
      <c r="E23" s="67" t="s">
        <v>2243</v>
      </c>
      <c r="F23" s="93">
        <v>64</v>
      </c>
      <c r="G23" s="67"/>
    </row>
    <row r="24" spans="1:7" ht="15.95" customHeight="1">
      <c r="A24" s="89">
        <v>13</v>
      </c>
      <c r="B24" s="90" t="s">
        <v>369</v>
      </c>
      <c r="C24" s="91" t="s">
        <v>370</v>
      </c>
      <c r="D24" s="87"/>
      <c r="E24" s="67"/>
      <c r="F24" s="93"/>
      <c r="G24" s="67"/>
    </row>
    <row r="25" spans="1:7" ht="15.95" customHeight="1">
      <c r="A25" s="89">
        <v>14</v>
      </c>
      <c r="B25" s="90" t="s">
        <v>2234</v>
      </c>
      <c r="C25" s="91" t="s">
        <v>2235</v>
      </c>
      <c r="D25" s="87">
        <v>54</v>
      </c>
      <c r="E25" s="67" t="s">
        <v>2244</v>
      </c>
      <c r="F25" s="93" t="s">
        <v>3443</v>
      </c>
      <c r="G25" s="67"/>
    </row>
    <row r="26" spans="1:7" ht="15.95" customHeight="1">
      <c r="A26" s="89">
        <v>17</v>
      </c>
      <c r="B26" s="90" t="s">
        <v>2247</v>
      </c>
      <c r="C26" s="91">
        <v>26</v>
      </c>
      <c r="D26" s="87">
        <v>55</v>
      </c>
      <c r="E26" s="67" t="s">
        <v>2246</v>
      </c>
      <c r="F26" s="96"/>
      <c r="G26" s="67"/>
    </row>
    <row r="27" spans="1:7" ht="15.95" customHeight="1">
      <c r="A27" s="89">
        <v>18</v>
      </c>
      <c r="B27" s="90" t="s">
        <v>2250</v>
      </c>
      <c r="C27" s="95" t="s">
        <v>3412</v>
      </c>
      <c r="D27" s="87"/>
      <c r="E27" s="67" t="s">
        <v>2249</v>
      </c>
      <c r="F27" s="93" t="s">
        <v>3444</v>
      </c>
      <c r="G27" s="67"/>
    </row>
    <row r="28" spans="1:7" ht="15.95" customHeight="1">
      <c r="A28" s="89">
        <v>19</v>
      </c>
      <c r="B28" s="90" t="s">
        <v>2252</v>
      </c>
      <c r="C28" s="95" t="s">
        <v>3413</v>
      </c>
      <c r="D28" s="87">
        <v>56</v>
      </c>
      <c r="E28" s="67" t="s">
        <v>2251</v>
      </c>
      <c r="F28" s="93" t="s">
        <v>3445</v>
      </c>
      <c r="G28" s="67"/>
    </row>
    <row r="29" spans="1:7" ht="15.95" customHeight="1">
      <c r="A29" s="89">
        <v>20</v>
      </c>
      <c r="B29" s="90" t="s">
        <v>2256</v>
      </c>
      <c r="C29" s="95" t="s">
        <v>3414</v>
      </c>
      <c r="D29" s="87"/>
      <c r="E29" s="67"/>
      <c r="F29" s="93"/>
      <c r="G29" s="67"/>
    </row>
    <row r="30" spans="1:7" ht="15.95" customHeight="1">
      <c r="A30" s="89">
        <v>24</v>
      </c>
      <c r="B30" s="90" t="s">
        <v>2005</v>
      </c>
      <c r="C30" s="67"/>
      <c r="D30" s="87">
        <v>57</v>
      </c>
      <c r="E30" s="67" t="s">
        <v>2254</v>
      </c>
      <c r="F30" s="93">
        <v>73</v>
      </c>
      <c r="G30" s="67"/>
    </row>
    <row r="31" spans="1:7" ht="15.95" customHeight="1">
      <c r="A31" s="89"/>
      <c r="B31" s="90" t="s">
        <v>2006</v>
      </c>
      <c r="C31" s="95">
        <v>37</v>
      </c>
      <c r="D31" s="87">
        <v>58</v>
      </c>
      <c r="E31" s="67" t="s">
        <v>2247</v>
      </c>
      <c r="F31" s="93">
        <v>74</v>
      </c>
      <c r="G31" s="67"/>
    </row>
    <row r="32" spans="1:7" ht="15.95" customHeight="1">
      <c r="A32" s="89">
        <v>28</v>
      </c>
      <c r="B32" s="90" t="s">
        <v>2012</v>
      </c>
      <c r="C32" s="67"/>
      <c r="D32" s="87"/>
      <c r="E32" s="67"/>
      <c r="F32" s="93"/>
      <c r="G32" s="67"/>
    </row>
    <row r="33" spans="1:7" ht="15.95" customHeight="1">
      <c r="A33" s="97"/>
      <c r="B33" s="90" t="s">
        <v>801</v>
      </c>
      <c r="C33" s="95" t="s">
        <v>3415</v>
      </c>
      <c r="D33" s="87">
        <v>59</v>
      </c>
      <c r="E33" s="67" t="s">
        <v>2258</v>
      </c>
      <c r="F33" s="96"/>
      <c r="G33" s="67"/>
    </row>
    <row r="34" spans="1:7" ht="15.95" customHeight="1">
      <c r="A34" s="97">
        <v>30</v>
      </c>
      <c r="B34" s="90" t="s">
        <v>2287</v>
      </c>
      <c r="C34" s="91" t="s">
        <v>2010</v>
      </c>
      <c r="D34" s="87"/>
      <c r="E34" s="67" t="s">
        <v>1175</v>
      </c>
      <c r="F34" s="986"/>
      <c r="G34" s="67"/>
    </row>
    <row r="35" spans="1:7" ht="15.95" customHeight="1">
      <c r="A35" s="89">
        <v>31</v>
      </c>
      <c r="B35" s="90" t="s">
        <v>2288</v>
      </c>
      <c r="C35" s="91" t="s">
        <v>2011</v>
      </c>
      <c r="D35" s="87"/>
      <c r="E35" s="67" t="s">
        <v>1176</v>
      </c>
      <c r="F35" s="93">
        <v>75</v>
      </c>
      <c r="G35" s="67"/>
    </row>
    <row r="36" spans="1:7" ht="15.95" customHeight="1">
      <c r="A36" s="89">
        <v>32</v>
      </c>
      <c r="B36" s="90" t="s">
        <v>2013</v>
      </c>
      <c r="C36" s="95">
        <v>45</v>
      </c>
      <c r="D36" s="87"/>
      <c r="E36" s="67"/>
      <c r="F36" s="96"/>
      <c r="G36" s="67"/>
    </row>
    <row r="37" spans="1:7" ht="15.95" customHeight="1">
      <c r="A37" s="89">
        <v>33</v>
      </c>
      <c r="B37" s="90" t="s">
        <v>2015</v>
      </c>
      <c r="C37" s="91">
        <v>46</v>
      </c>
      <c r="D37" s="87"/>
      <c r="E37" s="67"/>
      <c r="F37" s="986"/>
      <c r="G37" s="67"/>
    </row>
    <row r="38" spans="1:7" ht="15.95" customHeight="1">
      <c r="A38" s="87">
        <v>36</v>
      </c>
      <c r="B38" s="67" t="s">
        <v>473</v>
      </c>
      <c r="C38" s="88" t="s">
        <v>3440</v>
      </c>
      <c r="D38" s="87"/>
      <c r="E38" s="99" t="s">
        <v>2004</v>
      </c>
      <c r="F38" s="93"/>
      <c r="G38" s="67"/>
    </row>
    <row r="39" spans="1:7" ht="15.95" customHeight="1">
      <c r="A39" s="89"/>
      <c r="B39" s="90" t="s">
        <v>3416</v>
      </c>
      <c r="C39" s="95"/>
      <c r="D39" s="87"/>
      <c r="E39" s="67"/>
      <c r="F39" s="96"/>
      <c r="G39" s="67"/>
    </row>
    <row r="40" spans="1:7" ht="15.95" customHeight="1">
      <c r="A40" s="89"/>
      <c r="B40" s="90" t="s">
        <v>3417</v>
      </c>
      <c r="C40" s="67"/>
      <c r="D40" s="87">
        <v>61</v>
      </c>
      <c r="E40" s="67" t="s">
        <v>2008</v>
      </c>
      <c r="F40" s="93">
        <v>76</v>
      </c>
      <c r="G40" s="74"/>
    </row>
    <row r="41" spans="1:7" ht="15.95" customHeight="1">
      <c r="A41" s="89"/>
      <c r="B41" s="90"/>
      <c r="C41" s="95"/>
      <c r="D41" s="98"/>
      <c r="E41" s="99"/>
      <c r="F41" s="96"/>
      <c r="G41" s="67"/>
    </row>
    <row r="42" spans="1:7" ht="15.95" customHeight="1">
      <c r="A42" s="87">
        <v>38</v>
      </c>
      <c r="B42" s="67" t="s">
        <v>481</v>
      </c>
      <c r="C42" s="93">
        <v>49</v>
      </c>
      <c r="D42" s="87">
        <v>65</v>
      </c>
      <c r="E42" s="67" t="s">
        <v>802</v>
      </c>
      <c r="F42" s="96"/>
      <c r="G42" s="67"/>
    </row>
    <row r="43" spans="1:7" ht="15.95" customHeight="1">
      <c r="A43" s="89"/>
      <c r="B43" s="90"/>
      <c r="C43" s="95"/>
      <c r="D43" s="92"/>
      <c r="E43" s="67" t="s">
        <v>803</v>
      </c>
      <c r="F43" s="93">
        <v>77</v>
      </c>
      <c r="G43" s="67"/>
    </row>
    <row r="44" spans="1:7" ht="15.95" customHeight="1">
      <c r="A44" s="87">
        <v>41</v>
      </c>
      <c r="B44" s="67" t="s">
        <v>2228</v>
      </c>
      <c r="C44" s="1567"/>
      <c r="D44" s="87"/>
      <c r="E44" s="67"/>
      <c r="F44" s="93"/>
      <c r="G44" s="67"/>
    </row>
    <row r="45" spans="1:7" ht="15.95" customHeight="1">
      <c r="A45" s="87"/>
      <c r="B45" s="67" t="s">
        <v>342</v>
      </c>
      <c r="C45" s="88">
        <v>50</v>
      </c>
      <c r="D45" s="87"/>
      <c r="E45" s="67"/>
      <c r="F45" s="93"/>
      <c r="G45" s="67"/>
    </row>
    <row r="46" spans="1:7" ht="15.95" customHeight="1">
      <c r="A46" s="89"/>
      <c r="B46" s="90"/>
      <c r="C46" s="95"/>
      <c r="D46" s="87"/>
      <c r="E46" s="67"/>
      <c r="F46" s="96"/>
      <c r="G46" s="67"/>
    </row>
    <row r="47" spans="1:7" ht="15.95" customHeight="1">
      <c r="A47" s="89"/>
      <c r="B47" s="90"/>
      <c r="C47" s="67"/>
      <c r="D47" s="92"/>
      <c r="E47" s="67"/>
      <c r="F47" s="93"/>
      <c r="G47" s="67"/>
    </row>
    <row r="48" spans="1:7" ht="15.95" customHeight="1">
      <c r="A48" s="97"/>
      <c r="B48" s="90"/>
      <c r="C48" s="95"/>
      <c r="D48" s="87"/>
      <c r="E48" s="67"/>
      <c r="F48" s="96"/>
      <c r="G48" s="67"/>
    </row>
    <row r="49" spans="1:7" ht="15.95" customHeight="1">
      <c r="A49" s="89"/>
      <c r="B49" s="90"/>
      <c r="C49" s="67"/>
      <c r="D49" s="92"/>
      <c r="E49" s="67"/>
      <c r="F49" s="93"/>
      <c r="G49" s="67"/>
    </row>
    <row r="50" spans="1:7" ht="15.95" customHeight="1">
      <c r="A50" s="89"/>
      <c r="B50" s="90"/>
      <c r="C50" s="95"/>
      <c r="D50" s="92"/>
      <c r="E50" s="67"/>
      <c r="F50" s="96"/>
      <c r="G50" s="67"/>
    </row>
    <row r="51" spans="1:7" ht="15.95" customHeight="1">
      <c r="A51" s="89"/>
      <c r="B51" s="90"/>
      <c r="C51" s="95"/>
      <c r="D51" s="98"/>
      <c r="E51" s="67"/>
      <c r="F51" s="96"/>
      <c r="G51" s="67"/>
    </row>
    <row r="52" spans="1:7" ht="15.95" customHeight="1">
      <c r="A52" s="97"/>
      <c r="B52" s="90"/>
      <c r="C52" s="91"/>
      <c r="D52" s="98"/>
      <c r="E52" s="99"/>
      <c r="F52" s="93"/>
      <c r="G52" s="67"/>
    </row>
    <row r="53" spans="1:7" ht="15.95" customHeight="1">
      <c r="A53" s="89"/>
      <c r="B53" s="90"/>
      <c r="C53" s="91"/>
      <c r="D53" s="92"/>
      <c r="E53" s="67"/>
      <c r="F53" s="96"/>
      <c r="G53" s="67"/>
    </row>
    <row r="54" spans="1:7" ht="15.95" customHeight="1">
      <c r="A54" s="89"/>
      <c r="B54" s="90"/>
      <c r="C54" s="95"/>
      <c r="D54" s="92"/>
      <c r="E54" s="100" t="s">
        <v>728</v>
      </c>
      <c r="F54" s="96" t="s">
        <v>728</v>
      </c>
      <c r="G54" s="67"/>
    </row>
    <row r="55" spans="1:7" ht="15.95" customHeight="1">
      <c r="A55" s="89"/>
      <c r="B55" s="90"/>
      <c r="C55" s="91"/>
      <c r="D55" s="98"/>
      <c r="E55" s="67"/>
      <c r="F55" s="96"/>
      <c r="G55" s="67"/>
    </row>
    <row r="56" spans="1:7" ht="15.95" customHeight="1">
      <c r="A56" s="89"/>
      <c r="B56" s="90"/>
      <c r="C56" s="95"/>
      <c r="D56" s="92"/>
      <c r="E56" s="99"/>
      <c r="F56" s="96"/>
      <c r="G56" s="67"/>
    </row>
    <row r="57" spans="1:7" ht="15.95" customHeight="1">
      <c r="A57" s="89"/>
      <c r="B57" s="90"/>
      <c r="C57" s="95"/>
      <c r="D57" s="92"/>
      <c r="E57" s="67"/>
      <c r="F57" s="96"/>
      <c r="G57" s="67"/>
    </row>
    <row r="58" spans="1:7" ht="15.95" customHeight="1" thickBot="1">
      <c r="A58" s="101"/>
      <c r="B58" s="102"/>
      <c r="C58" s="103"/>
      <c r="D58" s="104"/>
      <c r="E58" s="105"/>
      <c r="F58" s="106"/>
      <c r="G58" s="67"/>
    </row>
    <row r="59" spans="1:7" ht="15.95" customHeight="1">
      <c r="A59" s="67"/>
      <c r="B59" s="67"/>
      <c r="C59" s="67"/>
      <c r="D59" s="67"/>
      <c r="E59" s="67"/>
      <c r="F59" s="95" t="s">
        <v>2019</v>
      </c>
      <c r="G59" s="67"/>
    </row>
    <row r="60" spans="1:7" ht="15.95" customHeight="1">
      <c r="A60" s="67"/>
      <c r="B60" s="67"/>
      <c r="C60" s="67"/>
      <c r="D60" s="67"/>
      <c r="E60" s="67"/>
      <c r="F60" s="67"/>
      <c r="G60" s="67"/>
    </row>
    <row r="75" spans="1:7">
      <c r="A75" s="94"/>
      <c r="B75" s="67"/>
      <c r="C75" s="67"/>
      <c r="D75" s="94"/>
      <c r="E75" s="67"/>
      <c r="F75" s="94"/>
      <c r="G75" s="67"/>
    </row>
    <row r="76" spans="1:7">
      <c r="A76" s="67"/>
      <c r="B76" s="67"/>
      <c r="C76" s="67"/>
      <c r="D76" s="67"/>
      <c r="E76" s="67"/>
      <c r="F76" s="67"/>
      <c r="G76" s="67"/>
    </row>
    <row r="77" spans="1:7">
      <c r="A77" s="67"/>
      <c r="B77" s="67"/>
      <c r="C77" s="67"/>
      <c r="D77" s="67"/>
      <c r="E77" s="67"/>
      <c r="F77" s="67"/>
      <c r="G77" s="67"/>
    </row>
    <row r="78" spans="1:7">
      <c r="A78" s="67"/>
      <c r="B78" s="67"/>
      <c r="C78" s="67"/>
      <c r="D78" s="94"/>
      <c r="E78" s="67"/>
      <c r="F78" s="94"/>
      <c r="G78" s="67"/>
    </row>
    <row r="79" spans="1:7">
      <c r="A79" s="94"/>
      <c r="B79" s="67"/>
      <c r="C79" s="94"/>
      <c r="D79" s="94"/>
      <c r="E79" s="67"/>
      <c r="F79" s="94"/>
      <c r="G79" s="67"/>
    </row>
    <row r="80" spans="1:7">
      <c r="A80" s="94"/>
      <c r="B80" s="67"/>
      <c r="C80" s="67"/>
      <c r="D80" s="94"/>
      <c r="E80" s="67"/>
      <c r="F80" s="94"/>
      <c r="G80" s="67"/>
    </row>
    <row r="81" spans="1:7">
      <c r="A81" s="94"/>
      <c r="B81" s="67"/>
      <c r="C81" s="94"/>
      <c r="D81" s="67"/>
      <c r="E81" s="67"/>
      <c r="F81" s="67"/>
      <c r="G81" s="67"/>
    </row>
    <row r="82" spans="1:7">
      <c r="A82" s="94"/>
      <c r="B82" s="67"/>
      <c r="C82" s="94"/>
      <c r="D82" s="67"/>
      <c r="E82" s="67"/>
      <c r="F82" s="67"/>
      <c r="G82" s="67"/>
    </row>
    <row r="83" spans="1:7">
      <c r="A83" s="94"/>
      <c r="B83" s="67"/>
      <c r="C83" s="67"/>
      <c r="D83" s="67"/>
      <c r="E83" s="67"/>
      <c r="F83" s="67"/>
      <c r="G83" s="67"/>
    </row>
    <row r="84" spans="1:7">
      <c r="A84" s="67"/>
      <c r="B84" s="67"/>
      <c r="C84" s="94"/>
      <c r="D84" s="67"/>
      <c r="E84" s="67"/>
      <c r="F84" s="67"/>
      <c r="G84" s="67"/>
    </row>
    <row r="85" spans="1:7">
      <c r="A85" s="94"/>
      <c r="B85" s="67"/>
      <c r="C85" s="94"/>
      <c r="D85" s="67"/>
      <c r="E85" s="67"/>
      <c r="F85" s="67"/>
      <c r="G85" s="67"/>
    </row>
    <row r="86" spans="1:7">
      <c r="A86" s="94"/>
      <c r="B86" s="67"/>
      <c r="C86" s="94"/>
      <c r="D86" s="67"/>
      <c r="E86" s="67"/>
      <c r="F86" s="67"/>
      <c r="G86" s="67"/>
    </row>
    <row r="87" spans="1:7">
      <c r="A87" s="94"/>
      <c r="B87" s="67"/>
      <c r="C87" s="67"/>
      <c r="D87" s="67"/>
      <c r="E87" s="67"/>
      <c r="F87" s="67"/>
      <c r="G87" s="67"/>
    </row>
    <row r="88" spans="1:7">
      <c r="A88" s="67"/>
      <c r="B88" s="67"/>
      <c r="C88" s="94"/>
      <c r="D88" s="67"/>
      <c r="E88" s="67"/>
      <c r="F88" s="67"/>
      <c r="G88" s="67"/>
    </row>
    <row r="89" spans="1:7">
      <c r="A89" s="94"/>
      <c r="B89" s="67"/>
      <c r="C89" s="94"/>
      <c r="D89" s="67"/>
      <c r="E89" s="67"/>
      <c r="F89" s="67"/>
      <c r="G89" s="67"/>
    </row>
    <row r="90" spans="1:7">
      <c r="A90" s="94"/>
      <c r="B90" s="67"/>
      <c r="C90" s="94"/>
      <c r="D90" s="67"/>
      <c r="E90" s="67"/>
      <c r="F90" s="67"/>
      <c r="G90" s="67"/>
    </row>
    <row r="91" spans="1:7">
      <c r="A91" s="94"/>
      <c r="B91" s="67"/>
      <c r="C91" s="94"/>
      <c r="D91" s="67"/>
      <c r="E91" s="67"/>
      <c r="F91" s="67"/>
      <c r="G91" s="67"/>
    </row>
    <row r="92" spans="1:7">
      <c r="A92" s="94"/>
      <c r="B92" s="67"/>
      <c r="C92" s="94"/>
      <c r="D92" s="67"/>
      <c r="E92" s="67"/>
      <c r="F92" s="67"/>
      <c r="G92" s="67"/>
    </row>
    <row r="93" spans="1:7">
      <c r="A93" s="94"/>
      <c r="B93" s="67"/>
      <c r="C93" s="94"/>
      <c r="D93" s="67"/>
      <c r="E93" s="67"/>
      <c r="F93" s="67"/>
      <c r="G93" s="67"/>
    </row>
    <row r="94" spans="1:7">
      <c r="A94" s="94"/>
      <c r="B94" s="67"/>
      <c r="C94" s="94"/>
      <c r="D94" s="67"/>
      <c r="E94" s="67"/>
      <c r="F94" s="67"/>
      <c r="G94" s="67"/>
    </row>
    <row r="95" spans="1:7">
      <c r="A95" s="94"/>
      <c r="B95" s="67"/>
      <c r="C95" s="94"/>
      <c r="D95" s="67"/>
      <c r="E95" s="67"/>
      <c r="F95" s="67"/>
      <c r="G95" s="67"/>
    </row>
    <row r="96" spans="1:7">
      <c r="A96" s="94"/>
      <c r="B96" s="67"/>
      <c r="C96" s="94"/>
      <c r="D96" s="67"/>
      <c r="E96" s="67"/>
      <c r="F96" s="67"/>
      <c r="G96" s="67"/>
    </row>
    <row r="97" spans="1:7">
      <c r="A97" s="94"/>
      <c r="B97" s="67"/>
      <c r="C97" s="94"/>
      <c r="D97" s="67"/>
      <c r="E97" s="67"/>
      <c r="F97" s="67"/>
      <c r="G97" s="67"/>
    </row>
    <row r="98" spans="1:7">
      <c r="A98" s="94"/>
      <c r="B98" s="67"/>
      <c r="C98" s="67"/>
      <c r="D98" s="67"/>
      <c r="E98" s="67"/>
      <c r="F98" s="67"/>
      <c r="G98" s="67"/>
    </row>
    <row r="99" spans="1:7">
      <c r="A99" s="94"/>
      <c r="B99" s="67"/>
      <c r="C99" s="67"/>
      <c r="D99" s="67"/>
      <c r="E99" s="67"/>
      <c r="F99" s="67"/>
      <c r="G99" s="67"/>
    </row>
    <row r="100" spans="1:7">
      <c r="A100" s="67"/>
      <c r="B100" s="67"/>
      <c r="C100" s="67"/>
      <c r="D100" s="67"/>
      <c r="E100" s="67"/>
      <c r="F100" s="67"/>
      <c r="G100" s="67"/>
    </row>
    <row r="101" spans="1:7">
      <c r="A101" s="67"/>
      <c r="B101" s="67"/>
      <c r="C101" s="67"/>
      <c r="D101" s="67"/>
      <c r="E101" s="67"/>
      <c r="F101" s="67"/>
      <c r="G101" s="67"/>
    </row>
    <row r="102" spans="1:7">
      <c r="A102" s="94"/>
      <c r="B102" s="67"/>
      <c r="C102" s="94"/>
      <c r="D102" s="67"/>
      <c r="E102" s="67"/>
      <c r="F102" s="67"/>
      <c r="G102" s="67"/>
    </row>
    <row r="103" spans="1:7">
      <c r="A103" s="94"/>
      <c r="B103" s="67"/>
      <c r="C103" s="67"/>
      <c r="D103" s="67"/>
      <c r="E103" s="67"/>
      <c r="F103" s="67"/>
      <c r="G103" s="67"/>
    </row>
    <row r="104" spans="1:7">
      <c r="A104" s="67"/>
      <c r="B104" s="67"/>
      <c r="C104" s="94"/>
      <c r="D104" s="67"/>
      <c r="E104" s="67"/>
      <c r="F104" s="67"/>
      <c r="G104" s="67"/>
    </row>
    <row r="105" spans="1:7">
      <c r="A105" s="94"/>
      <c r="B105" s="67"/>
      <c r="C105" s="67"/>
      <c r="D105" s="67"/>
      <c r="E105" s="67"/>
      <c r="F105" s="67"/>
      <c r="G105" s="67"/>
    </row>
    <row r="106" spans="1:7">
      <c r="A106" s="67"/>
      <c r="B106" s="67"/>
      <c r="C106" s="67"/>
      <c r="D106" s="67"/>
      <c r="E106" s="67"/>
      <c r="F106" s="67"/>
      <c r="G106" s="67"/>
    </row>
    <row r="107" spans="1:7">
      <c r="A107" s="94"/>
      <c r="B107" s="67"/>
      <c r="C107" s="67"/>
      <c r="D107" s="67"/>
      <c r="E107" s="67"/>
      <c r="F107" s="67"/>
      <c r="G107" s="67"/>
    </row>
    <row r="108" spans="1:7">
      <c r="A108" s="94"/>
      <c r="B108" s="67"/>
      <c r="C108" s="94"/>
      <c r="D108" s="67"/>
      <c r="E108" s="67"/>
      <c r="F108" s="67"/>
      <c r="G108" s="67"/>
    </row>
    <row r="109" spans="1:7">
      <c r="A109" s="67"/>
      <c r="B109" s="67"/>
      <c r="C109" s="67"/>
      <c r="D109" s="67"/>
      <c r="E109" s="67"/>
      <c r="F109" s="67"/>
      <c r="G109" s="67"/>
    </row>
    <row r="110" spans="1:7">
      <c r="A110" s="67"/>
      <c r="B110" s="67"/>
      <c r="C110" s="67"/>
      <c r="D110" s="67"/>
      <c r="E110" s="67"/>
      <c r="F110" s="67"/>
      <c r="G110" s="67"/>
    </row>
    <row r="111" spans="1:7">
      <c r="A111" s="67"/>
      <c r="B111" s="67"/>
      <c r="C111" s="67"/>
      <c r="D111" s="67"/>
      <c r="E111" s="67"/>
      <c r="F111" s="67"/>
      <c r="G111" s="67"/>
    </row>
    <row r="112" spans="1:7">
      <c r="A112" s="94"/>
      <c r="B112" s="67"/>
      <c r="C112" s="94"/>
      <c r="D112" s="67"/>
      <c r="E112" s="67"/>
      <c r="F112" s="67"/>
      <c r="G112" s="67"/>
    </row>
    <row r="113" spans="1:7">
      <c r="A113" s="94"/>
      <c r="B113" s="67"/>
      <c r="C113" s="67"/>
      <c r="D113" s="67"/>
      <c r="E113" s="67"/>
      <c r="F113" s="67"/>
      <c r="G113" s="67"/>
    </row>
    <row r="114" spans="1:7">
      <c r="A114" s="94"/>
      <c r="B114" s="67"/>
      <c r="C114" s="67"/>
      <c r="D114" s="67"/>
      <c r="E114" s="67"/>
      <c r="F114" s="67"/>
      <c r="G114" s="67"/>
    </row>
    <row r="115" spans="1:7">
      <c r="A115" s="94"/>
      <c r="B115" s="67"/>
      <c r="C115" s="94"/>
      <c r="D115" s="67"/>
      <c r="E115" s="67"/>
      <c r="F115" s="67"/>
      <c r="G115" s="67"/>
    </row>
    <row r="116" spans="1:7">
      <c r="A116" s="94"/>
      <c r="B116" s="67"/>
      <c r="C116" s="94"/>
      <c r="D116" s="67"/>
      <c r="E116" s="67"/>
      <c r="F116" s="67"/>
      <c r="G116" s="67"/>
    </row>
    <row r="117" spans="1:7">
      <c r="A117" s="94"/>
      <c r="B117" s="67"/>
      <c r="C117" s="67"/>
      <c r="D117" s="67"/>
      <c r="E117" s="67"/>
      <c r="F117" s="67"/>
      <c r="G117" s="67"/>
    </row>
    <row r="118" spans="1:7">
      <c r="A118" s="67"/>
      <c r="B118" s="67"/>
      <c r="C118" s="94"/>
      <c r="D118" s="67"/>
      <c r="E118" s="67"/>
      <c r="F118" s="67"/>
      <c r="G118" s="67"/>
    </row>
    <row r="119" spans="1:7">
      <c r="A119" s="67"/>
      <c r="B119" s="67"/>
      <c r="C119" s="67"/>
      <c r="D119" s="67"/>
      <c r="E119" s="67"/>
      <c r="F119" s="67"/>
      <c r="G119" s="67"/>
    </row>
  </sheetData>
  <printOptions horizontalCentered="1" verticalCentered="1"/>
  <pageMargins left="0.5" right="0.5" top="0.5" bottom="0.5" header="0" footer="0"/>
  <pageSetup scale="67"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locked="0" defaultSize="0" autoFill="0" autoLine="0" autoPict="0">
                <anchor moveWithCells="1" sizeWithCells="1">
                  <from>
                    <xdr:col>0</xdr:col>
                    <xdr:colOff>0</xdr:colOff>
                    <xdr:row>62</xdr:row>
                    <xdr:rowOff>0</xdr:rowOff>
                  </from>
                  <to>
                    <xdr:col>0</xdr:col>
                    <xdr:colOff>0</xdr:colOff>
                    <xdr:row>64</xdr:row>
                    <xdr:rowOff>142875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zoomScale="70" zoomScaleNormal="70" workbookViewId="0">
      <selection activeCell="D21" sqref="D21"/>
    </sheetView>
  </sheetViews>
  <sheetFormatPr defaultColWidth="9.77734375" defaultRowHeight="15"/>
  <cols>
    <col min="1" max="1" width="7.77734375" customWidth="1"/>
    <col min="2" max="3" width="20.77734375" customWidth="1"/>
    <col min="4" max="4" width="25.77734375" customWidth="1"/>
    <col min="5" max="5" width="18.5546875" customWidth="1"/>
  </cols>
  <sheetData>
    <row r="1" spans="1:6" ht="15.75" thickBot="1">
      <c r="A1" s="351" t="e">
        <v>#REF!</v>
      </c>
      <c r="B1" s="67"/>
      <c r="C1" s="67"/>
      <c r="D1" s="67"/>
      <c r="E1" s="67"/>
      <c r="F1" s="67"/>
    </row>
    <row r="2" spans="1:6" ht="23.25">
      <c r="A2" s="1279"/>
      <c r="B2" s="1280"/>
      <c r="C2" s="1280"/>
      <c r="D2" s="1280"/>
      <c r="E2" s="1281"/>
      <c r="F2" s="67"/>
    </row>
    <row r="3" spans="1:6" ht="18">
      <c r="A3" s="1282" t="s">
        <v>2782</v>
      </c>
      <c r="B3" s="1283"/>
      <c r="C3" s="1283"/>
      <c r="D3" s="1283"/>
      <c r="E3" s="1284"/>
      <c r="F3" s="67"/>
    </row>
    <row r="4" spans="1:6" ht="18">
      <c r="A4" s="1285"/>
      <c r="B4" s="1283"/>
      <c r="C4" s="1283"/>
      <c r="D4" s="1283"/>
      <c r="E4" s="1284"/>
      <c r="F4" s="67"/>
    </row>
    <row r="5" spans="1:6">
      <c r="A5" s="1056" t="s">
        <v>2783</v>
      </c>
      <c r="B5" s="1057"/>
      <c r="C5" s="1057"/>
      <c r="D5" s="1057"/>
      <c r="E5" s="1058"/>
      <c r="F5" s="67"/>
    </row>
    <row r="6" spans="1:6">
      <c r="A6" s="1056" t="s">
        <v>2784</v>
      </c>
      <c r="B6" s="1057"/>
      <c r="C6" s="1057"/>
      <c r="D6" s="1057"/>
      <c r="E6" s="1058"/>
      <c r="F6" s="67"/>
    </row>
    <row r="7" spans="1:6">
      <c r="A7" s="1056" t="s">
        <v>1524</v>
      </c>
      <c r="B7" s="1057"/>
      <c r="C7" s="1057"/>
      <c r="D7" s="1057"/>
      <c r="E7" s="1058"/>
      <c r="F7" s="67"/>
    </row>
    <row r="8" spans="1:6">
      <c r="A8" s="1056" t="s">
        <v>1525</v>
      </c>
      <c r="B8" s="1057"/>
      <c r="C8" s="1057"/>
      <c r="D8" s="1057"/>
      <c r="E8" s="1058"/>
      <c r="F8" s="67"/>
    </row>
    <row r="9" spans="1:6">
      <c r="A9" s="1056" t="s">
        <v>2808</v>
      </c>
      <c r="B9" s="1057"/>
      <c r="C9" s="1057"/>
      <c r="D9" s="1057"/>
      <c r="E9" s="1058"/>
      <c r="F9" s="67"/>
    </row>
    <row r="10" spans="1:6">
      <c r="A10" s="1056" t="s">
        <v>2809</v>
      </c>
      <c r="B10" s="1057"/>
      <c r="C10" s="1057"/>
      <c r="D10" s="1057"/>
      <c r="E10" s="1058"/>
      <c r="F10" s="67"/>
    </row>
    <row r="11" spans="1:6">
      <c r="A11" s="1286"/>
      <c r="B11" s="1287"/>
      <c r="C11" s="1287"/>
      <c r="D11" s="1287"/>
      <c r="E11" s="1288"/>
      <c r="F11" s="67"/>
    </row>
    <row r="12" spans="1:6">
      <c r="A12" s="92" t="s">
        <v>36</v>
      </c>
      <c r="B12" s="67"/>
      <c r="C12" s="95" t="s">
        <v>2057</v>
      </c>
      <c r="D12" s="67"/>
      <c r="E12" s="93" t="s">
        <v>1882</v>
      </c>
      <c r="F12" s="67"/>
    </row>
    <row r="13" spans="1:6">
      <c r="A13" s="92" t="s">
        <v>48</v>
      </c>
      <c r="B13" s="67"/>
      <c r="C13" s="95" t="s">
        <v>470</v>
      </c>
      <c r="D13" s="67"/>
      <c r="E13" s="93" t="s">
        <v>471</v>
      </c>
      <c r="F13" s="67"/>
    </row>
    <row r="14" spans="1:6">
      <c r="A14" s="218"/>
      <c r="B14" s="180"/>
      <c r="C14" s="180"/>
      <c r="D14" s="180"/>
      <c r="E14" s="887"/>
      <c r="F14" s="67"/>
    </row>
    <row r="15" spans="1:6">
      <c r="A15" s="92" t="s">
        <v>475</v>
      </c>
      <c r="B15" s="30"/>
      <c r="C15" s="30"/>
      <c r="D15" s="30"/>
      <c r="E15" s="644"/>
      <c r="F15" s="67"/>
    </row>
    <row r="16" spans="1:6">
      <c r="A16" s="92" t="s">
        <v>968</v>
      </c>
      <c r="B16" s="30"/>
      <c r="C16" s="30"/>
      <c r="D16" s="30"/>
      <c r="E16" s="645"/>
      <c r="F16" s="67"/>
    </row>
    <row r="17" spans="1:6">
      <c r="A17" s="92" t="s">
        <v>1212</v>
      </c>
      <c r="B17" s="327" t="s">
        <v>3419</v>
      </c>
      <c r="C17" s="30"/>
      <c r="D17" s="30"/>
      <c r="E17" s="645"/>
      <c r="F17" s="67"/>
    </row>
    <row r="18" spans="1:6">
      <c r="A18" s="92" t="s">
        <v>71</v>
      </c>
      <c r="B18" s="30"/>
      <c r="C18" s="30"/>
      <c r="D18" s="30"/>
      <c r="E18" s="645"/>
      <c r="F18" s="67"/>
    </row>
    <row r="19" spans="1:6">
      <c r="A19" s="92" t="s">
        <v>72</v>
      </c>
      <c r="B19" s="30"/>
      <c r="C19" s="30"/>
      <c r="D19" s="30"/>
      <c r="E19" s="645"/>
      <c r="F19" s="67"/>
    </row>
    <row r="20" spans="1:6">
      <c r="A20" s="92" t="s">
        <v>484</v>
      </c>
      <c r="B20" s="30"/>
      <c r="C20" s="30"/>
      <c r="D20" s="30"/>
      <c r="E20" s="645"/>
      <c r="F20" s="67"/>
    </row>
    <row r="21" spans="1:6">
      <c r="A21" s="92" t="s">
        <v>487</v>
      </c>
      <c r="B21" s="30"/>
      <c r="C21" s="30"/>
      <c r="D21" s="30"/>
      <c r="E21" s="645"/>
      <c r="F21" s="67"/>
    </row>
    <row r="22" spans="1:6">
      <c r="A22" s="92" t="s">
        <v>2227</v>
      </c>
      <c r="B22" s="30"/>
      <c r="C22" s="30"/>
      <c r="D22" s="30"/>
      <c r="E22" s="645"/>
      <c r="F22" s="67"/>
    </row>
    <row r="23" spans="1:6">
      <c r="A23" s="92" t="s">
        <v>341</v>
      </c>
      <c r="B23" s="30"/>
      <c r="C23" s="30"/>
      <c r="D23" s="30"/>
      <c r="E23" s="645"/>
      <c r="F23" s="67"/>
    </row>
    <row r="24" spans="1:6">
      <c r="A24" s="92" t="s">
        <v>73</v>
      </c>
      <c r="B24" s="30"/>
      <c r="C24" s="30"/>
      <c r="D24" s="30"/>
      <c r="E24" s="645"/>
      <c r="F24" s="67"/>
    </row>
    <row r="25" spans="1:6">
      <c r="A25" s="92" t="s">
        <v>74</v>
      </c>
      <c r="B25" s="30"/>
      <c r="C25" s="30"/>
      <c r="D25" s="30"/>
      <c r="E25" s="645"/>
      <c r="F25" s="67"/>
    </row>
    <row r="26" spans="1:6">
      <c r="A26" s="92" t="s">
        <v>75</v>
      </c>
      <c r="B26" s="30"/>
      <c r="C26" s="30"/>
      <c r="D26" s="30"/>
      <c r="E26" s="645"/>
      <c r="F26" s="67"/>
    </row>
    <row r="27" spans="1:6">
      <c r="A27" s="92" t="s">
        <v>76</v>
      </c>
      <c r="B27" s="30"/>
      <c r="C27" s="30"/>
      <c r="D27" s="30"/>
      <c r="E27" s="645"/>
      <c r="F27" s="67"/>
    </row>
    <row r="28" spans="1:6">
      <c r="A28" s="92" t="s">
        <v>77</v>
      </c>
      <c r="B28" s="30"/>
      <c r="C28" s="30"/>
      <c r="D28" s="30"/>
      <c r="E28" s="645"/>
      <c r="F28" s="67"/>
    </row>
    <row r="29" spans="1:6">
      <c r="A29" s="92" t="s">
        <v>78</v>
      </c>
      <c r="B29" s="30"/>
      <c r="C29" s="30"/>
      <c r="D29" s="30"/>
      <c r="E29" s="645"/>
      <c r="F29" s="67"/>
    </row>
    <row r="30" spans="1:6">
      <c r="A30" s="92" t="s">
        <v>79</v>
      </c>
      <c r="B30" s="30"/>
      <c r="C30" s="30"/>
      <c r="D30" s="30"/>
      <c r="E30" s="645"/>
      <c r="F30" s="67"/>
    </row>
    <row r="31" spans="1:6">
      <c r="A31" s="92" t="s">
        <v>80</v>
      </c>
      <c r="B31" s="30"/>
      <c r="C31" s="30"/>
      <c r="D31" s="30"/>
      <c r="E31" s="645"/>
      <c r="F31" s="67"/>
    </row>
    <row r="32" spans="1:6">
      <c r="A32" s="92" t="s">
        <v>81</v>
      </c>
      <c r="B32" s="30"/>
      <c r="C32" s="30"/>
      <c r="D32" s="30"/>
      <c r="E32" s="645"/>
      <c r="F32" s="67"/>
    </row>
    <row r="33" spans="1:6">
      <c r="A33" s="92" t="s">
        <v>82</v>
      </c>
      <c r="B33" s="30"/>
      <c r="C33" s="30"/>
      <c r="D33" s="30"/>
      <c r="E33" s="645"/>
      <c r="F33" s="67"/>
    </row>
    <row r="34" spans="1:6">
      <c r="A34" s="92" t="s">
        <v>83</v>
      </c>
      <c r="B34" s="30"/>
      <c r="C34" s="30"/>
      <c r="D34" s="30"/>
      <c r="E34" s="645"/>
      <c r="F34" s="67"/>
    </row>
    <row r="35" spans="1:6">
      <c r="A35" s="92" t="s">
        <v>84</v>
      </c>
      <c r="B35" s="30"/>
      <c r="C35" s="30"/>
      <c r="D35" s="30"/>
      <c r="E35" s="645"/>
      <c r="F35" s="67"/>
    </row>
    <row r="36" spans="1:6">
      <c r="A36" s="92" t="s">
        <v>85</v>
      </c>
      <c r="B36" s="30"/>
      <c r="C36" s="30"/>
      <c r="D36" s="30"/>
      <c r="E36" s="645"/>
      <c r="F36" s="67"/>
    </row>
    <row r="37" spans="1:6">
      <c r="A37" s="92" t="s">
        <v>86</v>
      </c>
      <c r="B37" s="30"/>
      <c r="C37" s="30"/>
      <c r="D37" s="30"/>
      <c r="E37" s="645"/>
      <c r="F37" s="67"/>
    </row>
    <row r="38" spans="1:6">
      <c r="A38" s="92" t="s">
        <v>87</v>
      </c>
      <c r="B38" s="30"/>
      <c r="C38" s="30"/>
      <c r="D38" s="30"/>
      <c r="E38" s="645"/>
      <c r="F38" s="67"/>
    </row>
    <row r="39" spans="1:6">
      <c r="A39" s="92" t="s">
        <v>88</v>
      </c>
      <c r="B39" s="30"/>
      <c r="C39" s="30"/>
      <c r="D39" s="30"/>
      <c r="E39" s="645"/>
      <c r="F39" s="67"/>
    </row>
    <row r="40" spans="1:6">
      <c r="A40" s="92" t="s">
        <v>2240</v>
      </c>
      <c r="B40" s="30"/>
      <c r="C40" s="30"/>
      <c r="D40" s="30"/>
      <c r="E40" s="645"/>
      <c r="F40" s="67"/>
    </row>
    <row r="41" spans="1:6">
      <c r="A41" s="92" t="s">
        <v>2242</v>
      </c>
      <c r="B41" s="30"/>
      <c r="C41" s="30"/>
      <c r="D41" s="30"/>
      <c r="E41" s="645"/>
      <c r="F41" s="67"/>
    </row>
    <row r="42" spans="1:6">
      <c r="A42" s="92" t="s">
        <v>2245</v>
      </c>
      <c r="B42" s="30"/>
      <c r="C42" s="30"/>
      <c r="D42" s="30"/>
      <c r="E42" s="645"/>
      <c r="F42" s="67"/>
    </row>
    <row r="43" spans="1:6">
      <c r="A43" s="92" t="s">
        <v>2248</v>
      </c>
      <c r="B43" s="30"/>
      <c r="C43" s="30"/>
      <c r="D43" s="30"/>
      <c r="E43" s="645"/>
      <c r="F43" s="67"/>
    </row>
    <row r="44" spans="1:6">
      <c r="A44" s="92" t="s">
        <v>2603</v>
      </c>
      <c r="B44" s="30"/>
      <c r="C44" s="30"/>
      <c r="D44" s="30"/>
      <c r="E44" s="645"/>
      <c r="F44" s="67"/>
    </row>
    <row r="45" spans="1:6">
      <c r="A45" s="92" t="s">
        <v>2606</v>
      </c>
      <c r="B45" s="30"/>
      <c r="C45" s="30"/>
      <c r="D45" s="30"/>
      <c r="E45" s="645"/>
      <c r="F45" s="67"/>
    </row>
    <row r="46" spans="1:6">
      <c r="A46" s="92" t="s">
        <v>2609</v>
      </c>
      <c r="B46" s="30"/>
      <c r="C46" s="30"/>
      <c r="D46" s="30"/>
      <c r="E46" s="645"/>
      <c r="F46" s="67"/>
    </row>
    <row r="47" spans="1:6">
      <c r="A47" s="92" t="s">
        <v>2613</v>
      </c>
      <c r="B47" s="30"/>
      <c r="C47" s="30"/>
      <c r="D47" s="30"/>
      <c r="E47" s="645"/>
      <c r="F47" s="67"/>
    </row>
    <row r="48" spans="1:6">
      <c r="A48" s="92" t="s">
        <v>2616</v>
      </c>
      <c r="B48" s="30"/>
      <c r="C48" s="30"/>
      <c r="D48" s="30"/>
      <c r="E48" s="645"/>
      <c r="F48" s="67"/>
    </row>
    <row r="49" spans="1:6">
      <c r="A49" s="92" t="s">
        <v>2619</v>
      </c>
      <c r="B49" s="30"/>
      <c r="C49" s="30"/>
      <c r="D49" s="30"/>
      <c r="E49" s="645"/>
      <c r="F49" s="67"/>
    </row>
    <row r="50" spans="1:6">
      <c r="A50" s="92" t="s">
        <v>2000</v>
      </c>
      <c r="B50" s="30"/>
      <c r="C50" s="30"/>
      <c r="D50" s="30"/>
      <c r="E50" s="645"/>
      <c r="F50" s="67"/>
    </row>
    <row r="51" spans="1:6">
      <c r="A51" s="92" t="s">
        <v>2002</v>
      </c>
      <c r="B51" s="30"/>
      <c r="C51" s="30"/>
      <c r="D51" s="30"/>
      <c r="E51" s="645"/>
      <c r="F51" s="67"/>
    </row>
    <row r="52" spans="1:6">
      <c r="A52" s="92" t="s">
        <v>2003</v>
      </c>
      <c r="B52" s="30"/>
      <c r="C52" s="30"/>
      <c r="D52" s="30"/>
      <c r="E52" s="645"/>
      <c r="F52" s="67"/>
    </row>
    <row r="53" spans="1:6">
      <c r="A53" s="92" t="s">
        <v>2007</v>
      </c>
      <c r="B53" s="30"/>
      <c r="C53" s="30"/>
      <c r="D53" s="30"/>
      <c r="E53" s="645"/>
      <c r="F53" s="67"/>
    </row>
    <row r="54" spans="1:6">
      <c r="A54" s="92" t="s">
        <v>2009</v>
      </c>
      <c r="B54" s="30"/>
      <c r="C54" s="30"/>
      <c r="D54" s="30"/>
      <c r="E54" s="645"/>
      <c r="F54" s="67"/>
    </row>
    <row r="55" spans="1:6">
      <c r="A55" s="92" t="s">
        <v>2632</v>
      </c>
      <c r="B55" s="30"/>
      <c r="C55" s="30"/>
      <c r="D55" s="30"/>
      <c r="E55" s="645"/>
      <c r="F55" s="67"/>
    </row>
    <row r="56" spans="1:6">
      <c r="A56" s="92" t="s">
        <v>2635</v>
      </c>
      <c r="B56" s="30"/>
      <c r="C56" s="30"/>
      <c r="D56" s="30"/>
      <c r="E56" s="645"/>
      <c r="F56" s="67"/>
    </row>
    <row r="57" spans="1:6">
      <c r="A57" s="92" t="s">
        <v>2637</v>
      </c>
      <c r="B57" s="30"/>
      <c r="C57" s="30"/>
      <c r="D57" s="30"/>
      <c r="E57" s="645"/>
      <c r="F57" s="67"/>
    </row>
    <row r="58" spans="1:6">
      <c r="A58" s="92" t="s">
        <v>2640</v>
      </c>
      <c r="B58" s="30" t="s">
        <v>200</v>
      </c>
      <c r="C58" s="30"/>
      <c r="D58" s="30"/>
      <c r="E58" s="645"/>
      <c r="F58" s="67"/>
    </row>
    <row r="59" spans="1:6">
      <c r="A59" s="98"/>
      <c r="B59" s="30"/>
      <c r="C59" s="30"/>
      <c r="D59" s="30"/>
      <c r="E59" s="645"/>
      <c r="F59" s="67"/>
    </row>
    <row r="60" spans="1:6" ht="15.75" thickBot="1">
      <c r="A60" s="291" t="s">
        <v>2643</v>
      </c>
      <c r="B60" s="216" t="s">
        <v>47</v>
      </c>
      <c r="C60" s="103"/>
      <c r="D60" s="103"/>
      <c r="E60" s="888">
        <f>SUM(E14:E58)</f>
        <v>0</v>
      </c>
      <c r="F60" s="67"/>
    </row>
    <row r="61" spans="1:6" ht="15.75">
      <c r="A61" s="823" t="s">
        <v>1673</v>
      </c>
      <c r="B61" s="67"/>
      <c r="C61" s="889"/>
      <c r="D61" s="866"/>
      <c r="E61" s="866"/>
      <c r="F61" s="67"/>
    </row>
    <row r="62" spans="1:6" ht="15.75">
      <c r="A62" s="134">
        <v>60</v>
      </c>
      <c r="B62" s="134"/>
      <c r="C62" s="445"/>
      <c r="D62" s="134"/>
      <c r="E62" s="134"/>
      <c r="F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sheetData>
  <pageMargins left="0.7" right="0.7" top="0.75" bottom="0.75" header="0.3" footer="0.3"/>
  <pageSetup scale="73"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78"/>
  <sheetViews>
    <sheetView defaultGridColor="0" topLeftCell="A13" colorId="22" zoomScale="75" zoomScaleNormal="75" workbookViewId="0">
      <selection activeCell="E39" sqref="E39"/>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52" t="str">
        <f>'Data Sheet'!A52</f>
        <v>Annual Report of VERIZON NEW YORK INC.                                                                                  For the period ending DECEMBER 31, 2014</v>
      </c>
      <c r="B1" s="67"/>
      <c r="C1" s="67"/>
      <c r="D1" s="67"/>
      <c r="E1" s="67"/>
      <c r="F1" s="67"/>
    </row>
    <row r="2" spans="1:6">
      <c r="A2" s="68"/>
      <c r="B2" s="69"/>
      <c r="C2" s="69"/>
      <c r="D2" s="69"/>
      <c r="E2" s="70"/>
      <c r="F2" s="67"/>
    </row>
    <row r="3" spans="1:6">
      <c r="A3" s="74"/>
      <c r="B3" s="67"/>
      <c r="C3" s="67"/>
      <c r="D3" s="67"/>
      <c r="E3" s="75"/>
      <c r="F3" s="67"/>
    </row>
    <row r="4" spans="1:6" ht="18">
      <c r="A4" s="560" t="s">
        <v>1526</v>
      </c>
      <c r="B4" s="168"/>
      <c r="C4" s="168"/>
      <c r="D4" s="168"/>
      <c r="E4" s="325"/>
      <c r="F4" s="67"/>
    </row>
    <row r="5" spans="1:6" ht="18">
      <c r="A5" s="74"/>
      <c r="B5" s="67"/>
      <c r="C5" s="816"/>
      <c r="D5" s="67"/>
      <c r="E5" s="75"/>
      <c r="F5" s="67"/>
    </row>
    <row r="6" spans="1:6" ht="18">
      <c r="A6" s="166" t="s">
        <v>1527</v>
      </c>
      <c r="B6" s="67"/>
      <c r="C6" s="67"/>
      <c r="D6" s="67"/>
      <c r="E6" s="75"/>
      <c r="F6" s="67"/>
    </row>
    <row r="7" spans="1:6" ht="18">
      <c r="A7" s="166" t="s">
        <v>1528</v>
      </c>
      <c r="B7" s="67"/>
      <c r="C7" s="67"/>
      <c r="D7" s="67"/>
      <c r="E7" s="154"/>
      <c r="F7" s="67"/>
    </row>
    <row r="8" spans="1:6" ht="18">
      <c r="A8" s="166" t="s">
        <v>1529</v>
      </c>
      <c r="B8" s="67"/>
      <c r="C8" s="67"/>
      <c r="D8" s="67"/>
      <c r="E8" s="75"/>
      <c r="F8" s="67"/>
    </row>
    <row r="9" spans="1:6" ht="18">
      <c r="A9" s="166" t="s">
        <v>1530</v>
      </c>
      <c r="B9" s="67"/>
      <c r="C9" s="67"/>
      <c r="D9" s="67"/>
      <c r="E9" s="75"/>
      <c r="F9" s="67"/>
    </row>
    <row r="10" spans="1:6" ht="18">
      <c r="A10" s="166"/>
      <c r="B10" s="67"/>
      <c r="C10" s="67"/>
      <c r="D10" s="67"/>
      <c r="E10" s="75"/>
      <c r="F10" s="67"/>
    </row>
    <row r="11" spans="1:6" ht="18">
      <c r="A11" s="166" t="s">
        <v>1596</v>
      </c>
      <c r="B11" s="67"/>
      <c r="C11" s="67"/>
      <c r="D11" s="67"/>
      <c r="E11" s="75"/>
      <c r="F11" s="67"/>
    </row>
    <row r="12" spans="1:6" ht="18">
      <c r="A12" s="166" t="s">
        <v>1597</v>
      </c>
      <c r="B12" s="67"/>
      <c r="C12" s="67"/>
      <c r="D12" s="67"/>
      <c r="E12" s="75"/>
      <c r="F12" s="67"/>
    </row>
    <row r="13" spans="1:6">
      <c r="A13" s="210"/>
      <c r="B13" s="211"/>
      <c r="C13" s="211"/>
      <c r="D13" s="211"/>
      <c r="E13" s="212"/>
      <c r="F13" s="67"/>
    </row>
    <row r="14" spans="1:6">
      <c r="A14" s="74"/>
      <c r="B14" s="177"/>
      <c r="C14" s="67"/>
      <c r="D14" s="177"/>
      <c r="E14" s="96"/>
      <c r="F14" s="67"/>
    </row>
    <row r="15" spans="1:6">
      <c r="A15" s="97" t="s">
        <v>36</v>
      </c>
      <c r="B15" s="177"/>
      <c r="C15" s="134" t="s">
        <v>2057</v>
      </c>
      <c r="D15" s="107"/>
      <c r="E15" s="93" t="s">
        <v>1882</v>
      </c>
      <c r="F15" s="67"/>
    </row>
    <row r="16" spans="1:6">
      <c r="A16" s="97" t="s">
        <v>48</v>
      </c>
      <c r="B16" s="177"/>
      <c r="C16" s="134" t="s">
        <v>470</v>
      </c>
      <c r="D16" s="107"/>
      <c r="E16" s="93" t="s">
        <v>471</v>
      </c>
      <c r="F16" s="67"/>
    </row>
    <row r="17" spans="1:6">
      <c r="A17" s="74"/>
      <c r="B17" s="177"/>
      <c r="C17" s="107"/>
      <c r="D17" s="107"/>
      <c r="E17" s="96"/>
      <c r="F17" s="67"/>
    </row>
    <row r="18" spans="1:6">
      <c r="A18" s="625"/>
      <c r="B18" s="828"/>
      <c r="C18" s="313"/>
      <c r="D18" s="357"/>
      <c r="E18" s="358"/>
      <c r="F18" s="67"/>
    </row>
    <row r="19" spans="1:6" ht="15.75">
      <c r="A19" s="74"/>
      <c r="B19" s="107"/>
      <c r="C19" s="1044" t="s">
        <v>1598</v>
      </c>
      <c r="D19" s="1005"/>
      <c r="E19" s="891"/>
      <c r="F19" s="67"/>
    </row>
    <row r="20" spans="1:6">
      <c r="A20" s="97" t="s">
        <v>475</v>
      </c>
      <c r="B20" s="177"/>
      <c r="C20" s="157"/>
      <c r="D20" s="157"/>
      <c r="E20" s="489"/>
      <c r="F20" s="67"/>
    </row>
    <row r="21" spans="1:6">
      <c r="A21" s="97" t="s">
        <v>968</v>
      </c>
      <c r="B21" s="177"/>
      <c r="C21" s="157" t="s">
        <v>3198</v>
      </c>
      <c r="D21" s="157"/>
      <c r="E21" s="469">
        <f>+'[1]STATE LOAD PIVOT 4 VALUED 2'!$G$656</f>
        <v>186787571.69999999</v>
      </c>
      <c r="F21" s="67"/>
    </row>
    <row r="22" spans="1:6">
      <c r="A22" s="97" t="s">
        <v>1212</v>
      </c>
      <c r="B22" s="177"/>
      <c r="C22" s="157"/>
      <c r="D22" s="157"/>
      <c r="E22" s="469"/>
      <c r="F22" s="67"/>
    </row>
    <row r="23" spans="1:6">
      <c r="A23" s="97" t="s">
        <v>71</v>
      </c>
      <c r="B23" s="177"/>
      <c r="C23" s="157"/>
      <c r="D23" s="157"/>
      <c r="E23" s="469"/>
      <c r="F23" s="67"/>
    </row>
    <row r="24" spans="1:6">
      <c r="A24" s="97" t="s">
        <v>72</v>
      </c>
      <c r="B24" s="177"/>
      <c r="C24" s="157"/>
      <c r="D24" s="157"/>
      <c r="E24" s="469"/>
      <c r="F24" s="67"/>
    </row>
    <row r="25" spans="1:6">
      <c r="A25" s="97" t="s">
        <v>484</v>
      </c>
      <c r="B25" s="177"/>
      <c r="C25" s="157"/>
      <c r="D25" s="157"/>
      <c r="E25" s="469"/>
      <c r="F25" s="67"/>
    </row>
    <row r="26" spans="1:6">
      <c r="A26" s="97" t="s">
        <v>487</v>
      </c>
      <c r="B26" s="177"/>
      <c r="C26" s="157"/>
      <c r="D26" s="157"/>
      <c r="E26" s="469"/>
      <c r="F26" s="67"/>
    </row>
    <row r="27" spans="1:6">
      <c r="A27" s="97" t="s">
        <v>2227</v>
      </c>
      <c r="B27" s="177"/>
      <c r="C27" s="157"/>
      <c r="D27" s="157"/>
      <c r="E27" s="469"/>
      <c r="F27" s="67"/>
    </row>
    <row r="28" spans="1:6">
      <c r="A28" s="97" t="s">
        <v>341</v>
      </c>
      <c r="B28" s="177"/>
      <c r="C28" s="157"/>
      <c r="D28" s="157"/>
      <c r="E28" s="469"/>
      <c r="F28" s="67"/>
    </row>
    <row r="29" spans="1:6">
      <c r="A29" s="97" t="s">
        <v>73</v>
      </c>
      <c r="B29" s="177"/>
      <c r="C29" s="157"/>
      <c r="D29" s="157"/>
      <c r="E29" s="469"/>
      <c r="F29" s="67"/>
    </row>
    <row r="30" spans="1:6">
      <c r="A30" s="97" t="s">
        <v>74</v>
      </c>
      <c r="B30" s="177"/>
      <c r="C30" s="157"/>
      <c r="D30" s="157"/>
      <c r="E30" s="469"/>
      <c r="F30" s="67"/>
    </row>
    <row r="31" spans="1:6">
      <c r="A31" s="97" t="s">
        <v>75</v>
      </c>
      <c r="B31" s="177"/>
      <c r="C31" s="157"/>
      <c r="D31" s="157"/>
      <c r="E31" s="469"/>
      <c r="F31" s="67"/>
    </row>
    <row r="32" spans="1:6">
      <c r="A32" s="74"/>
      <c r="B32" s="177"/>
      <c r="C32" s="157"/>
      <c r="D32" s="157"/>
      <c r="E32" s="482"/>
      <c r="F32" s="67"/>
    </row>
    <row r="33" spans="1:7" ht="15.75">
      <c r="A33" s="97" t="s">
        <v>76</v>
      </c>
      <c r="B33" s="177"/>
      <c r="C33" s="1044" t="s">
        <v>1599</v>
      </c>
      <c r="D33" s="1005"/>
      <c r="E33" s="892">
        <f>SUM(E20:E32)</f>
        <v>186787571.69999999</v>
      </c>
      <c r="F33" s="67"/>
    </row>
    <row r="34" spans="1:7">
      <c r="A34" s="74"/>
      <c r="B34" s="67"/>
      <c r="C34" s="317"/>
      <c r="D34" s="2"/>
      <c r="E34" s="358"/>
      <c r="F34" s="67"/>
    </row>
    <row r="35" spans="1:7" ht="15.75">
      <c r="A35" s="74"/>
      <c r="B35" s="107"/>
      <c r="C35" s="890" t="s">
        <v>1600</v>
      </c>
      <c r="D35" s="163"/>
      <c r="E35" s="1041"/>
      <c r="F35" s="67"/>
    </row>
    <row r="36" spans="1:7">
      <c r="A36" s="74"/>
      <c r="B36" s="107"/>
      <c r="C36" s="496"/>
      <c r="D36" s="163"/>
      <c r="E36" s="893"/>
      <c r="F36" s="67"/>
    </row>
    <row r="37" spans="1:7">
      <c r="A37" s="97">
        <v>14</v>
      </c>
      <c r="B37" s="67"/>
      <c r="C37" s="486" t="s">
        <v>3659</v>
      </c>
      <c r="D37" s="157"/>
      <c r="E37" s="1651">
        <v>102070193</v>
      </c>
      <c r="F37" s="67"/>
    </row>
    <row r="38" spans="1:7">
      <c r="A38" s="97">
        <v>15</v>
      </c>
      <c r="B38" s="67"/>
      <c r="C38" s="1467" t="s">
        <v>3660</v>
      </c>
      <c r="D38" s="1468"/>
      <c r="E38" s="1469">
        <v>18056</v>
      </c>
      <c r="F38" s="67"/>
    </row>
    <row r="39" spans="1:7" ht="15.75">
      <c r="A39" s="97">
        <v>16</v>
      </c>
      <c r="B39" s="67"/>
      <c r="C39" s="1470"/>
      <c r="D39" s="157"/>
      <c r="E39" s="469"/>
      <c r="F39" s="67"/>
    </row>
    <row r="40" spans="1:7">
      <c r="A40" s="97">
        <v>17</v>
      </c>
      <c r="B40" s="67"/>
      <c r="C40" s="486"/>
      <c r="D40" s="157"/>
      <c r="E40" s="469"/>
      <c r="F40" s="67"/>
      <c r="G40" s="1471"/>
    </row>
    <row r="41" spans="1:7">
      <c r="A41" s="97">
        <v>18</v>
      </c>
      <c r="B41" s="67"/>
      <c r="C41" s="486"/>
      <c r="D41" s="157"/>
      <c r="E41" s="469"/>
      <c r="F41" s="67"/>
    </row>
    <row r="42" spans="1:7">
      <c r="A42" s="97">
        <v>19</v>
      </c>
      <c r="B42" s="67"/>
      <c r="C42" s="486"/>
      <c r="D42" s="157"/>
      <c r="E42" s="469"/>
      <c r="F42" s="67"/>
    </row>
    <row r="43" spans="1:7">
      <c r="A43" s="97">
        <v>20</v>
      </c>
      <c r="B43" s="67"/>
      <c r="C43" s="486"/>
      <c r="D43" s="157"/>
      <c r="E43" s="469"/>
      <c r="F43" s="67"/>
    </row>
    <row r="44" spans="1:7">
      <c r="A44" s="97">
        <v>21</v>
      </c>
      <c r="B44" s="67"/>
      <c r="C44" s="486"/>
      <c r="D44" s="157"/>
      <c r="E44" s="469"/>
      <c r="F44" s="67"/>
    </row>
    <row r="45" spans="1:7">
      <c r="A45" s="97">
        <v>22</v>
      </c>
      <c r="B45" s="67"/>
      <c r="C45" s="486"/>
      <c r="D45" s="157"/>
      <c r="E45" s="469"/>
      <c r="F45" s="67"/>
    </row>
    <row r="46" spans="1:7">
      <c r="A46" s="97">
        <v>23</v>
      </c>
      <c r="B46" s="67"/>
      <c r="C46" s="486"/>
      <c r="D46" s="157"/>
      <c r="E46" s="469"/>
      <c r="F46" s="67"/>
    </row>
    <row r="47" spans="1:7">
      <c r="A47" s="97">
        <v>24</v>
      </c>
      <c r="B47" s="67"/>
      <c r="C47" s="486"/>
      <c r="D47" s="157"/>
      <c r="E47" s="469"/>
      <c r="F47" s="67"/>
    </row>
    <row r="48" spans="1:7">
      <c r="A48" s="97">
        <v>25</v>
      </c>
      <c r="B48" s="67"/>
      <c r="C48" s="486"/>
      <c r="D48" s="157"/>
      <c r="E48" s="469"/>
      <c r="F48" s="67"/>
    </row>
    <row r="49" spans="1:9">
      <c r="A49" s="97">
        <v>26</v>
      </c>
      <c r="B49" s="67"/>
      <c r="C49" s="486"/>
      <c r="D49" s="157"/>
      <c r="E49" s="469"/>
      <c r="F49" s="67"/>
    </row>
    <row r="50" spans="1:9">
      <c r="A50" s="97">
        <v>27</v>
      </c>
      <c r="B50" s="67"/>
      <c r="C50" s="486"/>
      <c r="D50" s="157"/>
      <c r="E50" s="469"/>
      <c r="F50" s="67"/>
    </row>
    <row r="51" spans="1:9">
      <c r="A51" s="97">
        <v>28</v>
      </c>
      <c r="B51" s="67"/>
      <c r="C51" s="486"/>
      <c r="D51" s="157"/>
      <c r="E51" s="469"/>
      <c r="F51" s="67"/>
    </row>
    <row r="52" spans="1:9">
      <c r="A52" s="97">
        <v>29</v>
      </c>
      <c r="B52" s="67"/>
      <c r="C52" s="486"/>
      <c r="D52" s="157"/>
      <c r="E52" s="469"/>
      <c r="F52" s="67"/>
    </row>
    <row r="53" spans="1:9">
      <c r="A53" s="97">
        <v>30</v>
      </c>
      <c r="B53" s="67"/>
      <c r="C53" s="486"/>
      <c r="D53" s="157"/>
      <c r="E53" s="469"/>
      <c r="F53" s="67"/>
    </row>
    <row r="54" spans="1:9">
      <c r="A54" s="97">
        <v>31</v>
      </c>
      <c r="B54" s="67"/>
      <c r="C54" s="486"/>
      <c r="D54" s="157"/>
      <c r="E54" s="469"/>
      <c r="F54" s="67"/>
    </row>
    <row r="55" spans="1:9">
      <c r="A55" s="97">
        <v>32</v>
      </c>
      <c r="B55" s="67"/>
      <c r="C55" s="486"/>
      <c r="D55" s="157"/>
      <c r="E55" s="469"/>
      <c r="F55" s="67"/>
    </row>
    <row r="56" spans="1:9">
      <c r="A56" s="74"/>
      <c r="B56" s="67"/>
      <c r="C56" s="486"/>
      <c r="D56" s="157"/>
      <c r="E56" s="469"/>
      <c r="F56" s="67"/>
    </row>
    <row r="57" spans="1:9">
      <c r="A57" s="74"/>
      <c r="B57" s="177"/>
      <c r="C57" s="157"/>
      <c r="D57" s="157"/>
      <c r="E57" s="482"/>
      <c r="F57" s="67"/>
    </row>
    <row r="58" spans="1:9" ht="16.5" thickBot="1">
      <c r="A58" s="646" t="s">
        <v>2613</v>
      </c>
      <c r="B58" s="103"/>
      <c r="C58" s="894" t="s">
        <v>1601</v>
      </c>
      <c r="D58" s="310"/>
      <c r="E58" s="895">
        <f>SUM(E37:E57)</f>
        <v>102088249</v>
      </c>
      <c r="F58" s="67"/>
    </row>
    <row r="59" spans="1:9">
      <c r="A59" s="164" t="s">
        <v>2583</v>
      </c>
      <c r="B59" s="107"/>
      <c r="C59" s="107"/>
      <c r="D59" s="107"/>
      <c r="E59" s="107"/>
      <c r="F59" s="67"/>
    </row>
    <row r="60" spans="1:9">
      <c r="A60" s="134">
        <v>61</v>
      </c>
      <c r="B60" s="107"/>
      <c r="C60" s="107"/>
      <c r="D60" s="107"/>
      <c r="E60" s="107"/>
      <c r="F60" s="67"/>
    </row>
    <row r="61" spans="1:9">
      <c r="A61" s="67"/>
      <c r="E61" s="1194"/>
      <c r="F61" s="1194"/>
      <c r="G61" s="1194"/>
    </row>
    <row r="62" spans="1:9">
      <c r="A62" s="67"/>
      <c r="E62" s="1072"/>
      <c r="F62" s="1194"/>
      <c r="G62" s="1194"/>
    </row>
    <row r="63" spans="1:9">
      <c r="A63" s="67"/>
      <c r="C63" s="1466"/>
      <c r="E63" s="1194"/>
      <c r="F63" s="1194"/>
      <c r="G63" s="1194"/>
      <c r="I63" s="132"/>
    </row>
    <row r="64" spans="1:9">
      <c r="A64" s="67"/>
      <c r="C64" s="132"/>
      <c r="D64" s="132"/>
      <c r="E64" s="1194"/>
      <c r="F64" s="1194"/>
      <c r="G64" s="1194"/>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sheetData>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85725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zoomScale="60" zoomScaleNormal="60" workbookViewId="0">
      <selection activeCell="D14" sqref="D14"/>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069" t="str">
        <f>+CONAMEDATE</f>
        <v>Annual Report of VERIZON NEW YORK INC.                                          For the period ending DECEMBER 31, 2014</v>
      </c>
      <c r="B1" s="762"/>
      <c r="C1" s="762"/>
      <c r="D1" s="762"/>
      <c r="E1" s="762"/>
      <c r="F1" s="762"/>
      <c r="G1" s="67"/>
      <c r="H1" s="67"/>
      <c r="I1" s="67"/>
    </row>
    <row r="2" spans="1:9" ht="18.95" customHeight="1">
      <c r="A2" s="1289"/>
      <c r="B2" s="1180"/>
      <c r="C2" s="1280"/>
      <c r="D2" s="1280"/>
      <c r="E2" s="1280"/>
      <c r="F2" s="1280"/>
      <c r="G2" s="1290"/>
      <c r="H2" s="1291"/>
      <c r="I2" s="67"/>
    </row>
    <row r="3" spans="1:9" ht="18.95" customHeight="1">
      <c r="A3" s="1181"/>
      <c r="B3" s="1292" t="s">
        <v>1602</v>
      </c>
      <c r="C3" s="1182"/>
      <c r="D3" s="1182"/>
      <c r="E3" s="1182"/>
      <c r="F3" s="1182"/>
      <c r="G3" s="1182"/>
      <c r="H3" s="1183"/>
      <c r="I3" s="67"/>
    </row>
    <row r="4" spans="1:9" ht="18.95" customHeight="1">
      <c r="A4" s="1181"/>
      <c r="B4" s="1074"/>
      <c r="C4" s="1074"/>
      <c r="D4" s="1074"/>
      <c r="E4" s="1074"/>
      <c r="F4" s="1074"/>
      <c r="G4" s="1074"/>
      <c r="H4" s="1075"/>
      <c r="I4" s="67"/>
    </row>
    <row r="5" spans="1:9" ht="18.95" customHeight="1">
      <c r="A5" s="1181"/>
      <c r="B5" s="1074" t="s">
        <v>1603</v>
      </c>
      <c r="C5" s="1074"/>
      <c r="D5" s="1074"/>
      <c r="E5" s="1074"/>
      <c r="F5" s="1074"/>
      <c r="G5" s="1074"/>
      <c r="H5" s="1075"/>
      <c r="I5" s="67"/>
    </row>
    <row r="6" spans="1:9" ht="18.95" customHeight="1">
      <c r="A6" s="1181"/>
      <c r="B6" s="1074" t="s">
        <v>1604</v>
      </c>
      <c r="C6" s="1074"/>
      <c r="D6" s="1074"/>
      <c r="E6" s="1074"/>
      <c r="F6" s="1074"/>
      <c r="G6" s="1074"/>
      <c r="H6" s="1075"/>
      <c r="I6" s="67"/>
    </row>
    <row r="7" spans="1:9" ht="18.95" customHeight="1">
      <c r="A7" s="1181"/>
      <c r="B7" s="1074" t="s">
        <v>2810</v>
      </c>
      <c r="C7" s="1074"/>
      <c r="D7" s="1074"/>
      <c r="E7" s="1074"/>
      <c r="F7" s="1074"/>
      <c r="G7" s="1074"/>
      <c r="H7" s="1075"/>
      <c r="I7" s="67"/>
    </row>
    <row r="8" spans="1:9" ht="18.95" customHeight="1">
      <c r="A8" s="1181"/>
      <c r="B8" s="1293" t="s">
        <v>2809</v>
      </c>
      <c r="C8" s="1074"/>
      <c r="D8" s="1074"/>
      <c r="E8" s="1074"/>
      <c r="F8" s="1074"/>
      <c r="G8" s="1074"/>
      <c r="H8" s="1075"/>
      <c r="I8" s="67"/>
    </row>
    <row r="9" spans="1:9" ht="18.95" customHeight="1">
      <c r="A9" s="1181"/>
      <c r="B9" s="1074"/>
      <c r="C9" s="1074"/>
      <c r="D9" s="1074"/>
      <c r="E9" s="1074"/>
      <c r="F9" s="1074"/>
      <c r="G9" s="1074"/>
      <c r="H9" s="1075"/>
      <c r="I9" s="67"/>
    </row>
    <row r="10" spans="1:9" ht="18.95" customHeight="1">
      <c r="A10" s="840"/>
      <c r="B10" s="798"/>
      <c r="C10" s="810"/>
      <c r="D10" s="798"/>
      <c r="E10" s="771"/>
      <c r="F10" s="798"/>
      <c r="G10" s="798"/>
      <c r="H10" s="782"/>
      <c r="I10" s="67"/>
    </row>
    <row r="11" spans="1:9" ht="18.95" customHeight="1">
      <c r="A11" s="166"/>
      <c r="B11" s="707" t="s">
        <v>36</v>
      </c>
      <c r="C11" s="896"/>
      <c r="D11" s="767" t="s">
        <v>2057</v>
      </c>
      <c r="E11" s="799"/>
      <c r="F11" s="762"/>
      <c r="G11" s="707" t="s">
        <v>1882</v>
      </c>
      <c r="H11" s="769"/>
      <c r="I11" s="67"/>
    </row>
    <row r="12" spans="1:9" ht="18.95" customHeight="1">
      <c r="A12" s="166"/>
      <c r="B12" s="707" t="s">
        <v>48</v>
      </c>
      <c r="C12" s="896"/>
      <c r="D12" s="767" t="s">
        <v>470</v>
      </c>
      <c r="E12" s="799"/>
      <c r="F12" s="762"/>
      <c r="G12" s="707" t="s">
        <v>471</v>
      </c>
      <c r="H12" s="769"/>
      <c r="I12" s="67"/>
    </row>
    <row r="13" spans="1:9" ht="18.95" customHeight="1">
      <c r="A13" s="840"/>
      <c r="B13" s="798"/>
      <c r="C13" s="810"/>
      <c r="D13" s="798"/>
      <c r="E13" s="771"/>
      <c r="F13" s="798"/>
      <c r="G13" s="798"/>
      <c r="H13" s="782"/>
      <c r="I13" s="67"/>
    </row>
    <row r="14" spans="1:9" ht="18.95" customHeight="1">
      <c r="A14" s="166"/>
      <c r="B14" s="707" t="s">
        <v>475</v>
      </c>
      <c r="C14" s="896"/>
      <c r="D14" s="30"/>
      <c r="E14" s="717"/>
      <c r="F14" s="808"/>
      <c r="G14" s="720"/>
      <c r="H14" s="769"/>
      <c r="I14" s="67"/>
    </row>
    <row r="15" spans="1:9" ht="18.95" customHeight="1">
      <c r="A15" s="166"/>
      <c r="B15" s="707" t="s">
        <v>968</v>
      </c>
      <c r="C15" s="896"/>
      <c r="D15" s="327" t="s">
        <v>3419</v>
      </c>
      <c r="E15" s="717"/>
      <c r="F15" s="808"/>
      <c r="G15" s="726"/>
      <c r="H15" s="769"/>
      <c r="I15" s="67"/>
    </row>
    <row r="16" spans="1:9" ht="18.95" customHeight="1">
      <c r="A16" s="166"/>
      <c r="B16" s="707" t="s">
        <v>1212</v>
      </c>
      <c r="C16" s="896"/>
      <c r="D16" s="30"/>
      <c r="E16" s="717"/>
      <c r="F16" s="808"/>
      <c r="G16" s="726"/>
      <c r="H16" s="769"/>
      <c r="I16" s="67"/>
    </row>
    <row r="17" spans="1:9" ht="18.95" customHeight="1">
      <c r="A17" s="166"/>
      <c r="B17" s="707" t="s">
        <v>71</v>
      </c>
      <c r="C17" s="896"/>
      <c r="D17" s="808"/>
      <c r="E17" s="717"/>
      <c r="F17" s="808"/>
      <c r="G17" s="726"/>
      <c r="H17" s="769"/>
      <c r="I17" s="67"/>
    </row>
    <row r="18" spans="1:9" ht="18.95" customHeight="1">
      <c r="A18" s="166"/>
      <c r="B18" s="707" t="s">
        <v>72</v>
      </c>
      <c r="C18" s="896"/>
      <c r="D18" s="808"/>
      <c r="E18" s="717"/>
      <c r="F18" s="808"/>
      <c r="G18" s="726"/>
      <c r="H18" s="769"/>
      <c r="I18" s="67"/>
    </row>
    <row r="19" spans="1:9" ht="18.95" customHeight="1">
      <c r="A19" s="166"/>
      <c r="B19" s="707" t="s">
        <v>484</v>
      </c>
      <c r="C19" s="896"/>
      <c r="D19" s="808"/>
      <c r="E19" s="717"/>
      <c r="F19" s="808"/>
      <c r="G19" s="726"/>
      <c r="H19" s="769"/>
      <c r="I19" s="67"/>
    </row>
    <row r="20" spans="1:9" ht="18.95" customHeight="1">
      <c r="A20" s="166"/>
      <c r="B20" s="707" t="s">
        <v>487</v>
      </c>
      <c r="C20" s="896"/>
      <c r="D20" s="808"/>
      <c r="E20" s="717"/>
      <c r="F20" s="808"/>
      <c r="G20" s="726"/>
      <c r="H20" s="769"/>
      <c r="I20" s="67"/>
    </row>
    <row r="21" spans="1:9" ht="18.95" customHeight="1">
      <c r="A21" s="166"/>
      <c r="B21" s="707" t="s">
        <v>2227</v>
      </c>
      <c r="C21" s="896"/>
      <c r="D21" s="808"/>
      <c r="E21" s="717"/>
      <c r="F21" s="808"/>
      <c r="G21" s="726"/>
      <c r="H21" s="769"/>
      <c r="I21" s="67"/>
    </row>
    <row r="22" spans="1:9" ht="18.95" customHeight="1">
      <c r="A22" s="166"/>
      <c r="B22" s="707" t="s">
        <v>341</v>
      </c>
      <c r="C22" s="896"/>
      <c r="D22" s="808"/>
      <c r="E22" s="717"/>
      <c r="F22" s="808"/>
      <c r="G22" s="726"/>
      <c r="H22" s="769"/>
      <c r="I22" s="67"/>
    </row>
    <row r="23" spans="1:9" ht="18.95" customHeight="1">
      <c r="A23" s="166"/>
      <c r="B23" s="707" t="s">
        <v>73</v>
      </c>
      <c r="C23" s="896"/>
      <c r="D23" s="808"/>
      <c r="E23" s="717"/>
      <c r="F23" s="808"/>
      <c r="G23" s="726"/>
      <c r="H23" s="769"/>
      <c r="I23" s="67"/>
    </row>
    <row r="24" spans="1:9" ht="18.95" customHeight="1">
      <c r="A24" s="166"/>
      <c r="B24" s="707" t="s">
        <v>74</v>
      </c>
      <c r="C24" s="896"/>
      <c r="D24" s="808"/>
      <c r="E24" s="717"/>
      <c r="F24" s="808"/>
      <c r="G24" s="726"/>
      <c r="H24" s="769"/>
      <c r="I24" s="67"/>
    </row>
    <row r="25" spans="1:9" ht="18.95" customHeight="1">
      <c r="A25" s="166"/>
      <c r="B25" s="707" t="s">
        <v>75</v>
      </c>
      <c r="C25" s="896"/>
      <c r="D25" s="808"/>
      <c r="E25" s="717"/>
      <c r="F25" s="808"/>
      <c r="G25" s="726"/>
      <c r="H25" s="769"/>
      <c r="I25" s="67"/>
    </row>
    <row r="26" spans="1:9" ht="18.95" customHeight="1">
      <c r="A26" s="166"/>
      <c r="B26" s="707" t="s">
        <v>76</v>
      </c>
      <c r="C26" s="896"/>
      <c r="D26" s="808"/>
      <c r="E26" s="717"/>
      <c r="F26" s="808"/>
      <c r="G26" s="726"/>
      <c r="H26" s="769"/>
      <c r="I26" s="67"/>
    </row>
    <row r="27" spans="1:9" ht="18.95" customHeight="1">
      <c r="A27" s="166"/>
      <c r="B27" s="707" t="s">
        <v>77</v>
      </c>
      <c r="C27" s="896"/>
      <c r="D27" s="808"/>
      <c r="E27" s="717"/>
      <c r="F27" s="808"/>
      <c r="G27" s="726"/>
      <c r="H27" s="769"/>
      <c r="I27" s="67"/>
    </row>
    <row r="28" spans="1:9" ht="18.95" customHeight="1">
      <c r="A28" s="166"/>
      <c r="B28" s="707" t="s">
        <v>78</v>
      </c>
      <c r="C28" s="896"/>
      <c r="D28" s="808"/>
      <c r="E28" s="717"/>
      <c r="F28" s="808"/>
      <c r="G28" s="726"/>
      <c r="H28" s="769"/>
      <c r="I28" s="67"/>
    </row>
    <row r="29" spans="1:9" ht="18.95" customHeight="1">
      <c r="A29" s="166"/>
      <c r="B29" s="707" t="s">
        <v>79</v>
      </c>
      <c r="C29" s="896"/>
      <c r="D29" s="808"/>
      <c r="E29" s="717"/>
      <c r="F29" s="808"/>
      <c r="G29" s="726"/>
      <c r="H29" s="769"/>
      <c r="I29" s="67"/>
    </row>
    <row r="30" spans="1:9" ht="18.95" customHeight="1">
      <c r="A30" s="166"/>
      <c r="B30" s="707" t="s">
        <v>80</v>
      </c>
      <c r="C30" s="896"/>
      <c r="D30" s="808"/>
      <c r="E30" s="717"/>
      <c r="F30" s="808"/>
      <c r="G30" s="726"/>
      <c r="H30" s="769"/>
      <c r="I30" s="67"/>
    </row>
    <row r="31" spans="1:9" ht="18.95" customHeight="1">
      <c r="A31" s="166"/>
      <c r="B31" s="707" t="s">
        <v>81</v>
      </c>
      <c r="C31" s="896"/>
      <c r="D31" s="808"/>
      <c r="E31" s="717"/>
      <c r="F31" s="808"/>
      <c r="G31" s="726"/>
      <c r="H31" s="769"/>
      <c r="I31" s="67"/>
    </row>
    <row r="32" spans="1:9" ht="18.95" customHeight="1">
      <c r="A32" s="166"/>
      <c r="B32" s="707" t="s">
        <v>82</v>
      </c>
      <c r="C32" s="896"/>
      <c r="D32" s="808"/>
      <c r="E32" s="717"/>
      <c r="F32" s="808"/>
      <c r="G32" s="726"/>
      <c r="H32" s="769"/>
      <c r="I32" s="67"/>
    </row>
    <row r="33" spans="1:9" ht="18.95" customHeight="1">
      <c r="A33" s="166"/>
      <c r="B33" s="707" t="s">
        <v>83</v>
      </c>
      <c r="C33" s="896"/>
      <c r="D33" s="808"/>
      <c r="E33" s="717"/>
      <c r="F33" s="808"/>
      <c r="G33" s="726"/>
      <c r="H33" s="769"/>
      <c r="I33" s="67"/>
    </row>
    <row r="34" spans="1:9" ht="18.95" customHeight="1">
      <c r="A34" s="166"/>
      <c r="B34" s="707" t="s">
        <v>84</v>
      </c>
      <c r="C34" s="896"/>
      <c r="D34" s="808"/>
      <c r="E34" s="717"/>
      <c r="F34" s="808"/>
      <c r="G34" s="726"/>
      <c r="H34" s="769"/>
      <c r="I34" s="67"/>
    </row>
    <row r="35" spans="1:9" ht="18.95" customHeight="1">
      <c r="A35" s="166"/>
      <c r="B35" s="707" t="s">
        <v>85</v>
      </c>
      <c r="C35" s="896"/>
      <c r="D35" s="808"/>
      <c r="E35" s="717"/>
      <c r="F35" s="808"/>
      <c r="G35" s="726"/>
      <c r="H35" s="769"/>
      <c r="I35" s="67"/>
    </row>
    <row r="36" spans="1:9" ht="18.95" customHeight="1">
      <c r="A36" s="166"/>
      <c r="B36" s="707" t="s">
        <v>86</v>
      </c>
      <c r="C36" s="896"/>
      <c r="D36" s="808"/>
      <c r="E36" s="717"/>
      <c r="F36" s="808"/>
      <c r="G36" s="726"/>
      <c r="H36" s="769"/>
      <c r="I36" s="67"/>
    </row>
    <row r="37" spans="1:9" ht="18.95" customHeight="1">
      <c r="A37" s="166"/>
      <c r="B37" s="707" t="s">
        <v>87</v>
      </c>
      <c r="C37" s="896"/>
      <c r="D37" s="808"/>
      <c r="E37" s="717"/>
      <c r="F37" s="808"/>
      <c r="G37" s="726"/>
      <c r="H37" s="769"/>
      <c r="I37" s="67"/>
    </row>
    <row r="38" spans="1:9" ht="18.95" customHeight="1">
      <c r="A38" s="166"/>
      <c r="B38" s="707" t="s">
        <v>88</v>
      </c>
      <c r="C38" s="896"/>
      <c r="D38" s="808"/>
      <c r="E38" s="717"/>
      <c r="F38" s="808"/>
      <c r="G38" s="726"/>
      <c r="H38" s="769"/>
      <c r="I38" s="67"/>
    </row>
    <row r="39" spans="1:9" ht="18.95" customHeight="1">
      <c r="A39" s="166"/>
      <c r="B39" s="707" t="s">
        <v>2240</v>
      </c>
      <c r="C39" s="896"/>
      <c r="D39" s="808"/>
      <c r="E39" s="717"/>
      <c r="F39" s="808"/>
      <c r="G39" s="726"/>
      <c r="H39" s="769"/>
      <c r="I39" s="67"/>
    </row>
    <row r="40" spans="1:9" ht="18.95" customHeight="1">
      <c r="A40" s="166"/>
      <c r="B40" s="707" t="s">
        <v>2242</v>
      </c>
      <c r="C40" s="896"/>
      <c r="D40" s="808"/>
      <c r="E40" s="717"/>
      <c r="F40" s="808"/>
      <c r="G40" s="726"/>
      <c r="H40" s="769"/>
      <c r="I40" s="67"/>
    </row>
    <row r="41" spans="1:9" ht="18.95" customHeight="1">
      <c r="A41" s="166"/>
      <c r="B41" s="707" t="s">
        <v>2245</v>
      </c>
      <c r="C41" s="896"/>
      <c r="D41" s="808"/>
      <c r="E41" s="717"/>
      <c r="F41" s="808"/>
      <c r="G41" s="726"/>
      <c r="H41" s="769"/>
      <c r="I41" s="67"/>
    </row>
    <row r="42" spans="1:9" ht="18.95" customHeight="1">
      <c r="A42" s="166"/>
      <c r="B42" s="707" t="s">
        <v>2248</v>
      </c>
      <c r="C42" s="896"/>
      <c r="D42" s="808"/>
      <c r="E42" s="717"/>
      <c r="F42" s="808"/>
      <c r="G42" s="726"/>
      <c r="H42" s="769"/>
      <c r="I42" s="67"/>
    </row>
    <row r="43" spans="1:9" ht="18.95" customHeight="1">
      <c r="A43" s="166"/>
      <c r="B43" s="707" t="s">
        <v>2603</v>
      </c>
      <c r="C43" s="896"/>
      <c r="D43" s="808"/>
      <c r="E43" s="717"/>
      <c r="F43" s="808"/>
      <c r="G43" s="726"/>
      <c r="H43" s="769"/>
      <c r="I43" s="67"/>
    </row>
    <row r="44" spans="1:9" ht="18.95" customHeight="1">
      <c r="A44" s="166"/>
      <c r="B44" s="707" t="s">
        <v>2606</v>
      </c>
      <c r="C44" s="896"/>
      <c r="D44" s="808"/>
      <c r="E44" s="717"/>
      <c r="F44" s="808"/>
      <c r="G44" s="726"/>
      <c r="H44" s="769"/>
      <c r="I44" s="67"/>
    </row>
    <row r="45" spans="1:9" ht="18.95" customHeight="1">
      <c r="A45" s="166"/>
      <c r="B45" s="707" t="s">
        <v>2609</v>
      </c>
      <c r="C45" s="896"/>
      <c r="D45" s="808"/>
      <c r="E45" s="717"/>
      <c r="F45" s="808"/>
      <c r="G45" s="726"/>
      <c r="H45" s="769"/>
      <c r="I45" s="67"/>
    </row>
    <row r="46" spans="1:9" ht="18.95" customHeight="1">
      <c r="A46" s="166"/>
      <c r="B46" s="707" t="s">
        <v>2613</v>
      </c>
      <c r="C46" s="896"/>
      <c r="D46" s="808"/>
      <c r="E46" s="717"/>
      <c r="F46" s="808"/>
      <c r="G46" s="726"/>
      <c r="H46" s="769"/>
      <c r="I46" s="67"/>
    </row>
    <row r="47" spans="1:9" ht="18.95" customHeight="1">
      <c r="A47" s="166"/>
      <c r="B47" s="707" t="s">
        <v>2616</v>
      </c>
      <c r="C47" s="896"/>
      <c r="D47" s="808"/>
      <c r="E47" s="717"/>
      <c r="F47" s="808"/>
      <c r="G47" s="726"/>
      <c r="H47" s="769"/>
      <c r="I47" s="67"/>
    </row>
    <row r="48" spans="1:9" ht="18.95" customHeight="1">
      <c r="A48" s="166"/>
      <c r="B48" s="707" t="s">
        <v>2619</v>
      </c>
      <c r="C48" s="896"/>
      <c r="D48" s="808"/>
      <c r="E48" s="717"/>
      <c r="F48" s="808"/>
      <c r="G48" s="726"/>
      <c r="H48" s="769"/>
      <c r="I48" s="67"/>
    </row>
    <row r="49" spans="1:9" ht="18.95" customHeight="1">
      <c r="A49" s="166"/>
      <c r="B49" s="707" t="s">
        <v>2000</v>
      </c>
      <c r="C49" s="896"/>
      <c r="D49" s="808"/>
      <c r="E49" s="717"/>
      <c r="F49" s="808"/>
      <c r="G49" s="726"/>
      <c r="H49" s="769"/>
      <c r="I49" s="67"/>
    </row>
    <row r="50" spans="1:9" ht="18.95" customHeight="1">
      <c r="A50" s="166"/>
      <c r="B50" s="707" t="s">
        <v>2002</v>
      </c>
      <c r="C50" s="896"/>
      <c r="D50" s="808"/>
      <c r="E50" s="717"/>
      <c r="F50" s="808"/>
      <c r="G50" s="726"/>
      <c r="H50" s="769"/>
      <c r="I50" s="67"/>
    </row>
    <row r="51" spans="1:9" ht="18.95" customHeight="1">
      <c r="A51" s="166"/>
      <c r="B51" s="707" t="s">
        <v>2003</v>
      </c>
      <c r="C51" s="896"/>
      <c r="D51" s="808"/>
      <c r="E51" s="717"/>
      <c r="F51" s="808"/>
      <c r="G51" s="726"/>
      <c r="H51" s="769"/>
      <c r="I51" s="67"/>
    </row>
    <row r="52" spans="1:9" ht="18.95" customHeight="1">
      <c r="A52" s="166"/>
      <c r="B52" s="707" t="s">
        <v>2007</v>
      </c>
      <c r="C52" s="896"/>
      <c r="D52" s="808"/>
      <c r="E52" s="717"/>
      <c r="F52" s="808"/>
      <c r="G52" s="726"/>
      <c r="H52" s="769"/>
      <c r="I52" s="67"/>
    </row>
    <row r="53" spans="1:9" ht="18.95" customHeight="1">
      <c r="A53" s="166"/>
      <c r="B53" s="707" t="s">
        <v>2009</v>
      </c>
      <c r="C53" s="896"/>
      <c r="D53" s="808"/>
      <c r="E53" s="717"/>
      <c r="F53" s="808"/>
      <c r="G53" s="726"/>
      <c r="H53" s="769"/>
      <c r="I53" s="67"/>
    </row>
    <row r="54" spans="1:9" ht="18.95" customHeight="1">
      <c r="A54" s="166"/>
      <c r="B54" s="707" t="s">
        <v>2632</v>
      </c>
      <c r="C54" s="896"/>
      <c r="D54" s="808"/>
      <c r="E54" s="717"/>
      <c r="F54" s="808"/>
      <c r="G54" s="726"/>
      <c r="H54" s="769"/>
      <c r="I54" s="67"/>
    </row>
    <row r="55" spans="1:9" ht="18.95" customHeight="1">
      <c r="A55" s="166"/>
      <c r="B55" s="707" t="s">
        <v>2635</v>
      </c>
      <c r="C55" s="896"/>
      <c r="D55" s="808"/>
      <c r="E55" s="717"/>
      <c r="F55" s="808"/>
      <c r="G55" s="726"/>
      <c r="H55" s="769"/>
      <c r="I55" s="67"/>
    </row>
    <row r="56" spans="1:9" ht="18.95" customHeight="1">
      <c r="A56" s="166"/>
      <c r="B56" s="707" t="s">
        <v>2637</v>
      </c>
      <c r="C56" s="896"/>
      <c r="D56" s="808"/>
      <c r="E56" s="717"/>
      <c r="F56" s="808"/>
      <c r="G56" s="726"/>
      <c r="H56" s="769"/>
      <c r="I56" s="67"/>
    </row>
    <row r="57" spans="1:9" ht="18.95" customHeight="1">
      <c r="A57" s="166"/>
      <c r="B57" s="707" t="s">
        <v>2640</v>
      </c>
      <c r="C57" s="896"/>
      <c r="D57" s="808"/>
      <c r="E57" s="717"/>
      <c r="F57" s="808"/>
      <c r="G57" s="726"/>
      <c r="H57" s="769"/>
      <c r="I57" s="67"/>
    </row>
    <row r="58" spans="1:9" ht="18.95" customHeight="1" thickBot="1">
      <c r="A58" s="819"/>
      <c r="B58" s="897" t="s">
        <v>2643</v>
      </c>
      <c r="C58" s="898"/>
      <c r="D58" s="813"/>
      <c r="E58" s="852" t="s">
        <v>1605</v>
      </c>
      <c r="F58" s="899"/>
      <c r="G58" s="900">
        <f>SUM(G13:G57)</f>
        <v>0</v>
      </c>
      <c r="H58" s="901"/>
      <c r="I58" s="67"/>
    </row>
    <row r="59" spans="1:9" ht="18.95" customHeight="1">
      <c r="A59" s="762"/>
      <c r="B59" s="1009" t="s">
        <v>1673</v>
      </c>
      <c r="C59" s="762"/>
      <c r="D59" s="762"/>
      <c r="E59" s="762"/>
      <c r="F59" s="762"/>
      <c r="G59" s="762"/>
      <c r="H59" s="762"/>
      <c r="I59" s="67"/>
    </row>
    <row r="60" spans="1:9" ht="18.95" customHeight="1">
      <c r="A60" s="134">
        <v>62</v>
      </c>
      <c r="B60" s="134"/>
      <c r="C60" s="134"/>
      <c r="D60" s="134"/>
      <c r="E60" s="134"/>
      <c r="F60" s="134"/>
      <c r="G60" s="134"/>
      <c r="H60" s="134"/>
      <c r="I60" s="67"/>
    </row>
    <row r="61" spans="1:9">
      <c r="A61" s="67"/>
      <c r="B61" s="67"/>
      <c r="C61" s="67"/>
    </row>
    <row r="62" spans="1:9">
      <c r="A62" s="67"/>
      <c r="B62" s="67"/>
      <c r="C62" s="67"/>
    </row>
    <row r="63" spans="1:9">
      <c r="A63" s="67"/>
      <c r="B63" s="67"/>
      <c r="C63" s="67"/>
    </row>
    <row r="64" spans="1:9">
      <c r="A64" s="67"/>
      <c r="B64" s="67"/>
      <c r="C64" s="67"/>
    </row>
    <row r="65" spans="1:3">
      <c r="A65" s="67"/>
      <c r="B65" s="67"/>
      <c r="C65" s="67"/>
    </row>
    <row r="66" spans="1:3">
      <c r="A66" s="67"/>
      <c r="B66" s="67"/>
      <c r="C66" s="67"/>
    </row>
    <row r="67" spans="1:3">
      <c r="A67" s="67"/>
      <c r="B67" s="67"/>
      <c r="C67" s="67"/>
    </row>
    <row r="68" spans="1:3">
      <c r="A68" s="67"/>
      <c r="B68" s="67"/>
      <c r="C68" s="67"/>
    </row>
    <row r="69" spans="1:3">
      <c r="A69" s="67"/>
      <c r="B69" s="67"/>
      <c r="C69" s="67"/>
    </row>
    <row r="70" spans="1:3">
      <c r="A70" s="67"/>
      <c r="B70" s="67"/>
      <c r="C70" s="67"/>
    </row>
    <row r="71" spans="1:3">
      <c r="A71" s="67"/>
      <c r="B71" s="67"/>
      <c r="C71" s="67"/>
    </row>
    <row r="72" spans="1:3">
      <c r="A72" s="67"/>
      <c r="B72" s="67"/>
      <c r="C72" s="67"/>
    </row>
    <row r="73" spans="1:3">
      <c r="A73" s="67"/>
      <c r="B73" s="67"/>
      <c r="C73" s="67"/>
    </row>
    <row r="74" spans="1:3">
      <c r="A74" s="67"/>
      <c r="B74" s="67"/>
      <c r="C74" s="67"/>
    </row>
    <row r="75" spans="1:3">
      <c r="A75" s="67"/>
      <c r="B75" s="67"/>
      <c r="C75" s="67"/>
    </row>
    <row r="76" spans="1:3">
      <c r="A76" s="67"/>
      <c r="B76" s="67"/>
      <c r="C76" s="67"/>
    </row>
    <row r="77" spans="1:3">
      <c r="A77" s="67"/>
      <c r="B77" s="67"/>
      <c r="C77" s="67"/>
    </row>
    <row r="78" spans="1:3">
      <c r="A78" s="67"/>
      <c r="B78" s="67"/>
      <c r="C78" s="67"/>
    </row>
    <row r="79" spans="1:3">
      <c r="A79" s="67"/>
      <c r="B79" s="67"/>
      <c r="C79" s="67"/>
    </row>
    <row r="80" spans="1:3">
      <c r="A80" s="67"/>
      <c r="B80" s="67"/>
      <c r="C80" s="67"/>
    </row>
    <row r="81" spans="1:3">
      <c r="A81" s="67"/>
      <c r="B81" s="67"/>
      <c r="C81" s="67"/>
    </row>
    <row r="82" spans="1:3">
      <c r="A82" s="67"/>
      <c r="B82" s="67"/>
      <c r="C82" s="67"/>
    </row>
  </sheetData>
  <pageMargins left="0.7" right="0.7" top="0.75" bottom="0.75" header="0.3" footer="0.3"/>
  <pageSetup scale="6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R90"/>
  <sheetViews>
    <sheetView defaultGridColor="0" topLeftCell="D19" colorId="22" zoomScale="75" zoomScaleNormal="75" workbookViewId="0">
      <selection activeCell="D9" sqref="D9"/>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VERIZON NEW YORK INC.                                                                                  For the period ending DECEMBER 31, 2014</v>
      </c>
      <c r="B1" s="762"/>
      <c r="C1" s="762"/>
      <c r="D1" s="762"/>
      <c r="E1" s="762"/>
      <c r="F1" s="762"/>
      <c r="G1" s="762"/>
      <c r="H1" s="762"/>
      <c r="I1" s="762"/>
      <c r="J1" s="762"/>
      <c r="K1" s="762"/>
      <c r="L1" s="762"/>
      <c r="M1" s="762"/>
      <c r="N1" s="762"/>
      <c r="O1" s="762"/>
      <c r="P1" s="67"/>
    </row>
    <row r="2" spans="1:16" ht="19.899999999999999" customHeight="1">
      <c r="A2" s="763"/>
      <c r="B2" s="765"/>
      <c r="C2" s="765"/>
      <c r="D2" s="765"/>
      <c r="E2" s="765"/>
      <c r="F2" s="765"/>
      <c r="G2" s="765"/>
      <c r="H2" s="765"/>
      <c r="I2" s="765"/>
      <c r="J2" s="765"/>
      <c r="K2" s="765"/>
      <c r="L2" s="765"/>
      <c r="M2" s="765"/>
      <c r="N2" s="765"/>
      <c r="O2" s="766"/>
      <c r="P2" s="67"/>
    </row>
    <row r="3" spans="1:16" ht="19.899999999999999" customHeight="1">
      <c r="A3" s="166"/>
      <c r="B3" s="762"/>
      <c r="C3" s="762"/>
      <c r="D3" s="762"/>
      <c r="E3" s="762"/>
      <c r="F3" s="762"/>
      <c r="G3" s="762"/>
      <c r="H3" s="762"/>
      <c r="I3" s="762"/>
      <c r="J3" s="762"/>
      <c r="K3" s="762"/>
      <c r="L3" s="762"/>
      <c r="M3" s="762"/>
      <c r="N3" s="762"/>
      <c r="O3" s="769"/>
      <c r="P3" s="67"/>
    </row>
    <row r="4" spans="1:16" ht="19.899999999999999" customHeight="1">
      <c r="A4" s="166"/>
      <c r="B4" s="1" t="s">
        <v>1606</v>
      </c>
      <c r="C4" s="767"/>
      <c r="D4" s="134"/>
      <c r="E4" s="767"/>
      <c r="F4" s="767"/>
      <c r="G4" s="767"/>
      <c r="H4" s="767"/>
      <c r="I4" s="767"/>
      <c r="J4" s="767"/>
      <c r="K4" s="767"/>
      <c r="L4" s="767"/>
      <c r="M4" s="767"/>
      <c r="N4" s="767"/>
      <c r="O4" s="769"/>
      <c r="P4" s="67"/>
    </row>
    <row r="5" spans="1:16" ht="19.899999999999999" customHeight="1">
      <c r="A5" s="166"/>
      <c r="B5" s="767"/>
      <c r="C5" s="767"/>
      <c r="D5" s="134"/>
      <c r="E5" s="767"/>
      <c r="F5" s="767"/>
      <c r="G5" s="767"/>
      <c r="H5" s="767"/>
      <c r="I5" s="767"/>
      <c r="J5" s="767"/>
      <c r="K5" s="767"/>
      <c r="L5" s="767"/>
      <c r="M5" s="767"/>
      <c r="N5" s="767"/>
      <c r="O5" s="769"/>
      <c r="P5" s="67"/>
    </row>
    <row r="6" spans="1:16" ht="19.899999999999999" customHeight="1">
      <c r="A6" s="166"/>
      <c r="B6" s="762"/>
      <c r="C6" s="762"/>
      <c r="D6" s="762"/>
      <c r="E6" s="762"/>
      <c r="F6" s="762"/>
      <c r="G6" s="762"/>
      <c r="H6" s="762"/>
      <c r="I6" s="762"/>
      <c r="J6" s="762"/>
      <c r="K6" s="762"/>
      <c r="L6" s="762"/>
      <c r="M6" s="762"/>
      <c r="N6" s="762"/>
      <c r="O6" s="769"/>
      <c r="P6" s="67"/>
    </row>
    <row r="7" spans="1:16" ht="19.899999999999999" customHeight="1">
      <c r="A7" s="166"/>
      <c r="B7" s="707" t="s">
        <v>2021</v>
      </c>
      <c r="C7" s="762"/>
      <c r="D7" s="1009" t="s">
        <v>1607</v>
      </c>
      <c r="O7" s="769"/>
      <c r="P7" s="67"/>
    </row>
    <row r="8" spans="1:16" ht="19.899999999999999" customHeight="1">
      <c r="A8" s="166"/>
      <c r="B8" s="762"/>
      <c r="C8" s="762"/>
      <c r="D8" s="1009" t="s">
        <v>1608</v>
      </c>
      <c r="O8" s="769"/>
      <c r="P8" s="67"/>
    </row>
    <row r="9" spans="1:16" ht="19.899999999999999" customHeight="1">
      <c r="A9" s="166"/>
      <c r="B9" s="707" t="s">
        <v>2035</v>
      </c>
      <c r="C9" s="762"/>
      <c r="D9" s="680" t="s">
        <v>1609</v>
      </c>
      <c r="O9" s="1010"/>
      <c r="P9" s="67"/>
    </row>
    <row r="10" spans="1:16" ht="19.899999999999999" customHeight="1">
      <c r="A10" s="818"/>
      <c r="B10" s="797"/>
      <c r="C10" s="797"/>
      <c r="D10" s="1011" t="s">
        <v>1610</v>
      </c>
      <c r="E10" s="1023"/>
      <c r="F10" s="1023"/>
      <c r="G10" s="1023"/>
      <c r="H10" s="1023"/>
      <c r="I10" s="1023"/>
      <c r="J10" s="1023"/>
      <c r="K10" s="1023"/>
      <c r="L10" s="1023"/>
      <c r="M10" s="1023"/>
      <c r="N10" s="1023"/>
      <c r="O10" s="779"/>
      <c r="P10" s="67"/>
    </row>
    <row r="11" spans="1:16" ht="19.899999999999999" customHeight="1">
      <c r="A11" s="166"/>
      <c r="B11" s="762"/>
      <c r="C11" s="896"/>
      <c r="D11" s="762"/>
      <c r="E11" s="896"/>
      <c r="F11" s="762"/>
      <c r="G11" s="896"/>
      <c r="H11" s="762"/>
      <c r="I11" s="762"/>
      <c r="J11" s="762"/>
      <c r="K11" s="811"/>
      <c r="L11" s="767" t="s">
        <v>1611</v>
      </c>
      <c r="M11" s="767"/>
      <c r="N11" s="767"/>
      <c r="O11" s="768"/>
      <c r="P11" s="67"/>
    </row>
    <row r="12" spans="1:16" ht="19.899999999999999" customHeight="1">
      <c r="A12" s="166"/>
      <c r="B12" s="707" t="s">
        <v>36</v>
      </c>
      <c r="C12" s="896"/>
      <c r="D12" s="762"/>
      <c r="E12" s="896"/>
      <c r="F12" s="762"/>
      <c r="G12" s="896"/>
      <c r="H12" s="762"/>
      <c r="I12" s="762"/>
      <c r="J12" s="762"/>
      <c r="K12" s="811"/>
      <c r="L12" s="767" t="s">
        <v>2687</v>
      </c>
      <c r="M12" s="767"/>
      <c r="N12" s="767"/>
      <c r="O12" s="768"/>
      <c r="P12" s="67"/>
    </row>
    <row r="13" spans="1:16" ht="19.899999999999999" customHeight="1">
      <c r="A13" s="166"/>
      <c r="B13" s="707" t="s">
        <v>48</v>
      </c>
      <c r="C13" s="896"/>
      <c r="D13" s="707" t="s">
        <v>1031</v>
      </c>
      <c r="E13" s="896"/>
      <c r="F13" s="707" t="s">
        <v>1612</v>
      </c>
      <c r="G13" s="896"/>
      <c r="H13" s="767" t="s">
        <v>1613</v>
      </c>
      <c r="I13" s="767"/>
      <c r="J13" s="767"/>
      <c r="K13" s="1024"/>
      <c r="L13" s="707" t="s">
        <v>1711</v>
      </c>
      <c r="M13" s="95"/>
      <c r="N13" s="707" t="s">
        <v>1713</v>
      </c>
      <c r="O13" s="768"/>
      <c r="P13" s="67"/>
    </row>
    <row r="14" spans="1:16" ht="19.899999999999999" customHeight="1">
      <c r="A14" s="818"/>
      <c r="B14" s="797"/>
      <c r="C14" s="902"/>
      <c r="D14" s="812" t="s">
        <v>470</v>
      </c>
      <c r="E14" s="902"/>
      <c r="F14" s="812" t="s">
        <v>471</v>
      </c>
      <c r="G14" s="902"/>
      <c r="H14" s="803" t="s">
        <v>472</v>
      </c>
      <c r="I14" s="803"/>
      <c r="J14" s="803"/>
      <c r="K14" s="1020"/>
      <c r="L14" s="803" t="s">
        <v>62</v>
      </c>
      <c r="M14" s="803"/>
      <c r="N14" s="803"/>
      <c r="O14" s="903"/>
      <c r="P14" s="67"/>
    </row>
    <row r="15" spans="1:16" ht="19.899999999999999" customHeight="1">
      <c r="A15" s="166"/>
      <c r="B15" s="762"/>
      <c r="C15" s="896"/>
      <c r="D15" s="762"/>
      <c r="E15" s="896"/>
      <c r="F15" s="904"/>
      <c r="G15" s="905"/>
      <c r="H15" s="904"/>
      <c r="I15" s="904"/>
      <c r="J15" s="904"/>
      <c r="K15" s="905"/>
      <c r="L15" s="904"/>
      <c r="M15" s="904"/>
      <c r="N15" s="904"/>
      <c r="O15" s="769"/>
      <c r="P15" s="67"/>
    </row>
    <row r="16" spans="1:16" ht="19.899999999999999" customHeight="1">
      <c r="A16" s="166"/>
      <c r="B16" s="707" t="s">
        <v>475</v>
      </c>
      <c r="C16" s="896"/>
      <c r="D16" s="808"/>
      <c r="E16" s="884"/>
      <c r="F16" s="720"/>
      <c r="G16" s="906"/>
      <c r="H16" s="720"/>
      <c r="I16" s="720"/>
      <c r="J16" s="720"/>
      <c r="K16" s="906"/>
      <c r="L16" s="720"/>
      <c r="M16" s="720"/>
      <c r="N16" s="720"/>
      <c r="O16" s="769"/>
      <c r="P16" s="67"/>
    </row>
    <row r="17" spans="1:18" ht="19.899999999999999" customHeight="1">
      <c r="A17" s="166"/>
      <c r="B17" s="707" t="s">
        <v>968</v>
      </c>
      <c r="C17" s="896"/>
      <c r="D17" s="808"/>
      <c r="E17" s="884"/>
      <c r="F17" s="726"/>
      <c r="G17" s="907"/>
      <c r="H17" s="726"/>
      <c r="I17" s="726"/>
      <c r="J17" s="726"/>
      <c r="K17" s="907"/>
      <c r="L17" s="726"/>
      <c r="M17" s="726"/>
      <c r="N17" s="726"/>
      <c r="O17" s="769"/>
      <c r="P17" s="67"/>
    </row>
    <row r="18" spans="1:18" ht="19.899999999999999" customHeight="1">
      <c r="A18" s="166"/>
      <c r="B18" s="707" t="s">
        <v>1212</v>
      </c>
      <c r="C18" s="896"/>
      <c r="D18" s="808"/>
      <c r="E18" s="884"/>
      <c r="F18" s="726"/>
      <c r="G18" s="907"/>
      <c r="H18" s="726"/>
      <c r="I18" s="726"/>
      <c r="J18" s="726"/>
      <c r="K18" s="907"/>
      <c r="L18" s="726"/>
      <c r="M18" s="726"/>
      <c r="N18" s="726"/>
      <c r="O18" s="769"/>
      <c r="P18" s="67"/>
    </row>
    <row r="19" spans="1:18" ht="19.899999999999999" customHeight="1">
      <c r="A19" s="166"/>
      <c r="B19" s="707" t="s">
        <v>71</v>
      </c>
      <c r="C19" s="896"/>
      <c r="D19" s="808"/>
      <c r="E19" s="884"/>
      <c r="F19" s="726"/>
      <c r="G19" s="907"/>
      <c r="H19" s="726"/>
      <c r="I19" s="726"/>
      <c r="J19" s="726"/>
      <c r="K19" s="907"/>
      <c r="L19" s="726"/>
      <c r="M19" s="726"/>
      <c r="N19" s="726"/>
      <c r="O19" s="769"/>
      <c r="P19" s="67"/>
    </row>
    <row r="20" spans="1:18" ht="19.899999999999999" customHeight="1">
      <c r="A20" s="166"/>
      <c r="B20" s="707" t="s">
        <v>72</v>
      </c>
      <c r="C20" s="896"/>
      <c r="D20" s="808"/>
      <c r="E20" s="884"/>
      <c r="F20" s="726"/>
      <c r="G20" s="907"/>
      <c r="H20" s="726"/>
      <c r="I20" s="726"/>
      <c r="J20" s="726"/>
      <c r="K20" s="907"/>
      <c r="L20" s="726"/>
      <c r="M20" s="726"/>
      <c r="N20" s="726"/>
      <c r="O20" s="769"/>
      <c r="P20" s="67"/>
    </row>
    <row r="21" spans="1:18" ht="19.899999999999999" customHeight="1">
      <c r="A21" s="166"/>
      <c r="B21" s="707" t="s">
        <v>484</v>
      </c>
      <c r="C21" s="896"/>
      <c r="D21" s="808"/>
      <c r="E21" s="884"/>
      <c r="F21" s="726"/>
      <c r="G21" s="907"/>
      <c r="H21" s="726"/>
      <c r="I21" s="726"/>
      <c r="J21" s="726"/>
      <c r="K21" s="907"/>
      <c r="L21" s="726"/>
      <c r="M21" s="726"/>
      <c r="N21" s="726"/>
      <c r="O21" s="769"/>
      <c r="P21" s="67"/>
    </row>
    <row r="22" spans="1:18" ht="19.899999999999999" customHeight="1">
      <c r="A22" s="166"/>
      <c r="B22" s="707" t="s">
        <v>487</v>
      </c>
      <c r="C22" s="896"/>
      <c r="D22" s="808"/>
      <c r="E22" s="884"/>
      <c r="F22" s="726"/>
      <c r="G22" s="907"/>
      <c r="H22" s="726"/>
      <c r="I22" s="726"/>
      <c r="J22" s="726"/>
      <c r="K22" s="907"/>
      <c r="L22" s="726"/>
      <c r="M22" s="726"/>
      <c r="N22" s="726"/>
      <c r="O22" s="769"/>
      <c r="P22" s="67"/>
    </row>
    <row r="23" spans="1:18" ht="19.899999999999999" customHeight="1">
      <c r="A23" s="166"/>
      <c r="B23" s="707" t="s">
        <v>2227</v>
      </c>
      <c r="C23" s="896"/>
      <c r="D23" s="808"/>
      <c r="E23" s="884"/>
      <c r="F23" s="726"/>
      <c r="G23" s="907"/>
      <c r="H23" s="726"/>
      <c r="I23" s="726"/>
      <c r="J23" s="726"/>
      <c r="K23" s="907"/>
      <c r="L23" s="726"/>
      <c r="M23" s="726"/>
      <c r="N23" s="726"/>
      <c r="O23" s="769"/>
      <c r="P23" s="67"/>
    </row>
    <row r="24" spans="1:18" ht="19.899999999999999" customHeight="1">
      <c r="A24" s="166"/>
      <c r="B24" s="707" t="s">
        <v>341</v>
      </c>
      <c r="C24" s="896"/>
      <c r="D24" s="808"/>
      <c r="E24" s="884"/>
      <c r="F24" s="726"/>
      <c r="G24" s="907"/>
      <c r="H24" s="726"/>
      <c r="I24" s="726"/>
      <c r="J24" s="726"/>
      <c r="K24" s="907"/>
      <c r="L24" s="726"/>
      <c r="M24" s="726"/>
      <c r="N24" s="726"/>
      <c r="O24" s="769"/>
      <c r="P24" s="67"/>
    </row>
    <row r="25" spans="1:18" ht="19.899999999999999" customHeight="1">
      <c r="A25" s="166"/>
      <c r="B25" s="707" t="s">
        <v>73</v>
      </c>
      <c r="C25" s="896"/>
      <c r="D25" s="808"/>
      <c r="E25" s="884"/>
      <c r="F25" s="726"/>
      <c r="G25" s="907"/>
      <c r="H25" s="726"/>
      <c r="I25" s="726"/>
      <c r="J25" s="726"/>
      <c r="K25" s="907"/>
      <c r="L25" s="726"/>
      <c r="M25" s="726"/>
      <c r="N25" s="726"/>
      <c r="O25" s="769"/>
      <c r="P25" s="67"/>
    </row>
    <row r="26" spans="1:18" ht="19.899999999999999" customHeight="1">
      <c r="A26" s="166"/>
      <c r="B26" s="707" t="s">
        <v>74</v>
      </c>
      <c r="C26" s="896"/>
      <c r="D26" s="808"/>
      <c r="E26" s="884"/>
      <c r="F26" s="726"/>
      <c r="G26" s="907"/>
      <c r="H26" s="726"/>
      <c r="I26" s="726"/>
      <c r="J26" s="726"/>
      <c r="K26" s="907"/>
      <c r="L26" s="726"/>
      <c r="M26" s="726"/>
      <c r="N26" s="726"/>
      <c r="O26" s="769"/>
      <c r="P26" s="67"/>
      <c r="Q26" s="1194"/>
      <c r="R26" s="1194"/>
    </row>
    <row r="27" spans="1:18" ht="19.899999999999999" customHeight="1">
      <c r="A27" s="166"/>
      <c r="B27" s="707" t="s">
        <v>75</v>
      </c>
      <c r="C27" s="896"/>
      <c r="D27" s="808"/>
      <c r="E27" s="884"/>
      <c r="F27" s="726"/>
      <c r="G27" s="907"/>
      <c r="H27" s="726"/>
      <c r="I27" s="726"/>
      <c r="J27" s="726"/>
      <c r="K27" s="907"/>
      <c r="L27" s="726"/>
      <c r="M27" s="726"/>
      <c r="N27" s="726"/>
      <c r="O27" s="769"/>
      <c r="P27" s="67"/>
      <c r="Q27" s="1194"/>
      <c r="R27" s="1194"/>
    </row>
    <row r="28" spans="1:18" ht="19.899999999999999" customHeight="1">
      <c r="A28" s="166"/>
      <c r="B28" s="707" t="s">
        <v>76</v>
      </c>
      <c r="C28" s="896"/>
      <c r="D28" s="808"/>
      <c r="E28" s="884"/>
      <c r="F28" s="726"/>
      <c r="G28" s="907"/>
      <c r="H28" s="726"/>
      <c r="I28" s="726"/>
      <c r="J28" s="726"/>
      <c r="K28" s="907"/>
      <c r="L28" s="726"/>
      <c r="M28" s="726"/>
      <c r="N28" s="726"/>
      <c r="O28" s="769"/>
      <c r="P28" s="67"/>
      <c r="Q28" s="1194"/>
      <c r="R28" s="1194"/>
    </row>
    <row r="29" spans="1:18" ht="19.899999999999999" customHeight="1">
      <c r="A29" s="166"/>
      <c r="B29" s="707" t="s">
        <v>77</v>
      </c>
      <c r="C29" s="896"/>
      <c r="D29" s="808"/>
      <c r="E29" s="884"/>
      <c r="F29" s="726"/>
      <c r="G29" s="907"/>
      <c r="H29" s="726"/>
      <c r="I29" s="726"/>
      <c r="J29" s="726"/>
      <c r="K29" s="907"/>
      <c r="L29" s="726"/>
      <c r="M29" s="726"/>
      <c r="N29" s="726"/>
      <c r="O29" s="769"/>
      <c r="P29" s="67"/>
      <c r="Q29" s="1194"/>
      <c r="R29" s="1194"/>
    </row>
    <row r="30" spans="1:18" ht="19.899999999999999" customHeight="1">
      <c r="A30" s="166"/>
      <c r="B30" s="707" t="s">
        <v>78</v>
      </c>
      <c r="C30" s="896"/>
      <c r="D30" s="808"/>
      <c r="E30" s="884"/>
      <c r="F30" s="726"/>
      <c r="G30" s="907"/>
      <c r="H30" s="726"/>
      <c r="I30" s="726"/>
      <c r="J30" s="726"/>
      <c r="K30" s="907"/>
      <c r="L30" s="726"/>
      <c r="M30" s="726"/>
      <c r="N30" s="726"/>
      <c r="O30" s="769"/>
      <c r="P30" s="67"/>
      <c r="Q30" s="1194"/>
      <c r="R30" s="1194"/>
    </row>
    <row r="31" spans="1:18" ht="19.899999999999999" customHeight="1">
      <c r="A31" s="166"/>
      <c r="B31" s="707" t="s">
        <v>79</v>
      </c>
      <c r="C31" s="896"/>
      <c r="D31" s="808"/>
      <c r="E31" s="884"/>
      <c r="F31" s="726"/>
      <c r="G31" s="907"/>
      <c r="H31" s="726"/>
      <c r="I31" s="726"/>
      <c r="J31" s="726"/>
      <c r="K31" s="907"/>
      <c r="L31" s="726"/>
      <c r="M31" s="726"/>
      <c r="N31" s="726"/>
      <c r="O31" s="769"/>
      <c r="P31" s="67"/>
      <c r="Q31" s="1194"/>
      <c r="R31" s="1194"/>
    </row>
    <row r="32" spans="1:18" ht="19.899999999999999" customHeight="1">
      <c r="A32" s="166"/>
      <c r="B32" s="707" t="s">
        <v>80</v>
      </c>
      <c r="C32" s="896"/>
      <c r="D32" s="808"/>
      <c r="E32" s="884"/>
      <c r="F32" s="726"/>
      <c r="G32" s="907"/>
      <c r="H32" s="726"/>
      <c r="I32" s="726"/>
      <c r="J32" s="726"/>
      <c r="K32" s="907"/>
      <c r="L32" s="726"/>
      <c r="M32" s="726"/>
      <c r="N32" s="726"/>
      <c r="O32" s="769"/>
      <c r="P32" s="67"/>
      <c r="Q32" s="1194"/>
      <c r="R32" s="1194"/>
    </row>
    <row r="33" spans="1:18" ht="19.899999999999999" customHeight="1" thickBot="1">
      <c r="A33" s="819"/>
      <c r="B33" s="897" t="s">
        <v>81</v>
      </c>
      <c r="C33" s="898"/>
      <c r="D33" s="897" t="s">
        <v>1614</v>
      </c>
      <c r="E33" s="908"/>
      <c r="F33" s="900">
        <f>SUM(F16:F32)</f>
        <v>0</v>
      </c>
      <c r="G33" s="909"/>
      <c r="H33" s="900"/>
      <c r="I33" s="900"/>
      <c r="J33" s="900">
        <f>SUM(J16:J32)</f>
        <v>0</v>
      </c>
      <c r="K33" s="909"/>
      <c r="L33" s="900">
        <f>SUM(L16:L32)</f>
        <v>0</v>
      </c>
      <c r="M33" s="900"/>
      <c r="N33" s="900">
        <f>SUM(N16:N32)</f>
        <v>0</v>
      </c>
      <c r="O33" s="901"/>
      <c r="P33" s="67"/>
      <c r="Q33" s="1072"/>
      <c r="R33" s="1194"/>
    </row>
    <row r="34" spans="1:18" ht="19.899999999999999" customHeight="1">
      <c r="A34" s="166"/>
      <c r="B34" s="762"/>
      <c r="C34" s="762"/>
      <c r="D34" s="762"/>
      <c r="E34" s="762"/>
      <c r="F34" s="762"/>
      <c r="G34" s="762"/>
      <c r="H34" s="762"/>
      <c r="I34" s="762"/>
      <c r="J34" s="762"/>
      <c r="K34" s="762"/>
      <c r="L34" s="762"/>
      <c r="M34" s="762"/>
      <c r="N34" s="762"/>
      <c r="O34" s="769"/>
      <c r="P34" s="67"/>
      <c r="Q34" s="1194"/>
      <c r="R34" s="1194"/>
    </row>
    <row r="35" spans="1:18" ht="19.899999999999999" customHeight="1">
      <c r="A35" s="166"/>
      <c r="B35" s="762"/>
      <c r="C35" s="762"/>
      <c r="D35" s="762"/>
      <c r="E35" s="762"/>
      <c r="F35" s="762"/>
      <c r="G35" s="762"/>
      <c r="H35" s="762"/>
      <c r="I35" s="762"/>
      <c r="J35" s="762"/>
      <c r="K35" s="762"/>
      <c r="L35" s="762"/>
      <c r="M35" s="762"/>
      <c r="N35" s="762"/>
      <c r="O35" s="769"/>
      <c r="P35" s="67"/>
      <c r="Q35" s="1194"/>
      <c r="R35" s="1194"/>
    </row>
    <row r="36" spans="1:18" ht="19.899999999999999" customHeight="1">
      <c r="A36" s="166"/>
      <c r="B36" s="762"/>
      <c r="C36" s="762"/>
      <c r="D36" s="762"/>
      <c r="E36" s="762"/>
      <c r="F36" s="762"/>
      <c r="G36" s="762"/>
      <c r="H36" s="762"/>
      <c r="I36" s="762"/>
      <c r="J36" s="762"/>
      <c r="K36" s="762"/>
      <c r="L36" s="762"/>
      <c r="M36" s="762"/>
      <c r="N36" s="762"/>
      <c r="O36" s="769"/>
      <c r="P36" s="67"/>
      <c r="Q36" s="1194"/>
      <c r="R36" s="1194"/>
    </row>
    <row r="37" spans="1:18" ht="19.899999999999999" customHeight="1">
      <c r="A37" s="166"/>
      <c r="B37" s="762"/>
      <c r="C37" s="762"/>
      <c r="D37" s="762"/>
      <c r="E37" s="762"/>
      <c r="F37" s="762"/>
      <c r="G37" s="762"/>
      <c r="H37" s="762"/>
      <c r="I37" s="762"/>
      <c r="J37" s="762"/>
      <c r="K37" s="762"/>
      <c r="L37" s="762"/>
      <c r="M37" s="762"/>
      <c r="N37" s="762"/>
      <c r="O37" s="769"/>
      <c r="P37" s="67"/>
      <c r="Q37" s="1194"/>
      <c r="R37" s="1194"/>
    </row>
    <row r="38" spans="1:18" ht="19.899999999999999" customHeight="1">
      <c r="A38" s="166"/>
      <c r="B38" s="1" t="s">
        <v>1615</v>
      </c>
      <c r="C38" s="767"/>
      <c r="D38" s="134"/>
      <c r="E38" s="767"/>
      <c r="F38" s="767"/>
      <c r="G38" s="767"/>
      <c r="H38" s="767"/>
      <c r="I38" s="767"/>
      <c r="J38" s="767"/>
      <c r="K38" s="767"/>
      <c r="L38" s="767"/>
      <c r="M38" s="767"/>
      <c r="N38" s="767"/>
      <c r="O38" s="769"/>
      <c r="P38" s="67"/>
    </row>
    <row r="39" spans="1:18" ht="19.899999999999999" customHeight="1">
      <c r="A39" s="166"/>
      <c r="B39" s="762"/>
      <c r="C39" s="762"/>
      <c r="D39" s="762"/>
      <c r="E39" s="762"/>
      <c r="F39" s="762"/>
      <c r="G39" s="762"/>
      <c r="H39" s="762"/>
      <c r="I39" s="762"/>
      <c r="J39" s="762"/>
      <c r="K39" s="762"/>
      <c r="L39" s="762"/>
      <c r="M39" s="762"/>
      <c r="N39" s="762"/>
      <c r="O39" s="769"/>
      <c r="P39" s="67"/>
    </row>
    <row r="40" spans="1:18" ht="19.899999999999999" customHeight="1">
      <c r="A40" s="166"/>
      <c r="B40" s="707" t="s">
        <v>2021</v>
      </c>
      <c r="C40" s="762"/>
      <c r="D40" s="762" t="s">
        <v>1616</v>
      </c>
      <c r="E40" s="762"/>
      <c r="F40" s="762"/>
      <c r="G40" s="762"/>
      <c r="H40" s="762"/>
      <c r="I40" s="762"/>
      <c r="J40" s="762"/>
      <c r="K40" s="762"/>
      <c r="L40" s="762"/>
      <c r="M40" s="762"/>
      <c r="N40" s="762"/>
      <c r="O40" s="769"/>
      <c r="P40" s="67"/>
    </row>
    <row r="41" spans="1:18" ht="19.899999999999999" customHeight="1">
      <c r="A41" s="166"/>
      <c r="B41" s="707" t="s">
        <v>2035</v>
      </c>
      <c r="C41" s="762"/>
      <c r="D41" s="1009" t="s">
        <v>1617</v>
      </c>
      <c r="E41" s="767"/>
      <c r="F41" s="767"/>
      <c r="G41" s="767"/>
      <c r="H41" s="767"/>
      <c r="I41" s="767"/>
      <c r="J41" s="767"/>
      <c r="K41" s="767"/>
      <c r="L41" s="767"/>
      <c r="M41" s="767"/>
      <c r="N41" s="767"/>
      <c r="O41" s="769"/>
      <c r="P41" s="67"/>
    </row>
    <row r="42" spans="1:18" ht="19.899999999999999" customHeight="1">
      <c r="A42" s="166"/>
      <c r="B42" s="707" t="s">
        <v>1378</v>
      </c>
      <c r="C42" s="762"/>
      <c r="D42" s="1009" t="s">
        <v>1618</v>
      </c>
      <c r="E42" s="767"/>
      <c r="F42" s="767"/>
      <c r="G42" s="767"/>
      <c r="H42" s="767"/>
      <c r="I42" s="767"/>
      <c r="J42" s="767"/>
      <c r="K42" s="767"/>
      <c r="L42" s="767"/>
      <c r="M42" s="767"/>
      <c r="N42" s="767"/>
      <c r="O42" s="769"/>
      <c r="P42" s="67"/>
    </row>
    <row r="43" spans="1:18" ht="19.899999999999999" customHeight="1">
      <c r="A43" s="166"/>
      <c r="B43" s="762"/>
      <c r="C43" s="762"/>
      <c r="D43" s="1009" t="s">
        <v>1610</v>
      </c>
      <c r="E43" s="767"/>
      <c r="F43" s="767"/>
      <c r="G43" s="767"/>
      <c r="H43" s="767"/>
      <c r="I43" s="767"/>
      <c r="J43" s="767"/>
      <c r="K43" s="767"/>
      <c r="L43" s="767"/>
      <c r="M43" s="767"/>
      <c r="N43" s="767"/>
      <c r="O43" s="769"/>
      <c r="P43" s="67"/>
    </row>
    <row r="44" spans="1:18" ht="19.899999999999999" customHeight="1">
      <c r="A44" s="818"/>
      <c r="B44" s="797"/>
      <c r="C44" s="797"/>
      <c r="D44" s="803"/>
      <c r="E44" s="803"/>
      <c r="F44" s="803"/>
      <c r="G44" s="803"/>
      <c r="H44" s="803"/>
      <c r="I44" s="803"/>
      <c r="J44" s="803"/>
      <c r="K44" s="803"/>
      <c r="L44" s="803"/>
      <c r="M44" s="803"/>
      <c r="N44" s="803"/>
      <c r="O44" s="779"/>
      <c r="P44" s="67"/>
    </row>
    <row r="45" spans="1:18" ht="19.899999999999999" customHeight="1">
      <c r="A45" s="166"/>
      <c r="B45" s="762"/>
      <c r="C45" s="810"/>
      <c r="D45" s="762"/>
      <c r="E45" s="762"/>
      <c r="F45" s="762"/>
      <c r="G45" s="896"/>
      <c r="H45" s="767" t="s">
        <v>2259</v>
      </c>
      <c r="I45" s="767"/>
      <c r="J45" s="767"/>
      <c r="K45" s="896"/>
      <c r="L45" s="767" t="s">
        <v>1535</v>
      </c>
      <c r="M45" s="767"/>
      <c r="N45" s="767"/>
      <c r="O45" s="769"/>
      <c r="P45" s="67"/>
    </row>
    <row r="46" spans="1:18" ht="19.899999999999999" customHeight="1">
      <c r="A46" s="166"/>
      <c r="B46" s="707" t="s">
        <v>36</v>
      </c>
      <c r="C46" s="896"/>
      <c r="D46" s="762"/>
      <c r="E46" s="762"/>
      <c r="F46" s="762"/>
      <c r="G46" s="810"/>
      <c r="H46" s="798"/>
      <c r="I46" s="810"/>
      <c r="J46" s="798"/>
      <c r="K46" s="810"/>
      <c r="L46" s="798"/>
      <c r="M46" s="810"/>
      <c r="N46" s="798"/>
      <c r="O46" s="782"/>
      <c r="P46" s="67"/>
    </row>
    <row r="47" spans="1:18" ht="19.899999999999999" customHeight="1">
      <c r="A47" s="166"/>
      <c r="B47" s="707" t="s">
        <v>48</v>
      </c>
      <c r="C47" s="896"/>
      <c r="D47" s="767" t="s">
        <v>1031</v>
      </c>
      <c r="E47" s="767"/>
      <c r="F47" s="767"/>
      <c r="G47" s="896"/>
      <c r="H47" s="707" t="s">
        <v>1569</v>
      </c>
      <c r="I47" s="896"/>
      <c r="J47" s="707" t="s">
        <v>1882</v>
      </c>
      <c r="K47" s="896"/>
      <c r="L47" s="707" t="s">
        <v>1569</v>
      </c>
      <c r="M47" s="896"/>
      <c r="N47" s="707" t="s">
        <v>1882</v>
      </c>
      <c r="O47" s="769"/>
      <c r="P47" s="67"/>
    </row>
    <row r="48" spans="1:18" ht="19.899999999999999" customHeight="1">
      <c r="A48" s="818"/>
      <c r="B48" s="797"/>
      <c r="C48" s="902"/>
      <c r="D48" s="803" t="s">
        <v>63</v>
      </c>
      <c r="E48" s="803"/>
      <c r="F48" s="803"/>
      <c r="G48" s="902"/>
      <c r="H48" s="812" t="s">
        <v>64</v>
      </c>
      <c r="I48" s="902"/>
      <c r="J48" s="812" t="s">
        <v>65</v>
      </c>
      <c r="K48" s="902"/>
      <c r="L48" s="812" t="s">
        <v>66</v>
      </c>
      <c r="M48" s="902"/>
      <c r="N48" s="812" t="s">
        <v>67</v>
      </c>
      <c r="O48" s="779"/>
      <c r="P48" s="67"/>
    </row>
    <row r="49" spans="1:18" ht="19.899999999999999" customHeight="1">
      <c r="A49" s="166"/>
      <c r="B49" s="707" t="s">
        <v>82</v>
      </c>
      <c r="C49" s="896"/>
      <c r="D49" s="808"/>
      <c r="E49" s="808"/>
      <c r="F49" s="808"/>
      <c r="G49" s="884"/>
      <c r="H49" s="726"/>
      <c r="I49" s="907"/>
      <c r="J49" s="720">
        <v>0</v>
      </c>
      <c r="K49" s="907"/>
      <c r="L49" s="726"/>
      <c r="M49" s="907"/>
      <c r="N49" s="720">
        <v>0</v>
      </c>
      <c r="O49" s="769"/>
      <c r="P49" s="67"/>
    </row>
    <row r="50" spans="1:18" ht="19.899999999999999" customHeight="1">
      <c r="A50" s="166"/>
      <c r="B50" s="707" t="s">
        <v>83</v>
      </c>
      <c r="C50" s="896"/>
      <c r="D50" s="808"/>
      <c r="E50" s="808"/>
      <c r="F50" s="808"/>
      <c r="G50" s="884"/>
      <c r="H50" s="726"/>
      <c r="I50" s="907"/>
      <c r="J50" s="726"/>
      <c r="K50" s="907"/>
      <c r="L50" s="726"/>
      <c r="M50" s="907"/>
      <c r="N50" s="726"/>
      <c r="O50" s="769"/>
      <c r="P50" s="67"/>
    </row>
    <row r="51" spans="1:18" ht="19.899999999999999" customHeight="1">
      <c r="A51" s="166"/>
      <c r="B51" s="707" t="s">
        <v>84</v>
      </c>
      <c r="C51" s="896"/>
      <c r="D51" s="808"/>
      <c r="E51" s="808"/>
      <c r="F51" s="808"/>
      <c r="G51" s="884"/>
      <c r="H51" s="726"/>
      <c r="I51" s="907"/>
      <c r="J51" s="726"/>
      <c r="K51" s="907"/>
      <c r="L51" s="726"/>
      <c r="M51" s="907"/>
      <c r="N51" s="726"/>
      <c r="O51" s="769"/>
      <c r="P51" s="67"/>
    </row>
    <row r="52" spans="1:18" ht="19.899999999999999" customHeight="1">
      <c r="A52" s="166"/>
      <c r="B52" s="707" t="s">
        <v>85</v>
      </c>
      <c r="C52" s="896"/>
      <c r="D52" s="808"/>
      <c r="E52" s="808"/>
      <c r="F52" s="808"/>
      <c r="G52" s="884"/>
      <c r="H52" s="726"/>
      <c r="I52" s="907"/>
      <c r="J52" s="726"/>
      <c r="K52" s="907"/>
      <c r="L52" s="726"/>
      <c r="M52" s="907"/>
      <c r="N52" s="726"/>
      <c r="O52" s="769"/>
      <c r="P52" s="67"/>
    </row>
    <row r="53" spans="1:18" ht="19.899999999999999" customHeight="1">
      <c r="A53" s="166"/>
      <c r="B53" s="707" t="s">
        <v>86</v>
      </c>
      <c r="C53" s="896"/>
      <c r="D53" s="808"/>
      <c r="E53" s="808"/>
      <c r="F53" s="808"/>
      <c r="G53" s="884"/>
      <c r="H53" s="726"/>
      <c r="I53" s="907"/>
      <c r="J53" s="726"/>
      <c r="K53" s="907"/>
      <c r="L53" s="726"/>
      <c r="M53" s="907"/>
      <c r="N53" s="726"/>
      <c r="O53" s="769"/>
      <c r="P53" s="67"/>
    </row>
    <row r="54" spans="1:18" ht="19.899999999999999" customHeight="1">
      <c r="A54" s="166"/>
      <c r="B54" s="707" t="s">
        <v>87</v>
      </c>
      <c r="C54" s="896"/>
      <c r="D54" s="808"/>
      <c r="E54" s="808"/>
      <c r="F54" s="808"/>
      <c r="G54" s="884"/>
      <c r="H54" s="726"/>
      <c r="I54" s="907"/>
      <c r="J54" s="726"/>
      <c r="K54" s="907"/>
      <c r="L54" s="726"/>
      <c r="M54" s="907"/>
      <c r="N54" s="726"/>
      <c r="O54" s="769"/>
      <c r="P54" s="67"/>
    </row>
    <row r="55" spans="1:18" ht="19.899999999999999" customHeight="1">
      <c r="A55" s="166"/>
      <c r="B55" s="707" t="s">
        <v>88</v>
      </c>
      <c r="C55" s="896"/>
      <c r="D55" s="808"/>
      <c r="E55" s="808"/>
      <c r="F55" s="808"/>
      <c r="G55" s="884"/>
      <c r="H55" s="726"/>
      <c r="I55" s="907"/>
      <c r="J55" s="726"/>
      <c r="K55" s="907"/>
      <c r="L55" s="726"/>
      <c r="M55" s="907"/>
      <c r="N55" s="726"/>
      <c r="O55" s="769"/>
      <c r="P55" s="67"/>
    </row>
    <row r="56" spans="1:18" ht="19.899999999999999" customHeight="1">
      <c r="A56" s="166"/>
      <c r="B56" s="707" t="s">
        <v>2240</v>
      </c>
      <c r="C56" s="896"/>
      <c r="D56" s="808"/>
      <c r="E56" s="808"/>
      <c r="F56" s="808"/>
      <c r="G56" s="884"/>
      <c r="H56" s="726"/>
      <c r="I56" s="907"/>
      <c r="J56" s="726"/>
      <c r="K56" s="907"/>
      <c r="L56" s="726"/>
      <c r="M56" s="907"/>
      <c r="N56" s="726"/>
      <c r="O56" s="769"/>
      <c r="P56" s="67"/>
    </row>
    <row r="57" spans="1:18" ht="19.899999999999999" customHeight="1">
      <c r="A57" s="166"/>
      <c r="B57" s="707" t="s">
        <v>2242</v>
      </c>
      <c r="C57" s="896"/>
      <c r="D57" s="808"/>
      <c r="E57" s="808"/>
      <c r="F57" s="808"/>
      <c r="G57" s="884"/>
      <c r="H57" s="726"/>
      <c r="I57" s="907"/>
      <c r="J57" s="726"/>
      <c r="K57" s="907"/>
      <c r="L57" s="726"/>
      <c r="M57" s="907"/>
      <c r="N57" s="726"/>
      <c r="O57" s="769"/>
      <c r="P57" s="67"/>
    </row>
    <row r="58" spans="1:18" ht="19.899999999999999" customHeight="1">
      <c r="A58" s="166"/>
      <c r="B58" s="707" t="s">
        <v>2245</v>
      </c>
      <c r="C58" s="896"/>
      <c r="D58" s="808"/>
      <c r="E58" s="808"/>
      <c r="F58" s="808"/>
      <c r="G58" s="884"/>
      <c r="H58" s="726"/>
      <c r="I58" s="907"/>
      <c r="J58" s="726"/>
      <c r="K58" s="907"/>
      <c r="L58" s="726"/>
      <c r="M58" s="907"/>
      <c r="N58" s="726"/>
      <c r="O58" s="769"/>
      <c r="P58" s="67"/>
    </row>
    <row r="59" spans="1:18" ht="19.899999999999999" customHeight="1">
      <c r="A59" s="166"/>
      <c r="B59" s="707" t="s">
        <v>2248</v>
      </c>
      <c r="C59" s="896"/>
      <c r="D59" s="808"/>
      <c r="E59" s="808"/>
      <c r="F59" s="808"/>
      <c r="G59" s="884"/>
      <c r="H59" s="726"/>
      <c r="I59" s="907"/>
      <c r="J59" s="726"/>
      <c r="K59" s="907"/>
      <c r="L59" s="726"/>
      <c r="M59" s="907"/>
      <c r="N59" s="726"/>
      <c r="O59" s="769"/>
      <c r="P59" s="67"/>
    </row>
    <row r="60" spans="1:18" ht="19.899999999999999" customHeight="1">
      <c r="A60" s="166"/>
      <c r="B60" s="707" t="s">
        <v>2603</v>
      </c>
      <c r="C60" s="896"/>
      <c r="D60" s="808"/>
      <c r="E60" s="808"/>
      <c r="F60" s="808"/>
      <c r="G60" s="884"/>
      <c r="H60" s="726"/>
      <c r="I60" s="907"/>
      <c r="J60" s="726"/>
      <c r="K60" s="907"/>
      <c r="L60" s="726"/>
      <c r="M60" s="907"/>
      <c r="N60" s="726"/>
      <c r="O60" s="769"/>
      <c r="P60" s="67"/>
    </row>
    <row r="61" spans="1:18" ht="19.899999999999999" customHeight="1">
      <c r="A61" s="166"/>
      <c r="B61" s="707" t="s">
        <v>2606</v>
      </c>
      <c r="C61" s="896"/>
      <c r="D61" s="808"/>
      <c r="E61" s="808"/>
      <c r="F61" s="808"/>
      <c r="G61" s="884"/>
      <c r="H61" s="726"/>
      <c r="I61" s="907"/>
      <c r="J61" s="726"/>
      <c r="K61" s="907"/>
      <c r="L61" s="726"/>
      <c r="M61" s="907"/>
      <c r="N61" s="726"/>
      <c r="O61" s="769"/>
      <c r="P61" s="67"/>
    </row>
    <row r="62" spans="1:18" ht="19.899999999999999" customHeight="1">
      <c r="A62" s="166"/>
      <c r="B62" s="707" t="s">
        <v>2609</v>
      </c>
      <c r="C62" s="896"/>
      <c r="D62" s="808"/>
      <c r="E62" s="808"/>
      <c r="F62" s="808"/>
      <c r="G62" s="884"/>
      <c r="H62" s="726"/>
      <c r="I62" s="907"/>
      <c r="J62" s="726"/>
      <c r="K62" s="907"/>
      <c r="L62" s="726"/>
      <c r="M62" s="907"/>
      <c r="N62" s="726"/>
      <c r="O62" s="769"/>
      <c r="P62" s="67"/>
      <c r="Q62" s="1194"/>
      <c r="R62" s="1194"/>
    </row>
    <row r="63" spans="1:18" ht="19.899999999999999" customHeight="1">
      <c r="A63" s="166"/>
      <c r="B63" s="707" t="s">
        <v>2613</v>
      </c>
      <c r="C63" s="896"/>
      <c r="D63" s="808"/>
      <c r="E63" s="808"/>
      <c r="F63" s="808"/>
      <c r="G63" s="884"/>
      <c r="H63" s="726"/>
      <c r="I63" s="907"/>
      <c r="J63" s="726"/>
      <c r="K63" s="907"/>
      <c r="L63" s="726"/>
      <c r="M63" s="907"/>
      <c r="N63" s="726"/>
      <c r="O63" s="769"/>
      <c r="P63" s="67"/>
      <c r="Q63" s="1072"/>
      <c r="R63" s="1194"/>
    </row>
    <row r="64" spans="1:18" ht="19.899999999999999" customHeight="1">
      <c r="A64" s="166"/>
      <c r="B64" s="707" t="s">
        <v>2616</v>
      </c>
      <c r="C64" s="896"/>
      <c r="D64" s="808"/>
      <c r="E64" s="808"/>
      <c r="F64" s="808" t="s">
        <v>728</v>
      </c>
      <c r="G64" s="884"/>
      <c r="H64" s="808" t="s">
        <v>728</v>
      </c>
      <c r="I64" s="910"/>
      <c r="J64" s="911"/>
      <c r="K64" s="884"/>
      <c r="L64" s="808" t="s">
        <v>728</v>
      </c>
      <c r="M64" s="910"/>
      <c r="N64" s="911"/>
      <c r="O64" s="779"/>
      <c r="P64" s="67"/>
      <c r="Q64" s="1194"/>
      <c r="R64" s="1194"/>
    </row>
    <row r="65" spans="1:18" ht="19.899999999999999" customHeight="1" thickBot="1">
      <c r="A65" s="819"/>
      <c r="B65" s="897" t="s">
        <v>2619</v>
      </c>
      <c r="C65" s="898"/>
      <c r="D65" s="813"/>
      <c r="E65" s="813"/>
      <c r="F65" s="912" t="s">
        <v>1619</v>
      </c>
      <c r="G65" s="898"/>
      <c r="H65" s="897" t="s">
        <v>1620</v>
      </c>
      <c r="I65" s="898" t="s">
        <v>1899</v>
      </c>
      <c r="J65" s="813">
        <f>SUM(J49:J64)</f>
        <v>0</v>
      </c>
      <c r="K65" s="898"/>
      <c r="L65" s="897" t="s">
        <v>1620</v>
      </c>
      <c r="M65" s="898" t="s">
        <v>1899</v>
      </c>
      <c r="N65" s="813">
        <f>SUM(N49:N64)</f>
        <v>0</v>
      </c>
      <c r="O65" s="814"/>
      <c r="P65" s="67"/>
      <c r="Q65" s="1194"/>
      <c r="R65" s="1194"/>
    </row>
    <row r="66" spans="1:18" ht="19.899999999999999" customHeight="1">
      <c r="A66" s="762"/>
      <c r="B66" s="815" t="s">
        <v>465</v>
      </c>
      <c r="C66" s="762"/>
      <c r="D66" s="762"/>
      <c r="E66" s="762"/>
      <c r="F66" s="762"/>
      <c r="G66" s="762"/>
      <c r="H66" s="762"/>
      <c r="I66" s="762"/>
      <c r="J66" s="762"/>
      <c r="K66" s="762"/>
      <c r="L66" s="762"/>
      <c r="M66" s="762"/>
      <c r="N66" s="762"/>
      <c r="O66" s="762"/>
      <c r="P66" s="67"/>
      <c r="Q66" s="1194"/>
      <c r="R66" s="1194"/>
    </row>
    <row r="67" spans="1:18" ht="19.899999999999999" customHeight="1">
      <c r="A67" s="134">
        <v>63</v>
      </c>
      <c r="B67" s="134"/>
      <c r="C67" s="134"/>
      <c r="D67" s="134"/>
      <c r="E67" s="134"/>
      <c r="F67" s="134"/>
      <c r="G67" s="134"/>
      <c r="H67" s="134"/>
      <c r="I67" s="134"/>
      <c r="J67" s="134"/>
      <c r="K67" s="134"/>
      <c r="L67" s="134"/>
      <c r="M67" s="134"/>
      <c r="N67" s="134"/>
      <c r="O67" s="134"/>
      <c r="P67" s="67"/>
    </row>
    <row r="68" spans="1:18">
      <c r="A68" s="67"/>
    </row>
    <row r="69" spans="1:18">
      <c r="A69" s="67"/>
    </row>
    <row r="70" spans="1:18">
      <c r="A70" s="67"/>
    </row>
    <row r="71" spans="1:18">
      <c r="A71" s="67"/>
    </row>
    <row r="72" spans="1:18">
      <c r="A72" s="67"/>
    </row>
    <row r="73" spans="1:18">
      <c r="A73" s="67"/>
    </row>
    <row r="74" spans="1:18">
      <c r="A74" s="67"/>
    </row>
    <row r="75" spans="1:18">
      <c r="A75" s="67"/>
    </row>
    <row r="76" spans="1:18">
      <c r="A76" s="67"/>
    </row>
    <row r="77" spans="1:18">
      <c r="A77" s="67"/>
    </row>
    <row r="78" spans="1:18">
      <c r="A78" s="67"/>
    </row>
    <row r="79" spans="1:18">
      <c r="A79" s="67"/>
    </row>
    <row r="80" spans="1:18">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123825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70"/>
  <sheetViews>
    <sheetView defaultGridColor="0" topLeftCell="C10" colorId="22" zoomScale="75" zoomScaleNormal="75" workbookViewId="0">
      <selection activeCell="F11" sqref="F11"/>
    </sheetView>
  </sheetViews>
  <sheetFormatPr defaultColWidth="9.77734375" defaultRowHeight="15"/>
  <cols>
    <col min="1" max="1" width="4.77734375" customWidth="1"/>
    <col min="2" max="2" width="33.33203125" customWidth="1"/>
    <col min="3" max="3" width="33.109375" style="1546" customWidth="1"/>
    <col min="4" max="4" width="16.5546875" customWidth="1"/>
    <col min="5" max="5" width="24.21875" style="1560" bestFit="1" customWidth="1"/>
    <col min="257" max="257" width="4.77734375" customWidth="1"/>
    <col min="258" max="258" width="33.33203125" customWidth="1"/>
    <col min="259" max="259" width="33.109375" customWidth="1"/>
    <col min="260" max="260" width="27.33203125" customWidth="1"/>
    <col min="261" max="261" width="24.21875" bestFit="1" customWidth="1"/>
    <col min="513" max="513" width="4.77734375" customWidth="1"/>
    <col min="514" max="514" width="33.33203125" customWidth="1"/>
    <col min="515" max="515" width="33.109375" customWidth="1"/>
    <col min="516" max="516" width="27.33203125" customWidth="1"/>
    <col min="517" max="517" width="24.21875" bestFit="1" customWidth="1"/>
    <col min="769" max="769" width="4.77734375" customWidth="1"/>
    <col min="770" max="770" width="33.33203125" customWidth="1"/>
    <col min="771" max="771" width="33.109375" customWidth="1"/>
    <col min="772" max="772" width="27.33203125" customWidth="1"/>
    <col min="773" max="773" width="24.21875" bestFit="1" customWidth="1"/>
    <col min="1025" max="1025" width="4.77734375" customWidth="1"/>
    <col min="1026" max="1026" width="33.33203125" customWidth="1"/>
    <col min="1027" max="1027" width="33.109375" customWidth="1"/>
    <col min="1028" max="1028" width="27.33203125" customWidth="1"/>
    <col min="1029" max="1029" width="24.21875" bestFit="1" customWidth="1"/>
    <col min="1281" max="1281" width="4.77734375" customWidth="1"/>
    <col min="1282" max="1282" width="33.33203125" customWidth="1"/>
    <col min="1283" max="1283" width="33.109375" customWidth="1"/>
    <col min="1284" max="1284" width="27.33203125" customWidth="1"/>
    <col min="1285" max="1285" width="24.21875" bestFit="1" customWidth="1"/>
    <col min="1537" max="1537" width="4.77734375" customWidth="1"/>
    <col min="1538" max="1538" width="33.33203125" customWidth="1"/>
    <col min="1539" max="1539" width="33.109375" customWidth="1"/>
    <col min="1540" max="1540" width="27.33203125" customWidth="1"/>
    <col min="1541" max="1541" width="24.21875" bestFit="1" customWidth="1"/>
    <col min="1793" max="1793" width="4.77734375" customWidth="1"/>
    <col min="1794" max="1794" width="33.33203125" customWidth="1"/>
    <col min="1795" max="1795" width="33.109375" customWidth="1"/>
    <col min="1796" max="1796" width="27.33203125" customWidth="1"/>
    <col min="1797" max="1797" width="24.21875" bestFit="1" customWidth="1"/>
    <col min="2049" max="2049" width="4.77734375" customWidth="1"/>
    <col min="2050" max="2050" width="33.33203125" customWidth="1"/>
    <col min="2051" max="2051" width="33.109375" customWidth="1"/>
    <col min="2052" max="2052" width="27.33203125" customWidth="1"/>
    <col min="2053" max="2053" width="24.21875" bestFit="1" customWidth="1"/>
    <col min="2305" max="2305" width="4.77734375" customWidth="1"/>
    <col min="2306" max="2306" width="33.33203125" customWidth="1"/>
    <col min="2307" max="2307" width="33.109375" customWidth="1"/>
    <col min="2308" max="2308" width="27.33203125" customWidth="1"/>
    <col min="2309" max="2309" width="24.21875" bestFit="1" customWidth="1"/>
    <col min="2561" max="2561" width="4.77734375" customWidth="1"/>
    <col min="2562" max="2562" width="33.33203125" customWidth="1"/>
    <col min="2563" max="2563" width="33.109375" customWidth="1"/>
    <col min="2564" max="2564" width="27.33203125" customWidth="1"/>
    <col min="2565" max="2565" width="24.21875" bestFit="1" customWidth="1"/>
    <col min="2817" max="2817" width="4.77734375" customWidth="1"/>
    <col min="2818" max="2818" width="33.33203125" customWidth="1"/>
    <col min="2819" max="2819" width="33.109375" customWidth="1"/>
    <col min="2820" max="2820" width="27.33203125" customWidth="1"/>
    <col min="2821" max="2821" width="24.21875" bestFit="1" customWidth="1"/>
    <col min="3073" max="3073" width="4.77734375" customWidth="1"/>
    <col min="3074" max="3074" width="33.33203125" customWidth="1"/>
    <col min="3075" max="3075" width="33.109375" customWidth="1"/>
    <col min="3076" max="3076" width="27.33203125" customWidth="1"/>
    <col min="3077" max="3077" width="24.21875" bestFit="1" customWidth="1"/>
    <col min="3329" max="3329" width="4.77734375" customWidth="1"/>
    <col min="3330" max="3330" width="33.33203125" customWidth="1"/>
    <col min="3331" max="3331" width="33.109375" customWidth="1"/>
    <col min="3332" max="3332" width="27.33203125" customWidth="1"/>
    <col min="3333" max="3333" width="24.21875" bestFit="1" customWidth="1"/>
    <col min="3585" max="3585" width="4.77734375" customWidth="1"/>
    <col min="3586" max="3586" width="33.33203125" customWidth="1"/>
    <col min="3587" max="3587" width="33.109375" customWidth="1"/>
    <col min="3588" max="3588" width="27.33203125" customWidth="1"/>
    <col min="3589" max="3589" width="24.21875" bestFit="1" customWidth="1"/>
    <col min="3841" max="3841" width="4.77734375" customWidth="1"/>
    <col min="3842" max="3842" width="33.33203125" customWidth="1"/>
    <col min="3843" max="3843" width="33.109375" customWidth="1"/>
    <col min="3844" max="3844" width="27.33203125" customWidth="1"/>
    <col min="3845" max="3845" width="24.21875" bestFit="1" customWidth="1"/>
    <col min="4097" max="4097" width="4.77734375" customWidth="1"/>
    <col min="4098" max="4098" width="33.33203125" customWidth="1"/>
    <col min="4099" max="4099" width="33.109375" customWidth="1"/>
    <col min="4100" max="4100" width="27.33203125" customWidth="1"/>
    <col min="4101" max="4101" width="24.21875" bestFit="1" customWidth="1"/>
    <col min="4353" max="4353" width="4.77734375" customWidth="1"/>
    <col min="4354" max="4354" width="33.33203125" customWidth="1"/>
    <col min="4355" max="4355" width="33.109375" customWidth="1"/>
    <col min="4356" max="4356" width="27.33203125" customWidth="1"/>
    <col min="4357" max="4357" width="24.21875" bestFit="1" customWidth="1"/>
    <col min="4609" max="4609" width="4.77734375" customWidth="1"/>
    <col min="4610" max="4610" width="33.33203125" customWidth="1"/>
    <col min="4611" max="4611" width="33.109375" customWidth="1"/>
    <col min="4612" max="4612" width="27.33203125" customWidth="1"/>
    <col min="4613" max="4613" width="24.21875" bestFit="1" customWidth="1"/>
    <col min="4865" max="4865" width="4.77734375" customWidth="1"/>
    <col min="4866" max="4866" width="33.33203125" customWidth="1"/>
    <col min="4867" max="4867" width="33.109375" customWidth="1"/>
    <col min="4868" max="4868" width="27.33203125" customWidth="1"/>
    <col min="4869" max="4869" width="24.21875" bestFit="1" customWidth="1"/>
    <col min="5121" max="5121" width="4.77734375" customWidth="1"/>
    <col min="5122" max="5122" width="33.33203125" customWidth="1"/>
    <col min="5123" max="5123" width="33.109375" customWidth="1"/>
    <col min="5124" max="5124" width="27.33203125" customWidth="1"/>
    <col min="5125" max="5125" width="24.21875" bestFit="1" customWidth="1"/>
    <col min="5377" max="5377" width="4.77734375" customWidth="1"/>
    <col min="5378" max="5378" width="33.33203125" customWidth="1"/>
    <col min="5379" max="5379" width="33.109375" customWidth="1"/>
    <col min="5380" max="5380" width="27.33203125" customWidth="1"/>
    <col min="5381" max="5381" width="24.21875" bestFit="1" customWidth="1"/>
    <col min="5633" max="5633" width="4.77734375" customWidth="1"/>
    <col min="5634" max="5634" width="33.33203125" customWidth="1"/>
    <col min="5635" max="5635" width="33.109375" customWidth="1"/>
    <col min="5636" max="5636" width="27.33203125" customWidth="1"/>
    <col min="5637" max="5637" width="24.21875" bestFit="1" customWidth="1"/>
    <col min="5889" max="5889" width="4.77734375" customWidth="1"/>
    <col min="5890" max="5890" width="33.33203125" customWidth="1"/>
    <col min="5891" max="5891" width="33.109375" customWidth="1"/>
    <col min="5892" max="5892" width="27.33203125" customWidth="1"/>
    <col min="5893" max="5893" width="24.21875" bestFit="1" customWidth="1"/>
    <col min="6145" max="6145" width="4.77734375" customWidth="1"/>
    <col min="6146" max="6146" width="33.33203125" customWidth="1"/>
    <col min="6147" max="6147" width="33.109375" customWidth="1"/>
    <col min="6148" max="6148" width="27.33203125" customWidth="1"/>
    <col min="6149" max="6149" width="24.21875" bestFit="1" customWidth="1"/>
    <col min="6401" max="6401" width="4.77734375" customWidth="1"/>
    <col min="6402" max="6402" width="33.33203125" customWidth="1"/>
    <col min="6403" max="6403" width="33.109375" customWidth="1"/>
    <col min="6404" max="6404" width="27.33203125" customWidth="1"/>
    <col min="6405" max="6405" width="24.21875" bestFit="1" customWidth="1"/>
    <col min="6657" max="6657" width="4.77734375" customWidth="1"/>
    <col min="6658" max="6658" width="33.33203125" customWidth="1"/>
    <col min="6659" max="6659" width="33.109375" customWidth="1"/>
    <col min="6660" max="6660" width="27.33203125" customWidth="1"/>
    <col min="6661" max="6661" width="24.21875" bestFit="1" customWidth="1"/>
    <col min="6913" max="6913" width="4.77734375" customWidth="1"/>
    <col min="6914" max="6914" width="33.33203125" customWidth="1"/>
    <col min="6915" max="6915" width="33.109375" customWidth="1"/>
    <col min="6916" max="6916" width="27.33203125" customWidth="1"/>
    <col min="6917" max="6917" width="24.21875" bestFit="1" customWidth="1"/>
    <col min="7169" max="7169" width="4.77734375" customWidth="1"/>
    <col min="7170" max="7170" width="33.33203125" customWidth="1"/>
    <col min="7171" max="7171" width="33.109375" customWidth="1"/>
    <col min="7172" max="7172" width="27.33203125" customWidth="1"/>
    <col min="7173" max="7173" width="24.21875" bestFit="1" customWidth="1"/>
    <col min="7425" max="7425" width="4.77734375" customWidth="1"/>
    <col min="7426" max="7426" width="33.33203125" customWidth="1"/>
    <col min="7427" max="7427" width="33.109375" customWidth="1"/>
    <col min="7428" max="7428" width="27.33203125" customWidth="1"/>
    <col min="7429" max="7429" width="24.21875" bestFit="1" customWidth="1"/>
    <col min="7681" max="7681" width="4.77734375" customWidth="1"/>
    <col min="7682" max="7682" width="33.33203125" customWidth="1"/>
    <col min="7683" max="7683" width="33.109375" customWidth="1"/>
    <col min="7684" max="7684" width="27.33203125" customWidth="1"/>
    <col min="7685" max="7685" width="24.21875" bestFit="1" customWidth="1"/>
    <col min="7937" max="7937" width="4.77734375" customWidth="1"/>
    <col min="7938" max="7938" width="33.33203125" customWidth="1"/>
    <col min="7939" max="7939" width="33.109375" customWidth="1"/>
    <col min="7940" max="7940" width="27.33203125" customWidth="1"/>
    <col min="7941" max="7941" width="24.21875" bestFit="1" customWidth="1"/>
    <col min="8193" max="8193" width="4.77734375" customWidth="1"/>
    <col min="8194" max="8194" width="33.33203125" customWidth="1"/>
    <col min="8195" max="8195" width="33.109375" customWidth="1"/>
    <col min="8196" max="8196" width="27.33203125" customWidth="1"/>
    <col min="8197" max="8197" width="24.21875" bestFit="1" customWidth="1"/>
    <col min="8449" max="8449" width="4.77734375" customWidth="1"/>
    <col min="8450" max="8450" width="33.33203125" customWidth="1"/>
    <col min="8451" max="8451" width="33.109375" customWidth="1"/>
    <col min="8452" max="8452" width="27.33203125" customWidth="1"/>
    <col min="8453" max="8453" width="24.21875" bestFit="1" customWidth="1"/>
    <col min="8705" max="8705" width="4.77734375" customWidth="1"/>
    <col min="8706" max="8706" width="33.33203125" customWidth="1"/>
    <col min="8707" max="8707" width="33.109375" customWidth="1"/>
    <col min="8708" max="8708" width="27.33203125" customWidth="1"/>
    <col min="8709" max="8709" width="24.21875" bestFit="1" customWidth="1"/>
    <col min="8961" max="8961" width="4.77734375" customWidth="1"/>
    <col min="8962" max="8962" width="33.33203125" customWidth="1"/>
    <col min="8963" max="8963" width="33.109375" customWidth="1"/>
    <col min="8964" max="8964" width="27.33203125" customWidth="1"/>
    <col min="8965" max="8965" width="24.21875" bestFit="1" customWidth="1"/>
    <col min="9217" max="9217" width="4.77734375" customWidth="1"/>
    <col min="9218" max="9218" width="33.33203125" customWidth="1"/>
    <col min="9219" max="9219" width="33.109375" customWidth="1"/>
    <col min="9220" max="9220" width="27.33203125" customWidth="1"/>
    <col min="9221" max="9221" width="24.21875" bestFit="1" customWidth="1"/>
    <col min="9473" max="9473" width="4.77734375" customWidth="1"/>
    <col min="9474" max="9474" width="33.33203125" customWidth="1"/>
    <col min="9475" max="9475" width="33.109375" customWidth="1"/>
    <col min="9476" max="9476" width="27.33203125" customWidth="1"/>
    <col min="9477" max="9477" width="24.21875" bestFit="1" customWidth="1"/>
    <col min="9729" max="9729" width="4.77734375" customWidth="1"/>
    <col min="9730" max="9730" width="33.33203125" customWidth="1"/>
    <col min="9731" max="9731" width="33.109375" customWidth="1"/>
    <col min="9732" max="9732" width="27.33203125" customWidth="1"/>
    <col min="9733" max="9733" width="24.21875" bestFit="1" customWidth="1"/>
    <col min="9985" max="9985" width="4.77734375" customWidth="1"/>
    <col min="9986" max="9986" width="33.33203125" customWidth="1"/>
    <col min="9987" max="9987" width="33.109375" customWidth="1"/>
    <col min="9988" max="9988" width="27.33203125" customWidth="1"/>
    <col min="9989" max="9989" width="24.21875" bestFit="1" customWidth="1"/>
    <col min="10241" max="10241" width="4.77734375" customWidth="1"/>
    <col min="10242" max="10242" width="33.33203125" customWidth="1"/>
    <col min="10243" max="10243" width="33.109375" customWidth="1"/>
    <col min="10244" max="10244" width="27.33203125" customWidth="1"/>
    <col min="10245" max="10245" width="24.21875" bestFit="1" customWidth="1"/>
    <col min="10497" max="10497" width="4.77734375" customWidth="1"/>
    <col min="10498" max="10498" width="33.33203125" customWidth="1"/>
    <col min="10499" max="10499" width="33.109375" customWidth="1"/>
    <col min="10500" max="10500" width="27.33203125" customWidth="1"/>
    <col min="10501" max="10501" width="24.21875" bestFit="1" customWidth="1"/>
    <col min="10753" max="10753" width="4.77734375" customWidth="1"/>
    <col min="10754" max="10754" width="33.33203125" customWidth="1"/>
    <col min="10755" max="10755" width="33.109375" customWidth="1"/>
    <col min="10756" max="10756" width="27.33203125" customWidth="1"/>
    <col min="10757" max="10757" width="24.21875" bestFit="1" customWidth="1"/>
    <col min="11009" max="11009" width="4.77734375" customWidth="1"/>
    <col min="11010" max="11010" width="33.33203125" customWidth="1"/>
    <col min="11011" max="11011" width="33.109375" customWidth="1"/>
    <col min="11012" max="11012" width="27.33203125" customWidth="1"/>
    <col min="11013" max="11013" width="24.21875" bestFit="1" customWidth="1"/>
    <col min="11265" max="11265" width="4.77734375" customWidth="1"/>
    <col min="11266" max="11266" width="33.33203125" customWidth="1"/>
    <col min="11267" max="11267" width="33.109375" customWidth="1"/>
    <col min="11268" max="11268" width="27.33203125" customWidth="1"/>
    <col min="11269" max="11269" width="24.21875" bestFit="1" customWidth="1"/>
    <col min="11521" max="11521" width="4.77734375" customWidth="1"/>
    <col min="11522" max="11522" width="33.33203125" customWidth="1"/>
    <col min="11523" max="11523" width="33.109375" customWidth="1"/>
    <col min="11524" max="11524" width="27.33203125" customWidth="1"/>
    <col min="11525" max="11525" width="24.21875" bestFit="1" customWidth="1"/>
    <col min="11777" max="11777" width="4.77734375" customWidth="1"/>
    <col min="11778" max="11778" width="33.33203125" customWidth="1"/>
    <col min="11779" max="11779" width="33.109375" customWidth="1"/>
    <col min="11780" max="11780" width="27.33203125" customWidth="1"/>
    <col min="11781" max="11781" width="24.21875" bestFit="1" customWidth="1"/>
    <col min="12033" max="12033" width="4.77734375" customWidth="1"/>
    <col min="12034" max="12034" width="33.33203125" customWidth="1"/>
    <col min="12035" max="12035" width="33.109375" customWidth="1"/>
    <col min="12036" max="12036" width="27.33203125" customWidth="1"/>
    <col min="12037" max="12037" width="24.21875" bestFit="1" customWidth="1"/>
    <col min="12289" max="12289" width="4.77734375" customWidth="1"/>
    <col min="12290" max="12290" width="33.33203125" customWidth="1"/>
    <col min="12291" max="12291" width="33.109375" customWidth="1"/>
    <col min="12292" max="12292" width="27.33203125" customWidth="1"/>
    <col min="12293" max="12293" width="24.21875" bestFit="1" customWidth="1"/>
    <col min="12545" max="12545" width="4.77734375" customWidth="1"/>
    <col min="12546" max="12546" width="33.33203125" customWidth="1"/>
    <col min="12547" max="12547" width="33.109375" customWidth="1"/>
    <col min="12548" max="12548" width="27.33203125" customWidth="1"/>
    <col min="12549" max="12549" width="24.21875" bestFit="1" customWidth="1"/>
    <col min="12801" max="12801" width="4.77734375" customWidth="1"/>
    <col min="12802" max="12802" width="33.33203125" customWidth="1"/>
    <col min="12803" max="12803" width="33.109375" customWidth="1"/>
    <col min="12804" max="12804" width="27.33203125" customWidth="1"/>
    <col min="12805" max="12805" width="24.21875" bestFit="1" customWidth="1"/>
    <col min="13057" max="13057" width="4.77734375" customWidth="1"/>
    <col min="13058" max="13058" width="33.33203125" customWidth="1"/>
    <col min="13059" max="13059" width="33.109375" customWidth="1"/>
    <col min="13060" max="13060" width="27.33203125" customWidth="1"/>
    <col min="13061" max="13061" width="24.21875" bestFit="1" customWidth="1"/>
    <col min="13313" max="13313" width="4.77734375" customWidth="1"/>
    <col min="13314" max="13314" width="33.33203125" customWidth="1"/>
    <col min="13315" max="13315" width="33.109375" customWidth="1"/>
    <col min="13316" max="13316" width="27.33203125" customWidth="1"/>
    <col min="13317" max="13317" width="24.21875" bestFit="1" customWidth="1"/>
    <col min="13569" max="13569" width="4.77734375" customWidth="1"/>
    <col min="13570" max="13570" width="33.33203125" customWidth="1"/>
    <col min="13571" max="13571" width="33.109375" customWidth="1"/>
    <col min="13572" max="13572" width="27.33203125" customWidth="1"/>
    <col min="13573" max="13573" width="24.21875" bestFit="1" customWidth="1"/>
    <col min="13825" max="13825" width="4.77734375" customWidth="1"/>
    <col min="13826" max="13826" width="33.33203125" customWidth="1"/>
    <col min="13827" max="13827" width="33.109375" customWidth="1"/>
    <col min="13828" max="13828" width="27.33203125" customWidth="1"/>
    <col min="13829" max="13829" width="24.21875" bestFit="1" customWidth="1"/>
    <col min="14081" max="14081" width="4.77734375" customWidth="1"/>
    <col min="14082" max="14082" width="33.33203125" customWidth="1"/>
    <col min="14083" max="14083" width="33.109375" customWidth="1"/>
    <col min="14084" max="14084" width="27.33203125" customWidth="1"/>
    <col min="14085" max="14085" width="24.21875" bestFit="1" customWidth="1"/>
    <col min="14337" max="14337" width="4.77734375" customWidth="1"/>
    <col min="14338" max="14338" width="33.33203125" customWidth="1"/>
    <col min="14339" max="14339" width="33.109375" customWidth="1"/>
    <col min="14340" max="14340" width="27.33203125" customWidth="1"/>
    <col min="14341" max="14341" width="24.21875" bestFit="1" customWidth="1"/>
    <col min="14593" max="14593" width="4.77734375" customWidth="1"/>
    <col min="14594" max="14594" width="33.33203125" customWidth="1"/>
    <col min="14595" max="14595" width="33.109375" customWidth="1"/>
    <col min="14596" max="14596" width="27.33203125" customWidth="1"/>
    <col min="14597" max="14597" width="24.21875" bestFit="1" customWidth="1"/>
    <col min="14849" max="14849" width="4.77734375" customWidth="1"/>
    <col min="14850" max="14850" width="33.33203125" customWidth="1"/>
    <col min="14851" max="14851" width="33.109375" customWidth="1"/>
    <col min="14852" max="14852" width="27.33203125" customWidth="1"/>
    <col min="14853" max="14853" width="24.21875" bestFit="1" customWidth="1"/>
    <col min="15105" max="15105" width="4.77734375" customWidth="1"/>
    <col min="15106" max="15106" width="33.33203125" customWidth="1"/>
    <col min="15107" max="15107" width="33.109375" customWidth="1"/>
    <col min="15108" max="15108" width="27.33203125" customWidth="1"/>
    <col min="15109" max="15109" width="24.21875" bestFit="1" customWidth="1"/>
    <col min="15361" max="15361" width="4.77734375" customWidth="1"/>
    <col min="15362" max="15362" width="33.33203125" customWidth="1"/>
    <col min="15363" max="15363" width="33.109375" customWidth="1"/>
    <col min="15364" max="15364" width="27.33203125" customWidth="1"/>
    <col min="15365" max="15365" width="24.21875" bestFit="1" customWidth="1"/>
    <col min="15617" max="15617" width="4.77734375" customWidth="1"/>
    <col min="15618" max="15618" width="33.33203125" customWidth="1"/>
    <col min="15619" max="15619" width="33.109375" customWidth="1"/>
    <col min="15620" max="15620" width="27.33203125" customWidth="1"/>
    <col min="15621" max="15621" width="24.21875" bestFit="1" customWidth="1"/>
    <col min="15873" max="15873" width="4.77734375" customWidth="1"/>
    <col min="15874" max="15874" width="33.33203125" customWidth="1"/>
    <col min="15875" max="15875" width="33.109375" customWidth="1"/>
    <col min="15876" max="15876" width="27.33203125" customWidth="1"/>
    <col min="15877" max="15877" width="24.21875" bestFit="1" customWidth="1"/>
    <col min="16129" max="16129" width="4.77734375" customWidth="1"/>
    <col min="16130" max="16130" width="33.33203125" customWidth="1"/>
    <col min="16131" max="16131" width="33.109375" customWidth="1"/>
    <col min="16132" max="16132" width="27.33203125" customWidth="1"/>
    <col min="16133" max="16133" width="24.21875" bestFit="1" customWidth="1"/>
  </cols>
  <sheetData>
    <row r="1" spans="1:6" ht="18.75" thickBot="1">
      <c r="A1" s="1482" t="str">
        <f>+CONAMEDATE2</f>
        <v>Annual Report of VERIZON NEW YORK INC.                                                     For the period ending DECEMBER 31, 2014</v>
      </c>
      <c r="B1" s="67"/>
      <c r="C1" s="1548"/>
      <c r="D1" s="67"/>
      <c r="E1" s="1549"/>
      <c r="F1" s="67"/>
    </row>
    <row r="2" spans="1:6">
      <c r="A2" s="68"/>
      <c r="B2" s="69"/>
      <c r="C2" s="1550"/>
      <c r="D2" s="69"/>
      <c r="E2" s="1551"/>
      <c r="F2" s="67"/>
    </row>
    <row r="3" spans="1:6" ht="15.75">
      <c r="A3" s="153" t="s">
        <v>1621</v>
      </c>
      <c r="B3" s="134"/>
      <c r="C3" s="1552"/>
      <c r="D3" s="134"/>
      <c r="E3" s="1553"/>
      <c r="F3" s="67"/>
    </row>
    <row r="4" spans="1:6">
      <c r="A4" s="74"/>
      <c r="B4" s="67"/>
      <c r="C4" s="1548"/>
      <c r="D4" s="67"/>
      <c r="E4" s="1554"/>
      <c r="F4" s="67"/>
    </row>
    <row r="5" spans="1:6">
      <c r="A5" s="74"/>
      <c r="B5" s="67" t="s">
        <v>1622</v>
      </c>
      <c r="C5" s="1548"/>
      <c r="D5" s="67"/>
      <c r="E5" s="1554"/>
      <c r="F5" s="67"/>
    </row>
    <row r="6" spans="1:6">
      <c r="A6" s="74"/>
      <c r="B6" s="67" t="s">
        <v>930</v>
      </c>
      <c r="C6" s="1548"/>
      <c r="D6" s="67"/>
      <c r="E6" s="1554"/>
      <c r="F6" s="67"/>
    </row>
    <row r="7" spans="1:6">
      <c r="A7" s="74"/>
      <c r="B7" s="67" t="s">
        <v>931</v>
      </c>
      <c r="C7" s="1548"/>
      <c r="D7" s="67"/>
      <c r="E7" s="1554"/>
      <c r="F7" s="67"/>
    </row>
    <row r="8" spans="1:6">
      <c r="A8" s="74"/>
      <c r="B8" s="67" t="s">
        <v>932</v>
      </c>
      <c r="C8" s="1548"/>
      <c r="D8" s="67"/>
      <c r="E8" s="1554"/>
      <c r="F8" s="67"/>
    </row>
    <row r="9" spans="1:6">
      <c r="A9" s="74"/>
      <c r="B9" s="67"/>
      <c r="C9" s="1548"/>
      <c r="D9" s="67"/>
      <c r="E9" s="1554"/>
      <c r="F9" s="67"/>
    </row>
    <row r="10" spans="1:6">
      <c r="A10" s="74"/>
      <c r="B10" s="67"/>
      <c r="C10" s="1548"/>
      <c r="D10" s="67"/>
      <c r="E10" s="1554"/>
      <c r="F10" s="67"/>
    </row>
    <row r="11" spans="1:6">
      <c r="A11" s="74"/>
      <c r="B11" s="67" t="s">
        <v>933</v>
      </c>
      <c r="C11" s="1548"/>
      <c r="D11" s="67"/>
      <c r="E11" s="1554"/>
      <c r="F11" s="67"/>
    </row>
    <row r="12" spans="1:6">
      <c r="A12" s="74"/>
      <c r="B12" s="67" t="s">
        <v>934</v>
      </c>
      <c r="C12" s="1548"/>
      <c r="D12" s="67"/>
      <c r="E12" s="1554"/>
      <c r="F12" s="67"/>
    </row>
    <row r="13" spans="1:6">
      <c r="A13" s="74"/>
      <c r="B13" s="67" t="s">
        <v>935</v>
      </c>
      <c r="C13" s="1548"/>
      <c r="D13" s="67"/>
      <c r="E13" s="1554"/>
      <c r="F13" s="67"/>
    </row>
    <row r="14" spans="1:6">
      <c r="A14" s="74"/>
      <c r="B14" s="67" t="s">
        <v>936</v>
      </c>
      <c r="C14" s="1548"/>
      <c r="D14" s="67"/>
      <c r="E14" s="1554"/>
      <c r="F14" s="67"/>
    </row>
    <row r="15" spans="1:6">
      <c r="A15" s="74"/>
      <c r="B15" s="67" t="s">
        <v>937</v>
      </c>
      <c r="C15" s="1548"/>
      <c r="D15" s="67"/>
      <c r="E15" s="1554"/>
      <c r="F15" s="67"/>
    </row>
    <row r="16" spans="1:6">
      <c r="A16" s="74"/>
      <c r="B16" s="67"/>
      <c r="C16" s="1548"/>
      <c r="D16" s="67"/>
      <c r="E16" s="1554"/>
      <c r="F16" s="67"/>
    </row>
    <row r="17" spans="1:8">
      <c r="A17" s="74"/>
      <c r="B17" s="67"/>
      <c r="C17" s="1548"/>
      <c r="D17" s="67"/>
      <c r="E17" s="1554"/>
      <c r="F17" s="67"/>
    </row>
    <row r="18" spans="1:8">
      <c r="A18" s="74"/>
      <c r="B18" s="67"/>
      <c r="C18" s="1548"/>
      <c r="D18" s="67"/>
      <c r="E18" s="1554"/>
      <c r="F18" s="67"/>
    </row>
    <row r="19" spans="1:8">
      <c r="A19" s="74"/>
      <c r="B19" s="67" t="s">
        <v>938</v>
      </c>
      <c r="C19" s="1548"/>
      <c r="D19" s="67"/>
      <c r="E19" s="1554"/>
      <c r="F19" s="67"/>
    </row>
    <row r="20" spans="1:8">
      <c r="A20" s="74"/>
      <c r="B20" s="67"/>
      <c r="C20" s="1548"/>
      <c r="D20" s="67"/>
      <c r="E20" s="1554"/>
      <c r="F20" s="67"/>
    </row>
    <row r="21" spans="1:8" ht="15.75" thickBot="1">
      <c r="A21" s="161"/>
      <c r="B21" s="103"/>
      <c r="C21" s="1555"/>
      <c r="D21" s="103"/>
      <c r="E21" s="1556"/>
      <c r="F21" s="67"/>
    </row>
    <row r="22" spans="1:8">
      <c r="A22" s="207"/>
      <c r="B22" s="30"/>
      <c r="C22" s="1307"/>
      <c r="D22" s="30"/>
      <c r="E22" s="1547"/>
      <c r="F22" s="67"/>
    </row>
    <row r="23" spans="1:8">
      <c r="A23" s="207"/>
      <c r="B23" s="1673" t="s">
        <v>3391</v>
      </c>
      <c r="C23" s="1674"/>
      <c r="D23" s="1675"/>
      <c r="E23" s="1676" t="s">
        <v>3826</v>
      </c>
      <c r="F23" s="67"/>
      <c r="G23" s="1072"/>
      <c r="H23" s="1194"/>
    </row>
    <row r="24" spans="1:8">
      <c r="A24" s="207"/>
      <c r="B24" s="1673"/>
      <c r="C24" s="1674"/>
      <c r="D24" s="1675"/>
      <c r="E24" s="1677"/>
      <c r="F24" s="67"/>
      <c r="G24" s="1194"/>
      <c r="H24" s="1194"/>
    </row>
    <row r="25" spans="1:8">
      <c r="A25" s="207"/>
      <c r="B25" s="1673" t="s">
        <v>3392</v>
      </c>
      <c r="C25" s="1674"/>
      <c r="D25" s="1675"/>
      <c r="E25" s="1678" t="s">
        <v>3393</v>
      </c>
      <c r="F25" s="67"/>
      <c r="G25" s="1072"/>
      <c r="H25" s="1194"/>
    </row>
    <row r="26" spans="1:8">
      <c r="A26" s="207"/>
      <c r="B26" s="1673"/>
      <c r="C26" s="1674"/>
      <c r="D26" s="1675"/>
      <c r="E26" s="1679"/>
      <c r="F26" s="67"/>
      <c r="G26" s="1072"/>
      <c r="H26" s="1194"/>
    </row>
    <row r="27" spans="1:8">
      <c r="A27" s="207"/>
      <c r="B27" s="1673" t="s">
        <v>3394</v>
      </c>
      <c r="C27" s="1674"/>
      <c r="D27" s="1675"/>
      <c r="E27" s="1679">
        <v>58871920.53000012</v>
      </c>
      <c r="F27" s="67"/>
      <c r="G27" s="1072"/>
      <c r="H27" s="1194"/>
    </row>
    <row r="28" spans="1:8">
      <c r="A28" s="207"/>
      <c r="B28" s="1673" t="s">
        <v>3395</v>
      </c>
      <c r="C28" s="1674"/>
      <c r="D28" s="1675"/>
      <c r="E28" s="1680"/>
      <c r="F28" s="67"/>
      <c r="G28" s="1072"/>
      <c r="H28" s="1194"/>
    </row>
    <row r="29" spans="1:8">
      <c r="A29" s="207"/>
      <c r="B29" s="1673"/>
      <c r="C29" s="1674"/>
      <c r="D29" s="1675"/>
      <c r="E29" s="1680"/>
      <c r="F29" s="67"/>
      <c r="G29" s="1072"/>
      <c r="H29" s="1194"/>
    </row>
    <row r="30" spans="1:8">
      <c r="A30" s="207"/>
      <c r="B30" s="1673" t="s">
        <v>3396</v>
      </c>
      <c r="C30" s="1674"/>
      <c r="D30" s="1675"/>
      <c r="E30" s="1679">
        <v>2913082.3100000038</v>
      </c>
      <c r="F30" s="67"/>
      <c r="G30" s="1072"/>
      <c r="H30" s="1194"/>
    </row>
    <row r="31" spans="1:8">
      <c r="A31" s="207"/>
      <c r="B31" s="1673" t="s">
        <v>3397</v>
      </c>
      <c r="C31" s="1674"/>
      <c r="D31" s="1675"/>
      <c r="E31" s="1680"/>
      <c r="F31" s="67"/>
      <c r="G31" s="1072"/>
      <c r="H31" s="1194"/>
    </row>
    <row r="32" spans="1:8">
      <c r="A32" s="207"/>
      <c r="B32" s="1673"/>
      <c r="C32" s="1674"/>
      <c r="D32" s="1675"/>
      <c r="E32" s="1680"/>
      <c r="F32" s="67"/>
      <c r="G32" s="1072"/>
      <c r="H32" s="1194"/>
    </row>
    <row r="33" spans="1:8">
      <c r="A33" s="207"/>
      <c r="B33" s="1673" t="s">
        <v>3398</v>
      </c>
      <c r="C33" s="1674"/>
      <c r="D33" s="1675"/>
      <c r="E33" s="1679">
        <v>2137365.6699999985</v>
      </c>
      <c r="F33" s="67"/>
      <c r="G33" s="1072"/>
      <c r="H33" s="1194"/>
    </row>
    <row r="34" spans="1:8">
      <c r="A34" s="207"/>
      <c r="B34" s="1673" t="s">
        <v>3399</v>
      </c>
      <c r="C34" s="1674"/>
      <c r="D34" s="1675"/>
      <c r="E34" s="1680"/>
      <c r="F34" s="67"/>
      <c r="G34" s="1072"/>
      <c r="H34" s="1194"/>
    </row>
    <row r="35" spans="1:8">
      <c r="A35" s="207"/>
      <c r="B35" s="1673"/>
      <c r="C35" s="1674"/>
      <c r="D35" s="1675"/>
      <c r="E35" s="1680"/>
      <c r="F35" s="67"/>
      <c r="G35" s="1072"/>
      <c r="H35" s="1194"/>
    </row>
    <row r="36" spans="1:8">
      <c r="A36" s="207"/>
      <c r="B36" s="1673" t="s">
        <v>3400</v>
      </c>
      <c r="C36" s="1674"/>
      <c r="D36" s="1675"/>
      <c r="E36" s="1681" t="s">
        <v>3401</v>
      </c>
      <c r="F36" s="67"/>
      <c r="G36" s="1072"/>
      <c r="H36" s="1194"/>
    </row>
    <row r="37" spans="1:8">
      <c r="A37" s="207"/>
      <c r="B37" s="1673" t="s">
        <v>3402</v>
      </c>
      <c r="C37" s="1674"/>
      <c r="D37" s="1675"/>
      <c r="E37" s="1680"/>
      <c r="F37" s="67"/>
      <c r="G37" s="1072"/>
      <c r="H37" s="1194"/>
    </row>
    <row r="38" spans="1:8">
      <c r="A38" s="207"/>
      <c r="B38" s="1673"/>
      <c r="C38" s="1674"/>
      <c r="D38" s="1675"/>
      <c r="E38" s="1680"/>
      <c r="F38" s="67"/>
      <c r="G38" s="1072"/>
      <c r="H38" s="1194"/>
    </row>
    <row r="39" spans="1:8">
      <c r="A39" s="207"/>
      <c r="B39" s="1673"/>
      <c r="C39" s="1674"/>
      <c r="D39" s="1675"/>
      <c r="E39" s="1680"/>
      <c r="F39" s="67"/>
      <c r="G39" s="1072"/>
      <c r="H39" s="1194"/>
    </row>
    <row r="40" spans="1:8">
      <c r="A40" s="207"/>
      <c r="B40" s="1673" t="s">
        <v>3403</v>
      </c>
      <c r="C40" s="1674"/>
      <c r="D40" s="1675"/>
      <c r="E40" s="1679">
        <v>246046083.76999962</v>
      </c>
      <c r="F40" s="67"/>
      <c r="G40" s="1072"/>
      <c r="H40" s="1194"/>
    </row>
    <row r="41" spans="1:8">
      <c r="A41" s="207"/>
      <c r="B41" s="1673" t="s">
        <v>3404</v>
      </c>
      <c r="C41" s="1674"/>
      <c r="D41" s="1675"/>
      <c r="E41" s="1680"/>
      <c r="F41" s="67"/>
      <c r="G41" s="1072"/>
      <c r="H41" s="1194"/>
    </row>
    <row r="42" spans="1:8">
      <c r="A42" s="207"/>
      <c r="B42" s="1673"/>
      <c r="C42" s="1674"/>
      <c r="D42" s="1675"/>
      <c r="E42" s="1680"/>
      <c r="F42" s="67"/>
      <c r="G42" s="1072"/>
      <c r="H42" s="1194"/>
    </row>
    <row r="43" spans="1:8">
      <c r="A43" s="207"/>
      <c r="B43" s="1673" t="s">
        <v>3405</v>
      </c>
      <c r="C43" s="1674"/>
      <c r="D43" s="1675"/>
      <c r="E43" s="1679">
        <v>751080000.03999996</v>
      </c>
      <c r="F43" s="67"/>
      <c r="G43" s="1072"/>
      <c r="H43" s="1194"/>
    </row>
    <row r="44" spans="1:8">
      <c r="A44" s="207"/>
      <c r="B44" s="1673" t="s">
        <v>3406</v>
      </c>
      <c r="C44" s="1674"/>
      <c r="D44" s="1675"/>
      <c r="E44" s="1680"/>
      <c r="F44" s="67"/>
      <c r="G44" s="1072"/>
      <c r="H44" s="1194"/>
    </row>
    <row r="45" spans="1:8">
      <c r="A45" s="207"/>
      <c r="B45" s="1673"/>
      <c r="C45" s="1674"/>
      <c r="D45" s="1675"/>
      <c r="E45" s="1680"/>
      <c r="F45" s="67"/>
      <c r="G45" s="1072"/>
      <c r="H45" s="1194"/>
    </row>
    <row r="46" spans="1:8">
      <c r="A46" s="207"/>
      <c r="B46" s="1673" t="s">
        <v>3407</v>
      </c>
      <c r="C46" s="1674"/>
      <c r="D46" s="1675"/>
      <c r="E46" s="1679">
        <v>62956939.329998538</v>
      </c>
      <c r="F46" s="67"/>
      <c r="G46" s="1072"/>
      <c r="H46" s="1194"/>
    </row>
    <row r="47" spans="1:8">
      <c r="A47" s="207"/>
      <c r="B47" s="1673" t="s">
        <v>3408</v>
      </c>
      <c r="C47" s="1674"/>
      <c r="D47" s="1675"/>
      <c r="E47" s="1682"/>
      <c r="F47" s="67"/>
      <c r="G47" s="1194"/>
      <c r="H47" s="1194"/>
    </row>
    <row r="48" spans="1:8">
      <c r="A48" s="207"/>
      <c r="B48" s="1683" t="s">
        <v>3409</v>
      </c>
      <c r="C48" s="1674"/>
      <c r="D48" s="1675"/>
      <c r="E48" s="1679"/>
      <c r="F48" s="67"/>
      <c r="G48" s="1194"/>
      <c r="H48" s="1194"/>
    </row>
    <row r="49" spans="1:8">
      <c r="A49" s="207"/>
      <c r="B49" s="1675"/>
      <c r="C49" s="1674"/>
      <c r="D49" s="1675"/>
      <c r="E49" s="1684"/>
      <c r="F49" s="67"/>
      <c r="G49" s="1194"/>
      <c r="H49" s="1194"/>
    </row>
    <row r="50" spans="1:8">
      <c r="A50" s="207"/>
      <c r="B50" s="30"/>
      <c r="C50" s="1307"/>
      <c r="D50" s="30"/>
      <c r="E50" s="1547"/>
      <c r="F50" s="67"/>
      <c r="G50" s="1072"/>
      <c r="H50" s="1194"/>
    </row>
    <row r="51" spans="1:8">
      <c r="A51" s="207"/>
      <c r="B51" s="30"/>
      <c r="C51" s="1307"/>
      <c r="D51" s="30"/>
      <c r="E51" s="1547"/>
      <c r="F51" s="67"/>
      <c r="G51" s="1194"/>
      <c r="H51" s="1194"/>
    </row>
    <row r="52" spans="1:8">
      <c r="A52" s="207"/>
      <c r="B52" s="30"/>
      <c r="C52" s="1307"/>
      <c r="D52" s="30"/>
      <c r="E52" s="1547"/>
      <c r="F52" s="67"/>
    </row>
    <row r="53" spans="1:8">
      <c r="A53" s="207"/>
      <c r="B53" s="30"/>
      <c r="C53" s="1307"/>
      <c r="D53" s="30"/>
      <c r="E53" s="1547"/>
      <c r="F53" s="67"/>
    </row>
    <row r="54" spans="1:8">
      <c r="A54" s="207"/>
      <c r="B54" s="30"/>
      <c r="C54" s="1307"/>
      <c r="D54" s="30"/>
      <c r="E54" s="1547"/>
      <c r="F54" s="67"/>
    </row>
    <row r="55" spans="1:8">
      <c r="A55" s="207"/>
      <c r="B55" s="30"/>
      <c r="C55" s="1307"/>
      <c r="D55" s="30"/>
      <c r="E55" s="1547"/>
      <c r="F55" s="67"/>
    </row>
    <row r="56" spans="1:8">
      <c r="A56" s="207"/>
      <c r="B56" s="30"/>
      <c r="C56" s="1307"/>
      <c r="D56" s="30"/>
      <c r="E56" s="1547"/>
      <c r="F56" s="67"/>
    </row>
    <row r="57" spans="1:8">
      <c r="A57" s="207"/>
      <c r="B57" s="30"/>
      <c r="C57" s="1307"/>
      <c r="D57" s="30"/>
      <c r="E57" s="1547"/>
      <c r="F57" s="67"/>
    </row>
    <row r="58" spans="1:8">
      <c r="A58" s="207"/>
      <c r="B58" s="30"/>
      <c r="C58" s="1307"/>
      <c r="D58" s="30"/>
      <c r="E58" s="1547"/>
      <c r="F58" s="67"/>
    </row>
    <row r="59" spans="1:8">
      <c r="A59" s="207"/>
      <c r="B59" s="30"/>
      <c r="C59" s="1307"/>
      <c r="D59" s="30"/>
      <c r="E59" s="1547"/>
      <c r="F59" s="67"/>
    </row>
    <row r="60" spans="1:8">
      <c r="A60" s="207"/>
      <c r="B60" s="30"/>
      <c r="C60" s="1307"/>
      <c r="D60" s="30"/>
      <c r="E60" s="1547"/>
      <c r="F60" s="67"/>
    </row>
    <row r="61" spans="1:8">
      <c r="A61" s="207"/>
      <c r="B61" s="30"/>
      <c r="C61" s="1307"/>
      <c r="D61" s="30"/>
      <c r="E61" s="1547"/>
      <c r="F61" s="67"/>
    </row>
    <row r="62" spans="1:8">
      <c r="A62" s="207"/>
      <c r="B62" s="30"/>
      <c r="C62" s="1307"/>
      <c r="D62" s="30"/>
      <c r="E62" s="1547"/>
      <c r="F62" s="67"/>
    </row>
    <row r="63" spans="1:8">
      <c r="A63" s="207"/>
      <c r="B63" s="30"/>
      <c r="C63" s="1307"/>
      <c r="D63" s="30"/>
      <c r="E63" s="1547"/>
      <c r="F63" s="67"/>
    </row>
    <row r="64" spans="1:8" ht="15.75" thickBot="1">
      <c r="A64" s="209"/>
      <c r="B64" s="149"/>
      <c r="C64" s="1557"/>
      <c r="D64" s="149"/>
      <c r="E64" s="1558"/>
      <c r="F64" s="67"/>
    </row>
    <row r="65" spans="1:6">
      <c r="A65" s="67" t="s">
        <v>1430</v>
      </c>
      <c r="B65" s="67"/>
      <c r="C65" s="1548"/>
      <c r="D65" s="67"/>
      <c r="E65" s="1549"/>
      <c r="F65" s="67"/>
    </row>
    <row r="66" spans="1:6">
      <c r="A66" s="134">
        <v>64</v>
      </c>
      <c r="B66" s="134"/>
      <c r="C66" s="1552"/>
      <c r="D66" s="134"/>
      <c r="E66" s="1559"/>
      <c r="F66" s="67"/>
    </row>
    <row r="67" spans="1:6">
      <c r="A67" s="67"/>
    </row>
    <row r="68" spans="1:6">
      <c r="A68" s="67"/>
    </row>
    <row r="69" spans="1:6">
      <c r="A69" s="67"/>
    </row>
    <row r="70" spans="1:6">
      <c r="A70" s="67"/>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3"/>
  <sheetViews>
    <sheetView defaultGridColor="0" topLeftCell="C1" colorId="22" zoomScale="75" zoomScaleNormal="75" workbookViewId="0">
      <selection activeCell="E12" sqref="E12"/>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 min="12" max="12" width="14" bestFit="1" customWidth="1"/>
    <col min="13" max="13" width="17" bestFit="1" customWidth="1"/>
    <col min="257" max="257" width="4.77734375" customWidth="1"/>
    <col min="258" max="258" width="102" customWidth="1"/>
    <col min="259" max="259" width="4.77734375" customWidth="1"/>
    <col min="260" max="260" width="1.77734375" customWidth="1"/>
    <col min="261" max="261" width="68.77734375" customWidth="1"/>
    <col min="262" max="262" width="3.77734375" customWidth="1"/>
    <col min="263" max="263" width="2.77734375" customWidth="1"/>
    <col min="264" max="264" width="20.77734375" customWidth="1"/>
    <col min="265" max="265" width="2.77734375" customWidth="1"/>
    <col min="513" max="513" width="4.77734375" customWidth="1"/>
    <col min="514" max="514" width="102" customWidth="1"/>
    <col min="515" max="515" width="4.77734375" customWidth="1"/>
    <col min="516" max="516" width="1.77734375" customWidth="1"/>
    <col min="517" max="517" width="68.77734375" customWidth="1"/>
    <col min="518" max="518" width="3.77734375" customWidth="1"/>
    <col min="519" max="519" width="2.77734375" customWidth="1"/>
    <col min="520" max="520" width="20.77734375" customWidth="1"/>
    <col min="521" max="521" width="2.77734375" customWidth="1"/>
    <col min="769" max="769" width="4.77734375" customWidth="1"/>
    <col min="770" max="770" width="102" customWidth="1"/>
    <col min="771" max="771" width="4.77734375" customWidth="1"/>
    <col min="772" max="772" width="1.77734375" customWidth="1"/>
    <col min="773" max="773" width="68.77734375" customWidth="1"/>
    <col min="774" max="774" width="3.77734375" customWidth="1"/>
    <col min="775" max="775" width="2.77734375" customWidth="1"/>
    <col min="776" max="776" width="20.77734375" customWidth="1"/>
    <col min="777" max="777" width="2.77734375" customWidth="1"/>
    <col min="1025" max="1025" width="4.77734375" customWidth="1"/>
    <col min="1026" max="1026" width="102" customWidth="1"/>
    <col min="1027" max="1027" width="4.77734375" customWidth="1"/>
    <col min="1028" max="1028" width="1.77734375" customWidth="1"/>
    <col min="1029" max="1029" width="68.77734375" customWidth="1"/>
    <col min="1030" max="1030" width="3.77734375" customWidth="1"/>
    <col min="1031" max="1031" width="2.77734375" customWidth="1"/>
    <col min="1032" max="1032" width="20.77734375" customWidth="1"/>
    <col min="1033" max="1033" width="2.77734375" customWidth="1"/>
    <col min="1281" max="1281" width="4.77734375" customWidth="1"/>
    <col min="1282" max="1282" width="102" customWidth="1"/>
    <col min="1283" max="1283" width="4.77734375" customWidth="1"/>
    <col min="1284" max="1284" width="1.77734375" customWidth="1"/>
    <col min="1285" max="1285" width="68.77734375" customWidth="1"/>
    <col min="1286" max="1286" width="3.77734375" customWidth="1"/>
    <col min="1287" max="1287" width="2.77734375" customWidth="1"/>
    <col min="1288" max="1288" width="20.77734375" customWidth="1"/>
    <col min="1289" max="1289" width="2.77734375" customWidth="1"/>
    <col min="1537" max="1537" width="4.77734375" customWidth="1"/>
    <col min="1538" max="1538" width="102" customWidth="1"/>
    <col min="1539" max="1539" width="4.77734375" customWidth="1"/>
    <col min="1540" max="1540" width="1.77734375" customWidth="1"/>
    <col min="1541" max="1541" width="68.77734375" customWidth="1"/>
    <col min="1542" max="1542" width="3.77734375" customWidth="1"/>
    <col min="1543" max="1543" width="2.77734375" customWidth="1"/>
    <col min="1544" max="1544" width="20.77734375" customWidth="1"/>
    <col min="1545" max="1545" width="2.77734375" customWidth="1"/>
    <col min="1793" max="1793" width="4.77734375" customWidth="1"/>
    <col min="1794" max="1794" width="102" customWidth="1"/>
    <col min="1795" max="1795" width="4.77734375" customWidth="1"/>
    <col min="1796" max="1796" width="1.77734375" customWidth="1"/>
    <col min="1797" max="1797" width="68.77734375" customWidth="1"/>
    <col min="1798" max="1798" width="3.77734375" customWidth="1"/>
    <col min="1799" max="1799" width="2.77734375" customWidth="1"/>
    <col min="1800" max="1800" width="20.77734375" customWidth="1"/>
    <col min="1801" max="1801" width="2.77734375" customWidth="1"/>
    <col min="2049" max="2049" width="4.77734375" customWidth="1"/>
    <col min="2050" max="2050" width="102" customWidth="1"/>
    <col min="2051" max="2051" width="4.77734375" customWidth="1"/>
    <col min="2052" max="2052" width="1.77734375" customWidth="1"/>
    <col min="2053" max="2053" width="68.77734375" customWidth="1"/>
    <col min="2054" max="2054" width="3.77734375" customWidth="1"/>
    <col min="2055" max="2055" width="2.77734375" customWidth="1"/>
    <col min="2056" max="2056" width="20.77734375" customWidth="1"/>
    <col min="2057" max="2057" width="2.77734375" customWidth="1"/>
    <col min="2305" max="2305" width="4.77734375" customWidth="1"/>
    <col min="2306" max="2306" width="102" customWidth="1"/>
    <col min="2307" max="2307" width="4.77734375" customWidth="1"/>
    <col min="2308" max="2308" width="1.77734375" customWidth="1"/>
    <col min="2309" max="2309" width="68.77734375" customWidth="1"/>
    <col min="2310" max="2310" width="3.77734375" customWidth="1"/>
    <col min="2311" max="2311" width="2.77734375" customWidth="1"/>
    <col min="2312" max="2312" width="20.77734375" customWidth="1"/>
    <col min="2313" max="2313" width="2.77734375" customWidth="1"/>
    <col min="2561" max="2561" width="4.77734375" customWidth="1"/>
    <col min="2562" max="2562" width="102" customWidth="1"/>
    <col min="2563" max="2563" width="4.77734375" customWidth="1"/>
    <col min="2564" max="2564" width="1.77734375" customWidth="1"/>
    <col min="2565" max="2565" width="68.77734375" customWidth="1"/>
    <col min="2566" max="2566" width="3.77734375" customWidth="1"/>
    <col min="2567" max="2567" width="2.77734375" customWidth="1"/>
    <col min="2568" max="2568" width="20.77734375" customWidth="1"/>
    <col min="2569" max="2569" width="2.77734375" customWidth="1"/>
    <col min="2817" max="2817" width="4.77734375" customWidth="1"/>
    <col min="2818" max="2818" width="102" customWidth="1"/>
    <col min="2819" max="2819" width="4.77734375" customWidth="1"/>
    <col min="2820" max="2820" width="1.77734375" customWidth="1"/>
    <col min="2821" max="2821" width="68.77734375" customWidth="1"/>
    <col min="2822" max="2822" width="3.77734375" customWidth="1"/>
    <col min="2823" max="2823" width="2.77734375" customWidth="1"/>
    <col min="2824" max="2824" width="20.77734375" customWidth="1"/>
    <col min="2825" max="2825" width="2.77734375" customWidth="1"/>
    <col min="3073" max="3073" width="4.77734375" customWidth="1"/>
    <col min="3074" max="3074" width="102" customWidth="1"/>
    <col min="3075" max="3075" width="4.77734375" customWidth="1"/>
    <col min="3076" max="3076" width="1.77734375" customWidth="1"/>
    <col min="3077" max="3077" width="68.77734375" customWidth="1"/>
    <col min="3078" max="3078" width="3.77734375" customWidth="1"/>
    <col min="3079" max="3079" width="2.77734375" customWidth="1"/>
    <col min="3080" max="3080" width="20.77734375" customWidth="1"/>
    <col min="3081" max="3081" width="2.77734375" customWidth="1"/>
    <col min="3329" max="3329" width="4.77734375" customWidth="1"/>
    <col min="3330" max="3330" width="102" customWidth="1"/>
    <col min="3331" max="3331" width="4.77734375" customWidth="1"/>
    <col min="3332" max="3332" width="1.77734375" customWidth="1"/>
    <col min="3333" max="3333" width="68.77734375" customWidth="1"/>
    <col min="3334" max="3334" width="3.77734375" customWidth="1"/>
    <col min="3335" max="3335" width="2.77734375" customWidth="1"/>
    <col min="3336" max="3336" width="20.77734375" customWidth="1"/>
    <col min="3337" max="3337" width="2.77734375" customWidth="1"/>
    <col min="3585" max="3585" width="4.77734375" customWidth="1"/>
    <col min="3586" max="3586" width="102" customWidth="1"/>
    <col min="3587" max="3587" width="4.77734375" customWidth="1"/>
    <col min="3588" max="3588" width="1.77734375" customWidth="1"/>
    <col min="3589" max="3589" width="68.77734375" customWidth="1"/>
    <col min="3590" max="3590" width="3.77734375" customWidth="1"/>
    <col min="3591" max="3591" width="2.77734375" customWidth="1"/>
    <col min="3592" max="3592" width="20.77734375" customWidth="1"/>
    <col min="3593" max="3593" width="2.77734375" customWidth="1"/>
    <col min="3841" max="3841" width="4.77734375" customWidth="1"/>
    <col min="3842" max="3842" width="102" customWidth="1"/>
    <col min="3843" max="3843" width="4.77734375" customWidth="1"/>
    <col min="3844" max="3844" width="1.77734375" customWidth="1"/>
    <col min="3845" max="3845" width="68.77734375" customWidth="1"/>
    <col min="3846" max="3846" width="3.77734375" customWidth="1"/>
    <col min="3847" max="3847" width="2.77734375" customWidth="1"/>
    <col min="3848" max="3848" width="20.77734375" customWidth="1"/>
    <col min="3849" max="3849" width="2.77734375" customWidth="1"/>
    <col min="4097" max="4097" width="4.77734375" customWidth="1"/>
    <col min="4098" max="4098" width="102" customWidth="1"/>
    <col min="4099" max="4099" width="4.77734375" customWidth="1"/>
    <col min="4100" max="4100" width="1.77734375" customWidth="1"/>
    <col min="4101" max="4101" width="68.77734375" customWidth="1"/>
    <col min="4102" max="4102" width="3.77734375" customWidth="1"/>
    <col min="4103" max="4103" width="2.77734375" customWidth="1"/>
    <col min="4104" max="4104" width="20.77734375" customWidth="1"/>
    <col min="4105" max="4105" width="2.77734375" customWidth="1"/>
    <col min="4353" max="4353" width="4.77734375" customWidth="1"/>
    <col min="4354" max="4354" width="102" customWidth="1"/>
    <col min="4355" max="4355" width="4.77734375" customWidth="1"/>
    <col min="4356" max="4356" width="1.77734375" customWidth="1"/>
    <col min="4357" max="4357" width="68.77734375" customWidth="1"/>
    <col min="4358" max="4358" width="3.77734375" customWidth="1"/>
    <col min="4359" max="4359" width="2.77734375" customWidth="1"/>
    <col min="4360" max="4360" width="20.77734375" customWidth="1"/>
    <col min="4361" max="4361" width="2.77734375" customWidth="1"/>
    <col min="4609" max="4609" width="4.77734375" customWidth="1"/>
    <col min="4610" max="4610" width="102" customWidth="1"/>
    <col min="4611" max="4611" width="4.77734375" customWidth="1"/>
    <col min="4612" max="4612" width="1.77734375" customWidth="1"/>
    <col min="4613" max="4613" width="68.77734375" customWidth="1"/>
    <col min="4614" max="4614" width="3.77734375" customWidth="1"/>
    <col min="4615" max="4615" width="2.77734375" customWidth="1"/>
    <col min="4616" max="4616" width="20.77734375" customWidth="1"/>
    <col min="4617" max="4617" width="2.77734375" customWidth="1"/>
    <col min="4865" max="4865" width="4.77734375" customWidth="1"/>
    <col min="4866" max="4866" width="102" customWidth="1"/>
    <col min="4867" max="4867" width="4.77734375" customWidth="1"/>
    <col min="4868" max="4868" width="1.77734375" customWidth="1"/>
    <col min="4869" max="4869" width="68.77734375" customWidth="1"/>
    <col min="4870" max="4870" width="3.77734375" customWidth="1"/>
    <col min="4871" max="4871" width="2.77734375" customWidth="1"/>
    <col min="4872" max="4872" width="20.77734375" customWidth="1"/>
    <col min="4873" max="4873" width="2.77734375" customWidth="1"/>
    <col min="5121" max="5121" width="4.77734375" customWidth="1"/>
    <col min="5122" max="5122" width="102" customWidth="1"/>
    <col min="5123" max="5123" width="4.77734375" customWidth="1"/>
    <col min="5124" max="5124" width="1.77734375" customWidth="1"/>
    <col min="5125" max="5125" width="68.77734375" customWidth="1"/>
    <col min="5126" max="5126" width="3.77734375" customWidth="1"/>
    <col min="5127" max="5127" width="2.77734375" customWidth="1"/>
    <col min="5128" max="5128" width="20.77734375" customWidth="1"/>
    <col min="5129" max="5129" width="2.77734375" customWidth="1"/>
    <col min="5377" max="5377" width="4.77734375" customWidth="1"/>
    <col min="5378" max="5378" width="102" customWidth="1"/>
    <col min="5379" max="5379" width="4.77734375" customWidth="1"/>
    <col min="5380" max="5380" width="1.77734375" customWidth="1"/>
    <col min="5381" max="5381" width="68.77734375" customWidth="1"/>
    <col min="5382" max="5382" width="3.77734375" customWidth="1"/>
    <col min="5383" max="5383" width="2.77734375" customWidth="1"/>
    <col min="5384" max="5384" width="20.77734375" customWidth="1"/>
    <col min="5385" max="5385" width="2.77734375" customWidth="1"/>
    <col min="5633" max="5633" width="4.77734375" customWidth="1"/>
    <col min="5634" max="5634" width="102" customWidth="1"/>
    <col min="5635" max="5635" width="4.77734375" customWidth="1"/>
    <col min="5636" max="5636" width="1.77734375" customWidth="1"/>
    <col min="5637" max="5637" width="68.77734375" customWidth="1"/>
    <col min="5638" max="5638" width="3.77734375" customWidth="1"/>
    <col min="5639" max="5639" width="2.77734375" customWidth="1"/>
    <col min="5640" max="5640" width="20.77734375" customWidth="1"/>
    <col min="5641" max="5641" width="2.77734375" customWidth="1"/>
    <col min="5889" max="5889" width="4.77734375" customWidth="1"/>
    <col min="5890" max="5890" width="102" customWidth="1"/>
    <col min="5891" max="5891" width="4.77734375" customWidth="1"/>
    <col min="5892" max="5892" width="1.77734375" customWidth="1"/>
    <col min="5893" max="5893" width="68.77734375" customWidth="1"/>
    <col min="5894" max="5894" width="3.77734375" customWidth="1"/>
    <col min="5895" max="5895" width="2.77734375" customWidth="1"/>
    <col min="5896" max="5896" width="20.77734375" customWidth="1"/>
    <col min="5897" max="5897" width="2.77734375" customWidth="1"/>
    <col min="6145" max="6145" width="4.77734375" customWidth="1"/>
    <col min="6146" max="6146" width="102" customWidth="1"/>
    <col min="6147" max="6147" width="4.77734375" customWidth="1"/>
    <col min="6148" max="6148" width="1.77734375" customWidth="1"/>
    <col min="6149" max="6149" width="68.77734375" customWidth="1"/>
    <col min="6150" max="6150" width="3.77734375" customWidth="1"/>
    <col min="6151" max="6151" width="2.77734375" customWidth="1"/>
    <col min="6152" max="6152" width="20.77734375" customWidth="1"/>
    <col min="6153" max="6153" width="2.77734375" customWidth="1"/>
    <col min="6401" max="6401" width="4.77734375" customWidth="1"/>
    <col min="6402" max="6402" width="102" customWidth="1"/>
    <col min="6403" max="6403" width="4.77734375" customWidth="1"/>
    <col min="6404" max="6404" width="1.77734375" customWidth="1"/>
    <col min="6405" max="6405" width="68.77734375" customWidth="1"/>
    <col min="6406" max="6406" width="3.77734375" customWidth="1"/>
    <col min="6407" max="6407" width="2.77734375" customWidth="1"/>
    <col min="6408" max="6408" width="20.77734375" customWidth="1"/>
    <col min="6409" max="6409" width="2.77734375" customWidth="1"/>
    <col min="6657" max="6657" width="4.77734375" customWidth="1"/>
    <col min="6658" max="6658" width="102" customWidth="1"/>
    <col min="6659" max="6659" width="4.77734375" customWidth="1"/>
    <col min="6660" max="6660" width="1.77734375" customWidth="1"/>
    <col min="6661" max="6661" width="68.77734375" customWidth="1"/>
    <col min="6662" max="6662" width="3.77734375" customWidth="1"/>
    <col min="6663" max="6663" width="2.77734375" customWidth="1"/>
    <col min="6664" max="6664" width="20.77734375" customWidth="1"/>
    <col min="6665" max="6665" width="2.77734375" customWidth="1"/>
    <col min="6913" max="6913" width="4.77734375" customWidth="1"/>
    <col min="6914" max="6914" width="102" customWidth="1"/>
    <col min="6915" max="6915" width="4.77734375" customWidth="1"/>
    <col min="6916" max="6916" width="1.77734375" customWidth="1"/>
    <col min="6917" max="6917" width="68.77734375" customWidth="1"/>
    <col min="6918" max="6918" width="3.77734375" customWidth="1"/>
    <col min="6919" max="6919" width="2.77734375" customWidth="1"/>
    <col min="6920" max="6920" width="20.77734375" customWidth="1"/>
    <col min="6921" max="6921" width="2.77734375" customWidth="1"/>
    <col min="7169" max="7169" width="4.77734375" customWidth="1"/>
    <col min="7170" max="7170" width="102" customWidth="1"/>
    <col min="7171" max="7171" width="4.77734375" customWidth="1"/>
    <col min="7172" max="7172" width="1.77734375" customWidth="1"/>
    <col min="7173" max="7173" width="68.77734375" customWidth="1"/>
    <col min="7174" max="7174" width="3.77734375" customWidth="1"/>
    <col min="7175" max="7175" width="2.77734375" customWidth="1"/>
    <col min="7176" max="7176" width="20.77734375" customWidth="1"/>
    <col min="7177" max="7177" width="2.77734375" customWidth="1"/>
    <col min="7425" max="7425" width="4.77734375" customWidth="1"/>
    <col min="7426" max="7426" width="102" customWidth="1"/>
    <col min="7427" max="7427" width="4.77734375" customWidth="1"/>
    <col min="7428" max="7428" width="1.77734375" customWidth="1"/>
    <col min="7429" max="7429" width="68.77734375" customWidth="1"/>
    <col min="7430" max="7430" width="3.77734375" customWidth="1"/>
    <col min="7431" max="7431" width="2.77734375" customWidth="1"/>
    <col min="7432" max="7432" width="20.77734375" customWidth="1"/>
    <col min="7433" max="7433" width="2.77734375" customWidth="1"/>
    <col min="7681" max="7681" width="4.77734375" customWidth="1"/>
    <col min="7682" max="7682" width="102" customWidth="1"/>
    <col min="7683" max="7683" width="4.77734375" customWidth="1"/>
    <col min="7684" max="7684" width="1.77734375" customWidth="1"/>
    <col min="7685" max="7685" width="68.77734375" customWidth="1"/>
    <col min="7686" max="7686" width="3.77734375" customWidth="1"/>
    <col min="7687" max="7687" width="2.77734375" customWidth="1"/>
    <col min="7688" max="7688" width="20.77734375" customWidth="1"/>
    <col min="7689" max="7689" width="2.77734375" customWidth="1"/>
    <col min="7937" max="7937" width="4.77734375" customWidth="1"/>
    <col min="7938" max="7938" width="102" customWidth="1"/>
    <col min="7939" max="7939" width="4.77734375" customWidth="1"/>
    <col min="7940" max="7940" width="1.77734375" customWidth="1"/>
    <col min="7941" max="7941" width="68.77734375" customWidth="1"/>
    <col min="7942" max="7942" width="3.77734375" customWidth="1"/>
    <col min="7943" max="7943" width="2.77734375" customWidth="1"/>
    <col min="7944" max="7944" width="20.77734375" customWidth="1"/>
    <col min="7945" max="7945" width="2.77734375" customWidth="1"/>
    <col min="8193" max="8193" width="4.77734375" customWidth="1"/>
    <col min="8194" max="8194" width="102" customWidth="1"/>
    <col min="8195" max="8195" width="4.77734375" customWidth="1"/>
    <col min="8196" max="8196" width="1.77734375" customWidth="1"/>
    <col min="8197" max="8197" width="68.77734375" customWidth="1"/>
    <col min="8198" max="8198" width="3.77734375" customWidth="1"/>
    <col min="8199" max="8199" width="2.77734375" customWidth="1"/>
    <col min="8200" max="8200" width="20.77734375" customWidth="1"/>
    <col min="8201" max="8201" width="2.77734375" customWidth="1"/>
    <col min="8449" max="8449" width="4.77734375" customWidth="1"/>
    <col min="8450" max="8450" width="102" customWidth="1"/>
    <col min="8451" max="8451" width="4.77734375" customWidth="1"/>
    <col min="8452" max="8452" width="1.77734375" customWidth="1"/>
    <col min="8453" max="8453" width="68.77734375" customWidth="1"/>
    <col min="8454" max="8454" width="3.77734375" customWidth="1"/>
    <col min="8455" max="8455" width="2.77734375" customWidth="1"/>
    <col min="8456" max="8456" width="20.77734375" customWidth="1"/>
    <col min="8457" max="8457" width="2.77734375" customWidth="1"/>
    <col min="8705" max="8705" width="4.77734375" customWidth="1"/>
    <col min="8706" max="8706" width="102" customWidth="1"/>
    <col min="8707" max="8707" width="4.77734375" customWidth="1"/>
    <col min="8708" max="8708" width="1.77734375" customWidth="1"/>
    <col min="8709" max="8709" width="68.77734375" customWidth="1"/>
    <col min="8710" max="8710" width="3.77734375" customWidth="1"/>
    <col min="8711" max="8711" width="2.77734375" customWidth="1"/>
    <col min="8712" max="8712" width="20.77734375" customWidth="1"/>
    <col min="8713" max="8713" width="2.77734375" customWidth="1"/>
    <col min="8961" max="8961" width="4.77734375" customWidth="1"/>
    <col min="8962" max="8962" width="102" customWidth="1"/>
    <col min="8963" max="8963" width="4.77734375" customWidth="1"/>
    <col min="8964" max="8964" width="1.77734375" customWidth="1"/>
    <col min="8965" max="8965" width="68.77734375" customWidth="1"/>
    <col min="8966" max="8966" width="3.77734375" customWidth="1"/>
    <col min="8967" max="8967" width="2.77734375" customWidth="1"/>
    <col min="8968" max="8968" width="20.77734375" customWidth="1"/>
    <col min="8969" max="8969" width="2.77734375" customWidth="1"/>
    <col min="9217" max="9217" width="4.77734375" customWidth="1"/>
    <col min="9218" max="9218" width="102" customWidth="1"/>
    <col min="9219" max="9219" width="4.77734375" customWidth="1"/>
    <col min="9220" max="9220" width="1.77734375" customWidth="1"/>
    <col min="9221" max="9221" width="68.77734375" customWidth="1"/>
    <col min="9222" max="9222" width="3.77734375" customWidth="1"/>
    <col min="9223" max="9223" width="2.77734375" customWidth="1"/>
    <col min="9224" max="9224" width="20.77734375" customWidth="1"/>
    <col min="9225" max="9225" width="2.77734375" customWidth="1"/>
    <col min="9473" max="9473" width="4.77734375" customWidth="1"/>
    <col min="9474" max="9474" width="102" customWidth="1"/>
    <col min="9475" max="9475" width="4.77734375" customWidth="1"/>
    <col min="9476" max="9476" width="1.77734375" customWidth="1"/>
    <col min="9477" max="9477" width="68.77734375" customWidth="1"/>
    <col min="9478" max="9478" width="3.77734375" customWidth="1"/>
    <col min="9479" max="9479" width="2.77734375" customWidth="1"/>
    <col min="9480" max="9480" width="20.77734375" customWidth="1"/>
    <col min="9481" max="9481" width="2.77734375" customWidth="1"/>
    <col min="9729" max="9729" width="4.77734375" customWidth="1"/>
    <col min="9730" max="9730" width="102" customWidth="1"/>
    <col min="9731" max="9731" width="4.77734375" customWidth="1"/>
    <col min="9732" max="9732" width="1.77734375" customWidth="1"/>
    <col min="9733" max="9733" width="68.77734375" customWidth="1"/>
    <col min="9734" max="9734" width="3.77734375" customWidth="1"/>
    <col min="9735" max="9735" width="2.77734375" customWidth="1"/>
    <col min="9736" max="9736" width="20.77734375" customWidth="1"/>
    <col min="9737" max="9737" width="2.77734375" customWidth="1"/>
    <col min="9985" max="9985" width="4.77734375" customWidth="1"/>
    <col min="9986" max="9986" width="102" customWidth="1"/>
    <col min="9987" max="9987" width="4.77734375" customWidth="1"/>
    <col min="9988" max="9988" width="1.77734375" customWidth="1"/>
    <col min="9989" max="9989" width="68.77734375" customWidth="1"/>
    <col min="9990" max="9990" width="3.77734375" customWidth="1"/>
    <col min="9991" max="9991" width="2.77734375" customWidth="1"/>
    <col min="9992" max="9992" width="20.77734375" customWidth="1"/>
    <col min="9993" max="9993" width="2.77734375" customWidth="1"/>
    <col min="10241" max="10241" width="4.77734375" customWidth="1"/>
    <col min="10242" max="10242" width="102" customWidth="1"/>
    <col min="10243" max="10243" width="4.77734375" customWidth="1"/>
    <col min="10244" max="10244" width="1.77734375" customWidth="1"/>
    <col min="10245" max="10245" width="68.77734375" customWidth="1"/>
    <col min="10246" max="10246" width="3.77734375" customWidth="1"/>
    <col min="10247" max="10247" width="2.77734375" customWidth="1"/>
    <col min="10248" max="10248" width="20.77734375" customWidth="1"/>
    <col min="10249" max="10249" width="2.77734375" customWidth="1"/>
    <col min="10497" max="10497" width="4.77734375" customWidth="1"/>
    <col min="10498" max="10498" width="102" customWidth="1"/>
    <col min="10499" max="10499" width="4.77734375" customWidth="1"/>
    <col min="10500" max="10500" width="1.77734375" customWidth="1"/>
    <col min="10501" max="10501" width="68.77734375" customWidth="1"/>
    <col min="10502" max="10502" width="3.77734375" customWidth="1"/>
    <col min="10503" max="10503" width="2.77734375" customWidth="1"/>
    <col min="10504" max="10504" width="20.77734375" customWidth="1"/>
    <col min="10505" max="10505" width="2.77734375" customWidth="1"/>
    <col min="10753" max="10753" width="4.77734375" customWidth="1"/>
    <col min="10754" max="10754" width="102" customWidth="1"/>
    <col min="10755" max="10755" width="4.77734375" customWidth="1"/>
    <col min="10756" max="10756" width="1.77734375" customWidth="1"/>
    <col min="10757" max="10757" width="68.77734375" customWidth="1"/>
    <col min="10758" max="10758" width="3.77734375" customWidth="1"/>
    <col min="10759" max="10759" width="2.77734375" customWidth="1"/>
    <col min="10760" max="10760" width="20.77734375" customWidth="1"/>
    <col min="10761" max="10761" width="2.77734375" customWidth="1"/>
    <col min="11009" max="11009" width="4.77734375" customWidth="1"/>
    <col min="11010" max="11010" width="102" customWidth="1"/>
    <col min="11011" max="11011" width="4.77734375" customWidth="1"/>
    <col min="11012" max="11012" width="1.77734375" customWidth="1"/>
    <col min="11013" max="11013" width="68.77734375" customWidth="1"/>
    <col min="11014" max="11014" width="3.77734375" customWidth="1"/>
    <col min="11015" max="11015" width="2.77734375" customWidth="1"/>
    <col min="11016" max="11016" width="20.77734375" customWidth="1"/>
    <col min="11017" max="11017" width="2.77734375" customWidth="1"/>
    <col min="11265" max="11265" width="4.77734375" customWidth="1"/>
    <col min="11266" max="11266" width="102" customWidth="1"/>
    <col min="11267" max="11267" width="4.77734375" customWidth="1"/>
    <col min="11268" max="11268" width="1.77734375" customWidth="1"/>
    <col min="11269" max="11269" width="68.77734375" customWidth="1"/>
    <col min="11270" max="11270" width="3.77734375" customWidth="1"/>
    <col min="11271" max="11271" width="2.77734375" customWidth="1"/>
    <col min="11272" max="11272" width="20.77734375" customWidth="1"/>
    <col min="11273" max="11273" width="2.77734375" customWidth="1"/>
    <col min="11521" max="11521" width="4.77734375" customWidth="1"/>
    <col min="11522" max="11522" width="102" customWidth="1"/>
    <col min="11523" max="11523" width="4.77734375" customWidth="1"/>
    <col min="11524" max="11524" width="1.77734375" customWidth="1"/>
    <col min="11525" max="11525" width="68.77734375" customWidth="1"/>
    <col min="11526" max="11526" width="3.77734375" customWidth="1"/>
    <col min="11527" max="11527" width="2.77734375" customWidth="1"/>
    <col min="11528" max="11528" width="20.77734375" customWidth="1"/>
    <col min="11529" max="11529" width="2.77734375" customWidth="1"/>
    <col min="11777" max="11777" width="4.77734375" customWidth="1"/>
    <col min="11778" max="11778" width="102" customWidth="1"/>
    <col min="11779" max="11779" width="4.77734375" customWidth="1"/>
    <col min="11780" max="11780" width="1.77734375" customWidth="1"/>
    <col min="11781" max="11781" width="68.77734375" customWidth="1"/>
    <col min="11782" max="11782" width="3.77734375" customWidth="1"/>
    <col min="11783" max="11783" width="2.77734375" customWidth="1"/>
    <col min="11784" max="11784" width="20.77734375" customWidth="1"/>
    <col min="11785" max="11785" width="2.77734375" customWidth="1"/>
    <col min="12033" max="12033" width="4.77734375" customWidth="1"/>
    <col min="12034" max="12034" width="102" customWidth="1"/>
    <col min="12035" max="12035" width="4.77734375" customWidth="1"/>
    <col min="12036" max="12036" width="1.77734375" customWidth="1"/>
    <col min="12037" max="12037" width="68.77734375" customWidth="1"/>
    <col min="12038" max="12038" width="3.77734375" customWidth="1"/>
    <col min="12039" max="12039" width="2.77734375" customWidth="1"/>
    <col min="12040" max="12040" width="20.77734375" customWidth="1"/>
    <col min="12041" max="12041" width="2.77734375" customWidth="1"/>
    <col min="12289" max="12289" width="4.77734375" customWidth="1"/>
    <col min="12290" max="12290" width="102" customWidth="1"/>
    <col min="12291" max="12291" width="4.77734375" customWidth="1"/>
    <col min="12292" max="12292" width="1.77734375" customWidth="1"/>
    <col min="12293" max="12293" width="68.77734375" customWidth="1"/>
    <col min="12294" max="12294" width="3.77734375" customWidth="1"/>
    <col min="12295" max="12295" width="2.77734375" customWidth="1"/>
    <col min="12296" max="12296" width="20.77734375" customWidth="1"/>
    <col min="12297" max="12297" width="2.77734375" customWidth="1"/>
    <col min="12545" max="12545" width="4.77734375" customWidth="1"/>
    <col min="12546" max="12546" width="102" customWidth="1"/>
    <col min="12547" max="12547" width="4.77734375" customWidth="1"/>
    <col min="12548" max="12548" width="1.77734375" customWidth="1"/>
    <col min="12549" max="12549" width="68.77734375" customWidth="1"/>
    <col min="12550" max="12550" width="3.77734375" customWidth="1"/>
    <col min="12551" max="12551" width="2.77734375" customWidth="1"/>
    <col min="12552" max="12552" width="20.77734375" customWidth="1"/>
    <col min="12553" max="12553" width="2.77734375" customWidth="1"/>
    <col min="12801" max="12801" width="4.77734375" customWidth="1"/>
    <col min="12802" max="12802" width="102" customWidth="1"/>
    <col min="12803" max="12803" width="4.77734375" customWidth="1"/>
    <col min="12804" max="12804" width="1.77734375" customWidth="1"/>
    <col min="12805" max="12805" width="68.77734375" customWidth="1"/>
    <col min="12806" max="12806" width="3.77734375" customWidth="1"/>
    <col min="12807" max="12807" width="2.77734375" customWidth="1"/>
    <col min="12808" max="12808" width="20.77734375" customWidth="1"/>
    <col min="12809" max="12809" width="2.77734375" customWidth="1"/>
    <col min="13057" max="13057" width="4.77734375" customWidth="1"/>
    <col min="13058" max="13058" width="102" customWidth="1"/>
    <col min="13059" max="13059" width="4.77734375" customWidth="1"/>
    <col min="13060" max="13060" width="1.77734375" customWidth="1"/>
    <col min="13061" max="13061" width="68.77734375" customWidth="1"/>
    <col min="13062" max="13062" width="3.77734375" customWidth="1"/>
    <col min="13063" max="13063" width="2.77734375" customWidth="1"/>
    <col min="13064" max="13064" width="20.77734375" customWidth="1"/>
    <col min="13065" max="13065" width="2.77734375" customWidth="1"/>
    <col min="13313" max="13313" width="4.77734375" customWidth="1"/>
    <col min="13314" max="13314" width="102" customWidth="1"/>
    <col min="13315" max="13315" width="4.77734375" customWidth="1"/>
    <col min="13316" max="13316" width="1.77734375" customWidth="1"/>
    <col min="13317" max="13317" width="68.77734375" customWidth="1"/>
    <col min="13318" max="13318" width="3.77734375" customWidth="1"/>
    <col min="13319" max="13319" width="2.77734375" customWidth="1"/>
    <col min="13320" max="13320" width="20.77734375" customWidth="1"/>
    <col min="13321" max="13321" width="2.77734375" customWidth="1"/>
    <col min="13569" max="13569" width="4.77734375" customWidth="1"/>
    <col min="13570" max="13570" width="102" customWidth="1"/>
    <col min="13571" max="13571" width="4.77734375" customWidth="1"/>
    <col min="13572" max="13572" width="1.77734375" customWidth="1"/>
    <col min="13573" max="13573" width="68.77734375" customWidth="1"/>
    <col min="13574" max="13574" width="3.77734375" customWidth="1"/>
    <col min="13575" max="13575" width="2.77734375" customWidth="1"/>
    <col min="13576" max="13576" width="20.77734375" customWidth="1"/>
    <col min="13577" max="13577" width="2.77734375" customWidth="1"/>
    <col min="13825" max="13825" width="4.77734375" customWidth="1"/>
    <col min="13826" max="13826" width="102" customWidth="1"/>
    <col min="13827" max="13827" width="4.77734375" customWidth="1"/>
    <col min="13828" max="13828" width="1.77734375" customWidth="1"/>
    <col min="13829" max="13829" width="68.77734375" customWidth="1"/>
    <col min="13830" max="13830" width="3.77734375" customWidth="1"/>
    <col min="13831" max="13831" width="2.77734375" customWidth="1"/>
    <col min="13832" max="13832" width="20.77734375" customWidth="1"/>
    <col min="13833" max="13833" width="2.77734375" customWidth="1"/>
    <col min="14081" max="14081" width="4.77734375" customWidth="1"/>
    <col min="14082" max="14082" width="102" customWidth="1"/>
    <col min="14083" max="14083" width="4.77734375" customWidth="1"/>
    <col min="14084" max="14084" width="1.77734375" customWidth="1"/>
    <col min="14085" max="14085" width="68.77734375" customWidth="1"/>
    <col min="14086" max="14086" width="3.77734375" customWidth="1"/>
    <col min="14087" max="14087" width="2.77734375" customWidth="1"/>
    <col min="14088" max="14088" width="20.77734375" customWidth="1"/>
    <col min="14089" max="14089" width="2.77734375" customWidth="1"/>
    <col min="14337" max="14337" width="4.77734375" customWidth="1"/>
    <col min="14338" max="14338" width="102" customWidth="1"/>
    <col min="14339" max="14339" width="4.77734375" customWidth="1"/>
    <col min="14340" max="14340" width="1.77734375" customWidth="1"/>
    <col min="14341" max="14341" width="68.77734375" customWidth="1"/>
    <col min="14342" max="14342" width="3.77734375" customWidth="1"/>
    <col min="14343" max="14343" width="2.77734375" customWidth="1"/>
    <col min="14344" max="14344" width="20.77734375" customWidth="1"/>
    <col min="14345" max="14345" width="2.77734375" customWidth="1"/>
    <col min="14593" max="14593" width="4.77734375" customWidth="1"/>
    <col min="14594" max="14594" width="102" customWidth="1"/>
    <col min="14595" max="14595" width="4.77734375" customWidth="1"/>
    <col min="14596" max="14596" width="1.77734375" customWidth="1"/>
    <col min="14597" max="14597" width="68.77734375" customWidth="1"/>
    <col min="14598" max="14598" width="3.77734375" customWidth="1"/>
    <col min="14599" max="14599" width="2.77734375" customWidth="1"/>
    <col min="14600" max="14600" width="20.77734375" customWidth="1"/>
    <col min="14601" max="14601" width="2.77734375" customWidth="1"/>
    <col min="14849" max="14849" width="4.77734375" customWidth="1"/>
    <col min="14850" max="14850" width="102" customWidth="1"/>
    <col min="14851" max="14851" width="4.77734375" customWidth="1"/>
    <col min="14852" max="14852" width="1.77734375" customWidth="1"/>
    <col min="14853" max="14853" width="68.77734375" customWidth="1"/>
    <col min="14854" max="14854" width="3.77734375" customWidth="1"/>
    <col min="14855" max="14855" width="2.77734375" customWidth="1"/>
    <col min="14856" max="14856" width="20.77734375" customWidth="1"/>
    <col min="14857" max="14857" width="2.77734375" customWidth="1"/>
    <col min="15105" max="15105" width="4.77734375" customWidth="1"/>
    <col min="15106" max="15106" width="102" customWidth="1"/>
    <col min="15107" max="15107" width="4.77734375" customWidth="1"/>
    <col min="15108" max="15108" width="1.77734375" customWidth="1"/>
    <col min="15109" max="15109" width="68.77734375" customWidth="1"/>
    <col min="15110" max="15110" width="3.77734375" customWidth="1"/>
    <col min="15111" max="15111" width="2.77734375" customWidth="1"/>
    <col min="15112" max="15112" width="20.77734375" customWidth="1"/>
    <col min="15113" max="15113" width="2.77734375" customWidth="1"/>
    <col min="15361" max="15361" width="4.77734375" customWidth="1"/>
    <col min="15362" max="15362" width="102" customWidth="1"/>
    <col min="15363" max="15363" width="4.77734375" customWidth="1"/>
    <col min="15364" max="15364" width="1.77734375" customWidth="1"/>
    <col min="15365" max="15365" width="68.77734375" customWidth="1"/>
    <col min="15366" max="15366" width="3.77734375" customWidth="1"/>
    <col min="15367" max="15367" width="2.77734375" customWidth="1"/>
    <col min="15368" max="15368" width="20.77734375" customWidth="1"/>
    <col min="15369" max="15369" width="2.77734375" customWidth="1"/>
    <col min="15617" max="15617" width="4.77734375" customWidth="1"/>
    <col min="15618" max="15618" width="102" customWidth="1"/>
    <col min="15619" max="15619" width="4.77734375" customWidth="1"/>
    <col min="15620" max="15620" width="1.77734375" customWidth="1"/>
    <col min="15621" max="15621" width="68.77734375" customWidth="1"/>
    <col min="15622" max="15622" width="3.77734375" customWidth="1"/>
    <col min="15623" max="15623" width="2.77734375" customWidth="1"/>
    <col min="15624" max="15624" width="20.77734375" customWidth="1"/>
    <col min="15625" max="15625" width="2.77734375" customWidth="1"/>
    <col min="15873" max="15873" width="4.77734375" customWidth="1"/>
    <col min="15874" max="15874" width="102" customWidth="1"/>
    <col min="15875" max="15875" width="4.77734375" customWidth="1"/>
    <col min="15876" max="15876" width="1.77734375" customWidth="1"/>
    <col min="15877" max="15877" width="68.77734375" customWidth="1"/>
    <col min="15878" max="15878" width="3.77734375" customWidth="1"/>
    <col min="15879" max="15879" width="2.77734375" customWidth="1"/>
    <col min="15880" max="15880" width="20.77734375" customWidth="1"/>
    <col min="15881" max="15881" width="2.77734375" customWidth="1"/>
    <col min="16129" max="16129" width="4.77734375" customWidth="1"/>
    <col min="16130" max="16130" width="102" customWidth="1"/>
    <col min="16131" max="16131" width="4.77734375" customWidth="1"/>
    <col min="16132" max="16132" width="1.77734375" customWidth="1"/>
    <col min="16133" max="16133" width="68.77734375" customWidth="1"/>
    <col min="16134" max="16134" width="3.77734375" customWidth="1"/>
    <col min="16135" max="16135" width="2.77734375" customWidth="1"/>
    <col min="16136" max="16136" width="20.77734375" customWidth="1"/>
    <col min="16137" max="16137" width="2.77734375" customWidth="1"/>
  </cols>
  <sheetData>
    <row r="1" spans="1:27" ht="16.899999999999999" customHeight="1" thickBot="1">
      <c r="A1" s="2" t="str">
        <f>+CONAMEDATE2</f>
        <v>Annual Report of VERIZON NEW YORK INC.                                                     For the period ending DECEMBER 31, 2014</v>
      </c>
      <c r="B1" s="913"/>
      <c r="C1" s="2" t="str">
        <f>+CONAMEDATE2</f>
        <v>Annual Report of VERIZON NEW YORK INC.                                                     For the period ending DECEMBER 31, 2014</v>
      </c>
      <c r="D1" s="913"/>
      <c r="E1" s="913"/>
      <c r="F1" s="2"/>
      <c r="G1" s="913"/>
      <c r="H1" s="913"/>
      <c r="I1" s="913"/>
      <c r="J1" s="2"/>
      <c r="K1" s="2"/>
      <c r="L1" s="2"/>
      <c r="M1" s="2"/>
      <c r="N1" s="2"/>
      <c r="O1" s="2"/>
      <c r="P1" s="2"/>
      <c r="Q1" s="2"/>
      <c r="R1" s="2"/>
      <c r="S1" s="2"/>
      <c r="T1" s="2"/>
      <c r="U1" s="2"/>
      <c r="V1" s="2"/>
      <c r="W1" s="2"/>
      <c r="X1" s="2"/>
      <c r="Y1" s="2"/>
      <c r="Z1" s="2"/>
      <c r="AA1" s="916"/>
    </row>
    <row r="2" spans="1:27" ht="16.899999999999999" customHeight="1">
      <c r="A2" s="917" t="s">
        <v>728</v>
      </c>
      <c r="B2" s="918"/>
      <c r="C2" s="917"/>
      <c r="D2" s="919"/>
      <c r="E2" s="919"/>
      <c r="F2" s="919"/>
      <c r="G2" s="919"/>
      <c r="H2" s="919"/>
      <c r="I2" s="918"/>
      <c r="J2" s="2"/>
      <c r="K2" s="2"/>
      <c r="L2" s="2"/>
      <c r="M2" s="2"/>
      <c r="N2" s="2"/>
      <c r="O2" s="2"/>
      <c r="P2" s="2"/>
      <c r="Q2" s="2"/>
      <c r="R2" s="2"/>
      <c r="S2" s="2"/>
      <c r="T2" s="2"/>
      <c r="U2" s="2"/>
      <c r="V2" s="2"/>
      <c r="W2" s="2"/>
      <c r="X2" s="2"/>
      <c r="Y2" s="2"/>
      <c r="Z2" s="2"/>
      <c r="AA2" s="2"/>
    </row>
    <row r="3" spans="1:27" ht="16.899999999999999" customHeight="1">
      <c r="A3" s="153" t="s">
        <v>939</v>
      </c>
      <c r="B3" s="73"/>
      <c r="C3" s="71" t="s">
        <v>940</v>
      </c>
      <c r="D3" s="72"/>
      <c r="E3" s="72"/>
      <c r="F3" s="72"/>
      <c r="G3" s="72"/>
      <c r="H3" s="72"/>
      <c r="I3" s="73"/>
      <c r="J3" s="2"/>
      <c r="K3" s="2"/>
      <c r="L3" s="2"/>
      <c r="M3" s="2"/>
      <c r="N3" s="2"/>
      <c r="O3" s="2"/>
      <c r="P3" s="2"/>
      <c r="Q3" s="2"/>
      <c r="R3" s="2"/>
      <c r="S3" s="2"/>
      <c r="T3" s="2"/>
      <c r="U3" s="2"/>
      <c r="V3" s="2"/>
      <c r="W3" s="2"/>
      <c r="X3" s="2"/>
      <c r="Y3" s="2"/>
      <c r="Z3" s="2"/>
      <c r="AA3" s="2"/>
    </row>
    <row r="4" spans="1:27" ht="16.899999999999999" customHeight="1">
      <c r="A4" s="156"/>
      <c r="B4" s="423" t="s">
        <v>3194</v>
      </c>
      <c r="C4" s="156"/>
      <c r="D4" s="2"/>
      <c r="E4" s="318" t="s">
        <v>3194</v>
      </c>
      <c r="F4" s="2"/>
      <c r="G4" s="2"/>
      <c r="H4" s="2"/>
      <c r="I4" s="275"/>
      <c r="J4" s="2"/>
      <c r="K4" s="2"/>
      <c r="L4" s="2"/>
      <c r="M4" s="2"/>
      <c r="N4" s="2"/>
      <c r="O4" s="2"/>
      <c r="P4" s="2"/>
      <c r="Q4" s="2"/>
      <c r="R4" s="2"/>
      <c r="S4" s="2"/>
      <c r="T4" s="2"/>
      <c r="U4" s="2"/>
      <c r="V4" s="2"/>
      <c r="W4" s="2"/>
      <c r="X4" s="2"/>
      <c r="Y4" s="2"/>
      <c r="Z4" s="2"/>
      <c r="AA4" s="2"/>
    </row>
    <row r="5" spans="1:27" ht="16.899999999999999" customHeight="1">
      <c r="A5" s="158" t="s">
        <v>2021</v>
      </c>
      <c r="B5" s="1012" t="s">
        <v>941</v>
      </c>
      <c r="C5" s="312"/>
      <c r="D5" s="313"/>
      <c r="E5" s="314" t="s">
        <v>728</v>
      </c>
      <c r="F5" s="315"/>
      <c r="G5" s="314"/>
      <c r="H5" s="314"/>
      <c r="I5" s="316"/>
      <c r="J5" s="2"/>
      <c r="K5" s="2"/>
      <c r="L5" s="2"/>
      <c r="M5" s="2"/>
      <c r="N5" s="2"/>
      <c r="O5" s="2"/>
      <c r="P5" s="2"/>
      <c r="Q5" s="2"/>
      <c r="R5" s="2"/>
      <c r="S5" s="2"/>
      <c r="T5" s="2"/>
      <c r="U5" s="2"/>
      <c r="V5" s="2"/>
      <c r="W5" s="2"/>
      <c r="X5" s="2"/>
      <c r="Y5" s="2"/>
      <c r="Z5" s="2"/>
      <c r="AA5" s="2"/>
    </row>
    <row r="6" spans="1:27" ht="16.899999999999999" customHeight="1">
      <c r="A6" s="156"/>
      <c r="B6" s="1012" t="s">
        <v>942</v>
      </c>
      <c r="C6" s="156"/>
      <c r="D6" s="317"/>
      <c r="E6" s="2"/>
      <c r="F6" s="319"/>
      <c r="G6" s="2"/>
      <c r="H6" s="318" t="s">
        <v>268</v>
      </c>
      <c r="I6" s="275"/>
      <c r="J6" s="2"/>
      <c r="K6" s="2"/>
      <c r="L6" s="2"/>
      <c r="M6" s="2"/>
      <c r="N6" s="2"/>
      <c r="O6" s="2"/>
      <c r="P6" s="2"/>
      <c r="Q6" s="2"/>
      <c r="R6" s="2"/>
      <c r="S6" s="2"/>
      <c r="T6" s="2"/>
      <c r="U6" s="2"/>
      <c r="V6" s="2"/>
      <c r="W6" s="2"/>
      <c r="X6" s="2"/>
      <c r="Y6" s="2"/>
      <c r="Z6" s="2"/>
      <c r="AA6" s="2"/>
    </row>
    <row r="7" spans="1:27" ht="16.899999999999999" customHeight="1">
      <c r="A7" s="156"/>
      <c r="B7" s="1012" t="s">
        <v>943</v>
      </c>
      <c r="C7" s="158" t="s">
        <v>36</v>
      </c>
      <c r="D7" s="317"/>
      <c r="E7" s="318" t="s">
        <v>559</v>
      </c>
      <c r="F7" s="319"/>
      <c r="G7" s="2"/>
      <c r="H7" s="318" t="s">
        <v>53</v>
      </c>
      <c r="I7" s="275"/>
      <c r="J7" s="2"/>
      <c r="K7" s="2"/>
      <c r="L7" s="2"/>
      <c r="M7" s="2"/>
      <c r="N7" s="2"/>
      <c r="O7" s="2"/>
      <c r="P7" s="2"/>
      <c r="Q7" s="2"/>
      <c r="R7" s="2"/>
      <c r="S7" s="2"/>
      <c r="T7" s="2"/>
      <c r="U7" s="2"/>
      <c r="V7" s="2"/>
      <c r="W7" s="2"/>
      <c r="X7" s="2"/>
      <c r="Y7" s="2"/>
      <c r="Z7" s="2"/>
      <c r="AA7" s="2"/>
    </row>
    <row r="8" spans="1:27" ht="16.899999999999999" customHeight="1">
      <c r="A8" s="158" t="s">
        <v>2035</v>
      </c>
      <c r="B8" s="1012" t="s">
        <v>944</v>
      </c>
      <c r="C8" s="158" t="s">
        <v>48</v>
      </c>
      <c r="D8" s="317"/>
      <c r="E8" s="318" t="s">
        <v>470</v>
      </c>
      <c r="F8" s="319"/>
      <c r="G8" s="2"/>
      <c r="H8" s="318" t="s">
        <v>471</v>
      </c>
      <c r="I8" s="275"/>
      <c r="J8" s="2"/>
      <c r="K8" s="2"/>
      <c r="L8" s="2"/>
      <c r="M8" s="2"/>
      <c r="N8" s="2"/>
      <c r="O8" s="2"/>
      <c r="P8" s="2"/>
      <c r="Q8" s="2"/>
      <c r="R8" s="2"/>
      <c r="S8" s="2"/>
      <c r="T8" s="2"/>
      <c r="U8" s="2"/>
      <c r="V8" s="2"/>
      <c r="W8" s="2"/>
      <c r="X8" s="2"/>
      <c r="Y8" s="2"/>
      <c r="Z8" s="2"/>
      <c r="AA8" s="2"/>
    </row>
    <row r="9" spans="1:27" ht="16.899999999999999" customHeight="1">
      <c r="A9" s="156"/>
      <c r="B9" s="1012" t="s">
        <v>945</v>
      </c>
      <c r="C9" s="276"/>
      <c r="D9" s="320"/>
      <c r="E9" s="277"/>
      <c r="F9" s="324"/>
      <c r="G9" s="277"/>
      <c r="H9" s="277"/>
      <c r="I9" s="278"/>
      <c r="J9" s="2"/>
      <c r="K9" s="2"/>
      <c r="L9" s="2"/>
      <c r="M9" s="2"/>
      <c r="N9" s="2"/>
      <c r="O9" s="2"/>
      <c r="P9" s="2"/>
      <c r="Q9" s="2"/>
      <c r="R9" s="2"/>
      <c r="S9" s="2"/>
      <c r="T9" s="2"/>
      <c r="U9" s="2"/>
      <c r="V9" s="2"/>
      <c r="W9" s="2"/>
      <c r="X9" s="2"/>
      <c r="Y9" s="2"/>
      <c r="Z9" s="2"/>
      <c r="AA9" s="2"/>
    </row>
    <row r="10" spans="1:27" ht="16.899999999999999" customHeight="1">
      <c r="A10" s="156"/>
      <c r="B10" s="1012" t="s">
        <v>946</v>
      </c>
      <c r="C10" s="156"/>
      <c r="D10" s="317"/>
      <c r="E10" s="920" t="s">
        <v>947</v>
      </c>
      <c r="F10" s="822"/>
      <c r="G10" s="2"/>
      <c r="H10" s="2"/>
      <c r="I10" s="275"/>
      <c r="J10" s="2"/>
      <c r="K10" s="2"/>
      <c r="L10" s="2"/>
      <c r="M10" s="2"/>
      <c r="N10" s="2"/>
      <c r="O10" s="2"/>
      <c r="P10" s="2"/>
      <c r="Q10" s="2"/>
      <c r="R10" s="2"/>
      <c r="S10" s="2"/>
      <c r="T10" s="2"/>
      <c r="U10" s="2"/>
      <c r="V10" s="2"/>
      <c r="W10" s="2"/>
      <c r="X10" s="2"/>
      <c r="Y10" s="2"/>
      <c r="Z10" s="2"/>
      <c r="AA10" s="2"/>
    </row>
    <row r="11" spans="1:27" ht="16.899999999999999" customHeight="1">
      <c r="A11" s="158" t="s">
        <v>1378</v>
      </c>
      <c r="B11" s="1012" t="s">
        <v>0</v>
      </c>
      <c r="C11" s="158" t="s">
        <v>475</v>
      </c>
      <c r="D11" s="317"/>
      <c r="E11" s="2" t="s">
        <v>1</v>
      </c>
      <c r="F11" s="319"/>
      <c r="G11" s="340" t="s">
        <v>1899</v>
      </c>
      <c r="H11" s="435">
        <v>10417681000</v>
      </c>
      <c r="I11" s="275"/>
      <c r="J11" s="2"/>
      <c r="K11" s="1743"/>
      <c r="L11" s="2"/>
      <c r="M11" s="430"/>
      <c r="N11" s="2"/>
      <c r="O11" s="2"/>
      <c r="P11" s="2"/>
      <c r="Q11" s="2"/>
      <c r="R11" s="2"/>
      <c r="S11" s="2"/>
      <c r="T11" s="2"/>
      <c r="U11" s="2"/>
      <c r="V11" s="2"/>
      <c r="W11" s="2"/>
      <c r="X11" s="2"/>
      <c r="Y11" s="2"/>
      <c r="Z11" s="2"/>
      <c r="AA11" s="2"/>
    </row>
    <row r="12" spans="1:27" ht="16.899999999999999" customHeight="1">
      <c r="A12" s="156"/>
      <c r="B12" s="1012" t="s">
        <v>2</v>
      </c>
      <c r="C12" s="158" t="s">
        <v>968</v>
      </c>
      <c r="D12" s="317"/>
      <c r="E12" s="2" t="s">
        <v>3</v>
      </c>
      <c r="F12" s="319"/>
      <c r="G12" s="340" t="s">
        <v>1899</v>
      </c>
      <c r="H12" s="435">
        <v>10447582000</v>
      </c>
      <c r="I12" s="275"/>
      <c r="J12" s="2"/>
      <c r="K12" s="1743"/>
      <c r="L12" s="2"/>
      <c r="M12" s="430"/>
      <c r="N12" s="2"/>
      <c r="O12" s="2"/>
      <c r="P12" s="2"/>
      <c r="Q12" s="2"/>
      <c r="R12" s="2"/>
      <c r="S12" s="2"/>
      <c r="T12" s="2"/>
      <c r="U12" s="2"/>
      <c r="V12" s="2"/>
      <c r="W12" s="2"/>
      <c r="X12" s="2"/>
      <c r="Y12" s="2"/>
      <c r="Z12" s="2"/>
      <c r="AA12" s="2"/>
    </row>
    <row r="13" spans="1:27" ht="16.899999999999999" customHeight="1">
      <c r="A13" s="158" t="s">
        <v>1398</v>
      </c>
      <c r="B13" s="1012" t="s">
        <v>4</v>
      </c>
      <c r="C13" s="158" t="s">
        <v>1212</v>
      </c>
      <c r="D13" s="317"/>
      <c r="E13" s="424" t="s">
        <v>5</v>
      </c>
      <c r="F13" s="466"/>
      <c r="G13" s="340" t="s">
        <v>1899</v>
      </c>
      <c r="H13" s="435">
        <v>8606505000</v>
      </c>
      <c r="I13" s="275"/>
      <c r="J13" s="2"/>
      <c r="K13" s="1743"/>
      <c r="L13" s="2"/>
      <c r="M13" s="430"/>
      <c r="N13" s="2"/>
      <c r="O13" s="2"/>
      <c r="P13" s="2"/>
      <c r="Q13" s="2"/>
      <c r="R13" s="2"/>
      <c r="S13" s="2"/>
      <c r="T13" s="2"/>
      <c r="U13" s="2"/>
      <c r="V13" s="2"/>
      <c r="W13" s="2"/>
      <c r="X13" s="2"/>
      <c r="Y13" s="2"/>
      <c r="Z13" s="2"/>
      <c r="AA13" s="2"/>
    </row>
    <row r="14" spans="1:27" ht="16.899999999999999" customHeight="1">
      <c r="A14" s="156" t="s">
        <v>728</v>
      </c>
      <c r="B14" s="1012" t="s">
        <v>6</v>
      </c>
      <c r="C14" s="158" t="s">
        <v>71</v>
      </c>
      <c r="D14" s="317"/>
      <c r="E14" s="2" t="s">
        <v>7</v>
      </c>
      <c r="F14" s="319"/>
      <c r="G14" s="340" t="s">
        <v>1899</v>
      </c>
      <c r="H14" s="435">
        <v>0</v>
      </c>
      <c r="I14" s="275"/>
      <c r="J14" s="2"/>
      <c r="K14" s="1743"/>
      <c r="L14" s="2"/>
      <c r="M14" s="430"/>
      <c r="N14" s="2"/>
      <c r="O14" s="2"/>
      <c r="P14" s="2"/>
      <c r="Q14" s="2"/>
      <c r="R14" s="2"/>
      <c r="S14" s="2"/>
      <c r="T14" s="2"/>
      <c r="U14" s="2"/>
      <c r="V14" s="2"/>
      <c r="W14" s="2"/>
      <c r="X14" s="2"/>
      <c r="Y14" s="2"/>
      <c r="Z14" s="2"/>
      <c r="AA14" s="2"/>
    </row>
    <row r="15" spans="1:27" ht="16.899999999999999" customHeight="1">
      <c r="A15" s="158" t="s">
        <v>1423</v>
      </c>
      <c r="B15" s="1012" t="s">
        <v>8</v>
      </c>
      <c r="C15" s="158" t="s">
        <v>72</v>
      </c>
      <c r="D15" s="317"/>
      <c r="E15" s="2" t="s">
        <v>9</v>
      </c>
      <c r="F15" s="319"/>
      <c r="G15" s="340" t="s">
        <v>1899</v>
      </c>
      <c r="H15" s="435">
        <v>-6335000</v>
      </c>
      <c r="I15" s="275"/>
      <c r="J15" s="2"/>
      <c r="K15" s="1743"/>
      <c r="L15" s="2"/>
      <c r="M15" s="430"/>
      <c r="N15" s="2"/>
      <c r="O15" s="2"/>
      <c r="P15" s="2"/>
      <c r="Q15" s="2"/>
      <c r="R15" s="2"/>
      <c r="S15" s="2"/>
      <c r="T15" s="2"/>
      <c r="U15" s="2"/>
      <c r="V15" s="2"/>
      <c r="W15" s="2"/>
      <c r="X15" s="2"/>
      <c r="Y15" s="2"/>
      <c r="Z15" s="2"/>
      <c r="AA15" s="2"/>
    </row>
    <row r="16" spans="1:27" ht="16.899999999999999" customHeight="1">
      <c r="A16" s="158" t="s">
        <v>1426</v>
      </c>
      <c r="B16" s="1012" t="s">
        <v>10</v>
      </c>
      <c r="C16" s="158" t="s">
        <v>484</v>
      </c>
      <c r="D16" s="317"/>
      <c r="E16" s="2" t="s">
        <v>11</v>
      </c>
      <c r="F16" s="319"/>
      <c r="G16" s="340" t="s">
        <v>1899</v>
      </c>
      <c r="H16" s="435">
        <v>0</v>
      </c>
      <c r="I16" s="275"/>
      <c r="J16" s="2"/>
      <c r="K16" s="1743"/>
      <c r="L16" s="2"/>
      <c r="M16" s="430"/>
      <c r="N16" s="2"/>
      <c r="O16" s="2"/>
      <c r="P16" s="2"/>
      <c r="Q16" s="2"/>
      <c r="R16" s="2"/>
      <c r="S16" s="2"/>
      <c r="T16" s="2"/>
      <c r="U16" s="2"/>
      <c r="V16" s="2"/>
      <c r="W16" s="2"/>
      <c r="X16" s="2"/>
      <c r="Y16" s="2"/>
      <c r="Z16" s="2"/>
      <c r="AA16" s="2"/>
    </row>
    <row r="17" spans="1:27" ht="16.899999999999999" customHeight="1">
      <c r="A17" s="158" t="s">
        <v>2042</v>
      </c>
      <c r="B17" s="1012" t="s">
        <v>12</v>
      </c>
      <c r="C17" s="158" t="s">
        <v>487</v>
      </c>
      <c r="D17" s="317"/>
      <c r="E17" s="2" t="s">
        <v>13</v>
      </c>
      <c r="F17" s="319"/>
      <c r="G17" s="2"/>
      <c r="H17" s="1473">
        <v>41640</v>
      </c>
      <c r="I17" s="275"/>
      <c r="J17" s="2"/>
      <c r="K17" s="1744"/>
      <c r="L17" s="2"/>
      <c r="M17" s="430"/>
      <c r="N17" s="2"/>
      <c r="O17" s="2"/>
      <c r="P17" s="2"/>
      <c r="Q17" s="2"/>
      <c r="R17" s="2"/>
      <c r="S17" s="2"/>
      <c r="T17" s="2"/>
      <c r="U17" s="2"/>
      <c r="V17" s="2"/>
      <c r="W17" s="2"/>
      <c r="X17" s="2"/>
      <c r="Y17" s="2"/>
      <c r="Z17" s="2"/>
      <c r="AA17" s="2"/>
    </row>
    <row r="18" spans="1:27" ht="16.899999999999999" customHeight="1">
      <c r="A18" s="156"/>
      <c r="B18" s="1012" t="s">
        <v>14</v>
      </c>
      <c r="C18" s="158" t="s">
        <v>2227</v>
      </c>
      <c r="D18" s="317"/>
      <c r="E18" s="2" t="s">
        <v>15</v>
      </c>
      <c r="F18" s="319"/>
      <c r="G18" s="2"/>
      <c r="H18" s="921">
        <v>4.9799999999999997E-2</v>
      </c>
      <c r="I18" s="275" t="s">
        <v>2274</v>
      </c>
      <c r="J18" s="2"/>
      <c r="K18" s="1745"/>
      <c r="L18" s="2"/>
      <c r="M18" s="430"/>
      <c r="N18" s="2"/>
      <c r="O18" s="2"/>
      <c r="P18" s="2"/>
      <c r="Q18" s="2"/>
      <c r="R18" s="2"/>
      <c r="S18" s="2"/>
      <c r="T18" s="2"/>
      <c r="U18" s="2"/>
      <c r="V18" s="2"/>
      <c r="W18" s="2"/>
      <c r="X18" s="2"/>
      <c r="Y18" s="2"/>
      <c r="Z18" s="2"/>
      <c r="AA18" s="2"/>
    </row>
    <row r="19" spans="1:27" ht="16.899999999999999" customHeight="1">
      <c r="A19" s="158" t="s">
        <v>1375</v>
      </c>
      <c r="B19" s="1012" t="s">
        <v>16</v>
      </c>
      <c r="C19" s="158" t="s">
        <v>341</v>
      </c>
      <c r="D19" s="317"/>
      <c r="E19" s="2" t="s">
        <v>17</v>
      </c>
      <c r="F19" s="319"/>
      <c r="G19" s="2"/>
      <c r="H19" s="921">
        <v>7.2499999999999995E-2</v>
      </c>
      <c r="I19" s="275" t="s">
        <v>2274</v>
      </c>
      <c r="J19" s="2"/>
      <c r="K19" s="1745"/>
      <c r="L19" s="2"/>
      <c r="M19" s="430"/>
      <c r="N19" s="2"/>
      <c r="O19" s="2"/>
      <c r="P19" s="2"/>
      <c r="Q19" s="2"/>
      <c r="R19" s="2"/>
      <c r="S19" s="2"/>
      <c r="T19" s="2"/>
      <c r="U19" s="2"/>
      <c r="V19" s="2"/>
      <c r="W19" s="2"/>
      <c r="X19" s="2"/>
      <c r="Y19" s="2"/>
      <c r="Z19" s="2"/>
      <c r="AA19" s="2"/>
    </row>
    <row r="20" spans="1:27" ht="16.899999999999999" customHeight="1">
      <c r="A20" s="156" t="s">
        <v>728</v>
      </c>
      <c r="B20" s="1012" t="s">
        <v>18</v>
      </c>
      <c r="C20" s="158" t="s">
        <v>73</v>
      </c>
      <c r="D20" s="317"/>
      <c r="E20" s="2" t="s">
        <v>19</v>
      </c>
      <c r="F20" s="319"/>
      <c r="G20" s="2"/>
      <c r="H20" s="1474" t="s">
        <v>3303</v>
      </c>
      <c r="I20" s="275" t="s">
        <v>2274</v>
      </c>
      <c r="J20" s="2"/>
      <c r="K20" s="1746"/>
      <c r="L20" s="2"/>
      <c r="M20" s="430"/>
      <c r="N20" s="2"/>
      <c r="O20" s="2"/>
      <c r="P20" s="2"/>
      <c r="Q20" s="2"/>
      <c r="R20" s="2"/>
      <c r="S20" s="2"/>
      <c r="T20" s="2"/>
      <c r="U20" s="2"/>
      <c r="V20" s="2"/>
      <c r="W20" s="2"/>
      <c r="X20" s="2"/>
      <c r="Y20" s="2"/>
      <c r="Z20" s="2"/>
      <c r="AA20" s="2"/>
    </row>
    <row r="21" spans="1:27" ht="16.899999999999999" customHeight="1">
      <c r="A21" s="158" t="s">
        <v>1396</v>
      </c>
      <c r="B21" s="1012" t="s">
        <v>20</v>
      </c>
      <c r="C21" s="156"/>
      <c r="D21" s="317"/>
      <c r="E21" s="318" t="s">
        <v>21</v>
      </c>
      <c r="F21" s="319"/>
      <c r="G21" s="2"/>
      <c r="H21" s="2"/>
      <c r="I21" s="275"/>
      <c r="J21" s="2"/>
      <c r="K21" s="2"/>
      <c r="L21" s="2"/>
      <c r="M21" s="430"/>
      <c r="N21" s="2"/>
      <c r="O21" s="2"/>
      <c r="P21" s="2"/>
      <c r="Q21" s="2"/>
      <c r="R21" s="2"/>
      <c r="S21" s="2"/>
      <c r="T21" s="2"/>
      <c r="U21" s="2"/>
      <c r="V21" s="2"/>
      <c r="W21" s="2"/>
      <c r="X21" s="2"/>
      <c r="Y21" s="2"/>
      <c r="Z21" s="2"/>
      <c r="AA21" s="2"/>
    </row>
    <row r="22" spans="1:27" ht="16.899999999999999" customHeight="1">
      <c r="A22" s="156"/>
      <c r="B22" s="1012" t="s">
        <v>22</v>
      </c>
      <c r="C22" s="158" t="s">
        <v>74</v>
      </c>
      <c r="D22" s="317"/>
      <c r="E22" s="2" t="s">
        <v>23</v>
      </c>
      <c r="F22" s="319"/>
      <c r="G22" s="340" t="s">
        <v>1899</v>
      </c>
      <c r="H22" s="1475">
        <v>178113000</v>
      </c>
      <c r="I22" s="275"/>
      <c r="J22" s="2"/>
      <c r="K22" s="1743"/>
      <c r="L22" s="2"/>
      <c r="M22" s="430"/>
      <c r="N22" s="2"/>
      <c r="O22" s="2"/>
      <c r="P22" s="2"/>
      <c r="Q22" s="2"/>
      <c r="R22" s="2"/>
      <c r="S22" s="2"/>
      <c r="T22" s="2"/>
      <c r="U22" s="2"/>
      <c r="V22" s="2"/>
      <c r="W22" s="2"/>
      <c r="X22" s="2"/>
      <c r="Y22" s="2"/>
      <c r="Z22" s="2"/>
      <c r="AA22" s="2"/>
    </row>
    <row r="23" spans="1:27" ht="16.899999999999999" customHeight="1">
      <c r="A23" s="158" t="s">
        <v>1413</v>
      </c>
      <c r="B23" s="1012" t="s">
        <v>1638</v>
      </c>
      <c r="C23" s="158" t="s">
        <v>75</v>
      </c>
      <c r="D23" s="317"/>
      <c r="E23" s="2" t="s">
        <v>1639</v>
      </c>
      <c r="F23" s="319"/>
      <c r="G23" s="2"/>
      <c r="H23" s="1475">
        <v>494644000</v>
      </c>
      <c r="I23" s="275"/>
      <c r="J23" s="2"/>
      <c r="K23" s="1743"/>
      <c r="L23" s="2"/>
      <c r="M23" s="430"/>
      <c r="N23" s="2"/>
      <c r="O23" s="2"/>
      <c r="P23" s="2"/>
      <c r="Q23" s="2"/>
      <c r="R23" s="2"/>
      <c r="S23" s="2"/>
      <c r="T23" s="2"/>
      <c r="U23" s="2"/>
      <c r="V23" s="2"/>
      <c r="W23" s="2"/>
      <c r="X23" s="2"/>
      <c r="Y23" s="2"/>
      <c r="Z23" s="2"/>
      <c r="AA23" s="2"/>
    </row>
    <row r="24" spans="1:27" ht="16.899999999999999" customHeight="1">
      <c r="A24" s="156"/>
      <c r="B24" s="1012" t="s">
        <v>1640</v>
      </c>
      <c r="C24" s="158" t="s">
        <v>76</v>
      </c>
      <c r="D24" s="317"/>
      <c r="E24" s="2" t="s">
        <v>1641</v>
      </c>
      <c r="F24" s="319"/>
      <c r="G24" s="2"/>
      <c r="H24" s="1475">
        <v>-899860000</v>
      </c>
      <c r="I24" s="275"/>
      <c r="J24" s="2"/>
      <c r="K24" s="1743"/>
      <c r="L24" s="2"/>
      <c r="M24" s="430"/>
      <c r="N24" s="2"/>
      <c r="O24" s="2"/>
      <c r="P24" s="2"/>
      <c r="Q24" s="2"/>
      <c r="R24" s="2"/>
      <c r="S24" s="2"/>
      <c r="T24" s="2"/>
      <c r="U24" s="2"/>
      <c r="V24" s="2"/>
      <c r="W24" s="2"/>
      <c r="X24" s="2"/>
      <c r="Y24" s="2"/>
      <c r="Z24" s="2"/>
      <c r="AA24" s="2"/>
    </row>
    <row r="25" spans="1:27" ht="16.899999999999999" customHeight="1">
      <c r="A25" s="158" t="s">
        <v>1424</v>
      </c>
      <c r="B25" s="1012" t="s">
        <v>1642</v>
      </c>
      <c r="C25" s="158" t="s">
        <v>77</v>
      </c>
      <c r="D25" s="317"/>
      <c r="E25" s="2" t="s">
        <v>3304</v>
      </c>
      <c r="F25" s="319"/>
      <c r="G25" s="2"/>
      <c r="H25" s="1475">
        <v>301172000</v>
      </c>
      <c r="I25" s="275"/>
      <c r="J25" s="2"/>
      <c r="K25" s="1743"/>
      <c r="L25" s="2"/>
      <c r="M25" s="430"/>
      <c r="N25" s="2"/>
      <c r="O25" s="2"/>
      <c r="P25" s="2"/>
      <c r="Q25" s="2"/>
      <c r="R25" s="2"/>
      <c r="S25" s="2"/>
      <c r="T25" s="2"/>
      <c r="U25" s="2"/>
      <c r="V25" s="2"/>
      <c r="W25" s="2"/>
      <c r="X25" s="2"/>
      <c r="Y25" s="2"/>
      <c r="Z25" s="2"/>
      <c r="AA25" s="2"/>
    </row>
    <row r="26" spans="1:27" ht="16.899999999999999" customHeight="1">
      <c r="A26" s="156"/>
      <c r="B26" s="1012" t="s">
        <v>1644</v>
      </c>
      <c r="C26" s="158" t="s">
        <v>78</v>
      </c>
      <c r="D26" s="317"/>
      <c r="E26" s="2" t="s">
        <v>1645</v>
      </c>
      <c r="F26" s="319"/>
      <c r="G26" s="2"/>
      <c r="H26" s="1475">
        <v>0</v>
      </c>
      <c r="I26" s="275"/>
      <c r="J26" s="2"/>
      <c r="K26" s="1743"/>
      <c r="L26" s="2"/>
      <c r="M26" s="430"/>
      <c r="N26" s="2"/>
      <c r="O26" s="2"/>
      <c r="P26" s="2"/>
      <c r="Q26" s="2"/>
      <c r="R26" s="2"/>
      <c r="S26" s="2"/>
      <c r="T26" s="2"/>
      <c r="U26" s="2"/>
      <c r="V26" s="2"/>
      <c r="W26" s="2"/>
      <c r="X26" s="2"/>
      <c r="Y26" s="2"/>
      <c r="Z26" s="2"/>
      <c r="AA26" s="2"/>
    </row>
    <row r="27" spans="1:27" ht="16.899999999999999" customHeight="1">
      <c r="A27" s="158" t="s">
        <v>1428</v>
      </c>
      <c r="B27" s="1012" t="s">
        <v>1646</v>
      </c>
      <c r="C27" s="158" t="s">
        <v>79</v>
      </c>
      <c r="D27" s="317"/>
      <c r="E27" s="2" t="s">
        <v>1647</v>
      </c>
      <c r="F27" s="319"/>
      <c r="G27" s="2"/>
      <c r="H27" s="1475">
        <v>-2123000</v>
      </c>
      <c r="I27" s="275"/>
      <c r="J27" s="2"/>
      <c r="K27" s="1743"/>
      <c r="L27" s="2"/>
      <c r="M27" s="430"/>
      <c r="N27" s="2"/>
      <c r="O27" s="2"/>
      <c r="P27" s="2"/>
      <c r="Q27" s="2"/>
      <c r="R27" s="2"/>
      <c r="S27" s="2"/>
      <c r="T27" s="2"/>
      <c r="U27" s="2"/>
      <c r="V27" s="2"/>
      <c r="W27" s="2"/>
      <c r="X27" s="2"/>
      <c r="Y27" s="2"/>
      <c r="Z27" s="2"/>
      <c r="AA27" s="2"/>
    </row>
    <row r="28" spans="1:27" ht="16.899999999999999" customHeight="1">
      <c r="A28" s="158" t="s">
        <v>1648</v>
      </c>
      <c r="B28" s="1012" t="s">
        <v>1649</v>
      </c>
      <c r="C28" s="158" t="s">
        <v>80</v>
      </c>
      <c r="D28" s="317"/>
      <c r="E28" s="2" t="s">
        <v>3305</v>
      </c>
      <c r="F28" s="319"/>
      <c r="G28" s="2" t="s">
        <v>728</v>
      </c>
      <c r="H28" s="1476">
        <v>1216890000</v>
      </c>
      <c r="I28" s="275"/>
      <c r="J28" s="2"/>
      <c r="K28" s="1743"/>
      <c r="L28" s="2"/>
      <c r="M28" s="430"/>
      <c r="N28" s="2"/>
      <c r="O28" s="2"/>
      <c r="P28" s="2"/>
      <c r="Q28" s="2"/>
      <c r="R28" s="2"/>
      <c r="S28" s="2"/>
      <c r="T28" s="2"/>
      <c r="U28" s="2"/>
      <c r="V28" s="2"/>
      <c r="W28" s="2"/>
      <c r="X28" s="2"/>
      <c r="Y28" s="2"/>
      <c r="Z28" s="2"/>
      <c r="AA28" s="2"/>
    </row>
    <row r="29" spans="1:27" ht="16.899999999999999" customHeight="1">
      <c r="A29" s="156"/>
      <c r="B29" s="273"/>
      <c r="C29" s="158" t="s">
        <v>81</v>
      </c>
      <c r="D29" s="317"/>
      <c r="E29" s="340" t="s">
        <v>1650</v>
      </c>
      <c r="F29" s="319"/>
      <c r="G29" s="340" t="s">
        <v>1899</v>
      </c>
      <c r="H29" s="1477">
        <f>SUM(H22:H28)</f>
        <v>1288836000</v>
      </c>
      <c r="I29" s="275"/>
      <c r="J29" s="2"/>
      <c r="K29" s="1743"/>
      <c r="L29" s="2"/>
      <c r="M29" s="430"/>
      <c r="N29" s="2"/>
      <c r="O29" s="2"/>
      <c r="P29" s="2"/>
      <c r="Q29" s="2"/>
      <c r="R29" s="2"/>
      <c r="S29" s="2"/>
      <c r="T29" s="2"/>
      <c r="U29" s="2"/>
      <c r="V29" s="2"/>
      <c r="W29" s="2"/>
      <c r="X29" s="2"/>
      <c r="Y29" s="2"/>
      <c r="Z29" s="2"/>
      <c r="AA29" s="2"/>
    </row>
    <row r="30" spans="1:27" ht="16.899999999999999" customHeight="1">
      <c r="A30" s="312"/>
      <c r="B30" s="316"/>
      <c r="C30" s="158" t="s">
        <v>82</v>
      </c>
      <c r="D30" s="317"/>
      <c r="E30" s="2" t="s">
        <v>1651</v>
      </c>
      <c r="F30" s="319"/>
      <c r="G30" s="2"/>
      <c r="H30" s="1475">
        <v>25702</v>
      </c>
      <c r="I30" s="275"/>
      <c r="J30" s="2"/>
      <c r="K30" s="1747"/>
      <c r="L30" s="1754"/>
      <c r="M30" s="430"/>
      <c r="N30" s="2"/>
      <c r="O30" s="2"/>
      <c r="P30" s="2"/>
      <c r="Q30" s="2"/>
      <c r="R30" s="2"/>
      <c r="S30" s="2"/>
      <c r="T30" s="2"/>
      <c r="U30" s="2"/>
      <c r="V30" s="2"/>
      <c r="W30" s="2"/>
      <c r="X30" s="2"/>
      <c r="Y30" s="2"/>
      <c r="Z30" s="2"/>
      <c r="AA30" s="2"/>
    </row>
    <row r="31" spans="1:27" ht="16.899999999999999" customHeight="1">
      <c r="A31" s="156"/>
      <c r="B31" s="1012" t="s">
        <v>1652</v>
      </c>
      <c r="C31" s="158" t="s">
        <v>83</v>
      </c>
      <c r="D31" s="317"/>
      <c r="E31" s="2" t="s">
        <v>1653</v>
      </c>
      <c r="F31" s="319"/>
      <c r="G31" s="2"/>
      <c r="H31" s="1475">
        <v>53507</v>
      </c>
      <c r="I31" s="275"/>
      <c r="J31" s="2"/>
      <c r="K31" s="1747"/>
      <c r="L31" s="1754"/>
      <c r="M31" s="430"/>
      <c r="N31" s="2"/>
      <c r="O31" s="2"/>
      <c r="P31" s="2"/>
      <c r="Q31" s="2"/>
      <c r="R31" s="2"/>
      <c r="S31" s="2"/>
      <c r="T31" s="2"/>
      <c r="U31" s="2"/>
      <c r="V31" s="2"/>
      <c r="W31" s="2"/>
      <c r="X31" s="2"/>
      <c r="Y31" s="2"/>
      <c r="Z31" s="2"/>
      <c r="AA31" s="2"/>
    </row>
    <row r="32" spans="1:27" ht="16.899999999999999" customHeight="1">
      <c r="A32" s="156"/>
      <c r="B32" s="1012" t="s">
        <v>1654</v>
      </c>
      <c r="C32" s="158" t="s">
        <v>84</v>
      </c>
      <c r="D32" s="317"/>
      <c r="E32" s="2" t="s">
        <v>1655</v>
      </c>
      <c r="F32" s="319"/>
      <c r="G32" s="2"/>
      <c r="H32" s="1475">
        <v>12049</v>
      </c>
      <c r="I32" s="275"/>
      <c r="J32" s="2"/>
      <c r="K32" s="1748"/>
      <c r="L32" s="1754"/>
      <c r="M32" s="430"/>
      <c r="N32" s="2"/>
      <c r="O32" s="2"/>
      <c r="P32" s="2"/>
      <c r="Q32" s="2"/>
      <c r="R32" s="2"/>
      <c r="S32" s="2"/>
      <c r="T32" s="2"/>
      <c r="U32" s="2"/>
      <c r="V32" s="2"/>
      <c r="W32" s="2"/>
      <c r="X32" s="2"/>
      <c r="Y32" s="2"/>
      <c r="Z32" s="2"/>
      <c r="AA32" s="2"/>
    </row>
    <row r="33" spans="1:27" ht="16.899999999999999" customHeight="1">
      <c r="A33" s="156"/>
      <c r="B33" s="1012" t="s">
        <v>1656</v>
      </c>
      <c r="C33" s="156"/>
      <c r="D33" s="317"/>
      <c r="E33" s="920" t="s">
        <v>1657</v>
      </c>
      <c r="F33" s="822"/>
      <c r="G33" s="2"/>
      <c r="H33" s="2"/>
      <c r="I33" s="275"/>
      <c r="J33" s="2"/>
      <c r="K33" s="2"/>
      <c r="L33" s="2"/>
      <c r="M33" s="430"/>
      <c r="N33" s="2"/>
      <c r="O33" s="2"/>
      <c r="P33" s="2"/>
      <c r="Q33" s="2"/>
      <c r="R33" s="2"/>
      <c r="S33" s="2"/>
      <c r="T33" s="2"/>
      <c r="U33" s="2"/>
      <c r="V33" s="2"/>
      <c r="W33" s="2"/>
      <c r="X33" s="2"/>
      <c r="Y33" s="2"/>
      <c r="Z33" s="2"/>
      <c r="AA33" s="2"/>
    </row>
    <row r="34" spans="1:27" ht="16.899999999999999" customHeight="1">
      <c r="A34" s="279"/>
      <c r="B34" s="1013"/>
      <c r="C34" s="158" t="s">
        <v>85</v>
      </c>
      <c r="D34" s="317"/>
      <c r="E34" s="2" t="s">
        <v>3306</v>
      </c>
      <c r="F34" s="319"/>
      <c r="G34" s="340" t="s">
        <v>1899</v>
      </c>
      <c r="H34" s="1478">
        <v>217311000</v>
      </c>
      <c r="I34" s="275"/>
      <c r="J34" s="2"/>
      <c r="K34" s="1749"/>
      <c r="L34" s="2"/>
      <c r="M34" s="430"/>
      <c r="N34" s="2"/>
      <c r="O34" s="2"/>
      <c r="P34" s="2"/>
      <c r="Q34" s="2"/>
      <c r="R34" s="2"/>
      <c r="S34" s="2"/>
      <c r="T34" s="2"/>
      <c r="U34" s="2"/>
      <c r="V34" s="2"/>
      <c r="W34" s="2"/>
      <c r="X34" s="2"/>
      <c r="Y34" s="2"/>
      <c r="Z34" s="2"/>
      <c r="AA34" s="2"/>
    </row>
    <row r="35" spans="1:27" ht="16.899999999999999" customHeight="1">
      <c r="A35" s="279"/>
      <c r="B35" s="1013" t="s">
        <v>3308</v>
      </c>
      <c r="C35" s="158" t="s">
        <v>86</v>
      </c>
      <c r="D35" s="317"/>
      <c r="E35" s="2" t="s">
        <v>3307</v>
      </c>
      <c r="F35" s="319"/>
      <c r="G35" s="340" t="s">
        <v>1899</v>
      </c>
      <c r="H35" s="1478">
        <v>90206798</v>
      </c>
      <c r="I35" s="275"/>
      <c r="J35" s="2"/>
      <c r="K35" s="1749"/>
      <c r="L35" s="2"/>
      <c r="M35" s="430"/>
      <c r="N35" s="2"/>
      <c r="O35" s="2"/>
      <c r="P35" s="2"/>
      <c r="Q35" s="2"/>
      <c r="R35" s="2"/>
      <c r="S35" s="2"/>
      <c r="T35" s="2"/>
      <c r="U35" s="2"/>
      <c r="V35" s="2"/>
      <c r="W35" s="2"/>
      <c r="X35" s="2"/>
      <c r="Y35" s="2"/>
      <c r="Z35" s="2"/>
      <c r="AA35" s="2"/>
    </row>
    <row r="36" spans="1:27" ht="16.899999999999999" customHeight="1">
      <c r="A36" s="279"/>
      <c r="B36" s="1013"/>
      <c r="C36" s="158" t="s">
        <v>87</v>
      </c>
      <c r="D36" s="317"/>
      <c r="E36" s="2" t="s">
        <v>3309</v>
      </c>
      <c r="F36" s="319"/>
      <c r="G36" s="340" t="s">
        <v>1899</v>
      </c>
      <c r="H36" s="1475">
        <v>8091037000</v>
      </c>
      <c r="I36" s="275"/>
      <c r="J36" s="2"/>
      <c r="K36" s="1749"/>
      <c r="L36" s="2"/>
      <c r="M36" s="430"/>
      <c r="N36" s="2"/>
      <c r="O36" s="2"/>
      <c r="P36" s="2"/>
      <c r="Q36" s="2"/>
      <c r="R36" s="2"/>
      <c r="S36" s="2"/>
      <c r="T36" s="2"/>
      <c r="U36" s="2"/>
      <c r="V36" s="2"/>
      <c r="W36" s="2"/>
      <c r="X36" s="2"/>
      <c r="Y36" s="2"/>
      <c r="Z36" s="2"/>
      <c r="AA36" s="2"/>
    </row>
    <row r="37" spans="1:27" ht="16.899999999999999" customHeight="1">
      <c r="A37" s="279"/>
      <c r="B37" s="1013" t="s">
        <v>3711</v>
      </c>
      <c r="C37" s="158" t="s">
        <v>88</v>
      </c>
      <c r="D37" s="317"/>
      <c r="E37" s="2" t="s">
        <v>3310</v>
      </c>
      <c r="F37" s="319"/>
      <c r="G37" s="340" t="s">
        <v>1899</v>
      </c>
      <c r="H37" s="460" t="s">
        <v>3303</v>
      </c>
      <c r="I37" s="275"/>
      <c r="J37" s="2"/>
      <c r="K37" s="1750"/>
      <c r="L37" s="2"/>
      <c r="M37" s="430"/>
      <c r="N37" s="2"/>
      <c r="O37" s="2"/>
      <c r="P37" s="2"/>
      <c r="Q37" s="2"/>
      <c r="R37" s="2"/>
      <c r="S37" s="2"/>
      <c r="T37" s="2"/>
      <c r="U37" s="2"/>
      <c r="V37" s="2"/>
      <c r="W37" s="2"/>
      <c r="X37" s="2"/>
      <c r="Y37" s="2"/>
      <c r="Z37" s="2"/>
      <c r="AA37" s="2"/>
    </row>
    <row r="38" spans="1:27" ht="16.899999999999999" customHeight="1">
      <c r="A38" s="279"/>
      <c r="B38" s="1481" t="s">
        <v>3712</v>
      </c>
      <c r="C38" s="158" t="s">
        <v>2240</v>
      </c>
      <c r="D38" s="317"/>
      <c r="E38" s="2" t="s">
        <v>1650</v>
      </c>
      <c r="F38" s="319"/>
      <c r="G38" s="340" t="s">
        <v>1899</v>
      </c>
      <c r="H38" s="1475">
        <v>728755000</v>
      </c>
      <c r="I38" s="275"/>
      <c r="J38" s="2"/>
      <c r="K38" s="1749"/>
      <c r="L38" s="1754"/>
      <c r="M38" s="430"/>
      <c r="N38" s="2"/>
      <c r="O38" s="2"/>
      <c r="P38" s="2"/>
      <c r="Q38" s="2"/>
      <c r="R38" s="2"/>
      <c r="S38" s="2"/>
      <c r="T38" s="2"/>
      <c r="U38" s="2"/>
      <c r="V38" s="2"/>
      <c r="W38" s="2"/>
      <c r="X38" s="2"/>
      <c r="Y38" s="2"/>
      <c r="Z38" s="2"/>
      <c r="AA38" s="2"/>
    </row>
    <row r="39" spans="1:27" ht="16.899999999999999" customHeight="1">
      <c r="A39" s="279"/>
      <c r="B39" s="1481"/>
      <c r="C39" s="158" t="s">
        <v>2242</v>
      </c>
      <c r="D39" s="317"/>
      <c r="E39" s="2" t="s">
        <v>1658</v>
      </c>
      <c r="F39" s="319"/>
      <c r="G39" s="340" t="s">
        <v>1899</v>
      </c>
      <c r="H39" s="1475">
        <v>44632702</v>
      </c>
      <c r="I39" s="275"/>
      <c r="J39" s="1479"/>
      <c r="K39" s="1749"/>
      <c r="L39" s="1754"/>
      <c r="M39" s="430"/>
      <c r="N39" s="2"/>
      <c r="O39" s="2"/>
      <c r="P39" s="2"/>
      <c r="Q39" s="2"/>
      <c r="R39" s="2"/>
      <c r="S39" s="2"/>
      <c r="T39" s="2"/>
      <c r="U39" s="2"/>
      <c r="V39" s="2"/>
      <c r="W39" s="2"/>
      <c r="X39" s="2"/>
      <c r="Y39" s="2"/>
      <c r="Z39" s="2"/>
      <c r="AA39" s="2"/>
    </row>
    <row r="40" spans="1:27" ht="16.899999999999999" customHeight="1">
      <c r="A40" s="279"/>
      <c r="B40" s="1481"/>
      <c r="C40" s="158" t="s">
        <v>2245</v>
      </c>
      <c r="D40" s="317"/>
      <c r="E40" s="2" t="s">
        <v>3311</v>
      </c>
      <c r="F40" s="319"/>
      <c r="G40" s="340" t="s">
        <v>1899</v>
      </c>
      <c r="H40" s="1475">
        <v>2326183300</v>
      </c>
      <c r="I40" s="275"/>
      <c r="J40" s="1480"/>
      <c r="K40" s="1749"/>
      <c r="L40" s="1754"/>
      <c r="M40" s="430"/>
      <c r="N40" s="2"/>
      <c r="O40" s="2"/>
      <c r="P40" s="2"/>
      <c r="Q40" s="2"/>
      <c r="R40" s="2"/>
      <c r="S40" s="2"/>
      <c r="T40" s="2"/>
      <c r="U40" s="2"/>
      <c r="V40" s="2"/>
      <c r="W40" s="2"/>
      <c r="X40" s="2"/>
      <c r="Y40" s="2"/>
      <c r="Z40" s="2"/>
      <c r="AA40" s="2"/>
    </row>
    <row r="41" spans="1:27" ht="16.899999999999999" customHeight="1">
      <c r="A41" s="279"/>
      <c r="B41" s="1013" t="s">
        <v>3713</v>
      </c>
      <c r="C41" s="158" t="s">
        <v>2248</v>
      </c>
      <c r="D41" s="317"/>
      <c r="E41" s="2" t="s">
        <v>122</v>
      </c>
      <c r="F41" s="319"/>
      <c r="G41" s="2"/>
      <c r="H41" s="1475">
        <v>49637</v>
      </c>
      <c r="I41" s="275"/>
      <c r="J41" s="2"/>
      <c r="K41" s="1751"/>
      <c r="L41" s="1754"/>
      <c r="M41" s="430"/>
      <c r="N41" s="2"/>
      <c r="O41" s="2"/>
      <c r="P41" s="2"/>
      <c r="Q41" s="2"/>
      <c r="R41" s="2"/>
      <c r="S41" s="2"/>
      <c r="T41" s="2"/>
      <c r="U41" s="2"/>
      <c r="V41" s="2"/>
      <c r="W41" s="2"/>
      <c r="X41" s="2"/>
      <c r="Y41" s="2"/>
      <c r="Z41" s="2"/>
      <c r="AA41" s="2"/>
    </row>
    <row r="42" spans="1:27" ht="16.899999999999999" customHeight="1">
      <c r="A42" s="279"/>
      <c r="B42" s="1013" t="s">
        <v>3714</v>
      </c>
      <c r="C42" s="158" t="s">
        <v>2603</v>
      </c>
      <c r="D42" s="317"/>
      <c r="E42" s="2" t="s">
        <v>123</v>
      </c>
      <c r="F42" s="319"/>
      <c r="G42" s="2"/>
      <c r="H42" s="1475">
        <v>13406</v>
      </c>
      <c r="I42" s="275"/>
      <c r="J42" s="2"/>
      <c r="K42" s="1752"/>
      <c r="L42" s="1754"/>
      <c r="M42" s="430"/>
      <c r="N42" s="2"/>
      <c r="O42" s="2"/>
      <c r="P42" s="2"/>
      <c r="Q42" s="2"/>
      <c r="R42" s="2"/>
      <c r="S42" s="2"/>
      <c r="T42" s="2"/>
      <c r="U42" s="2"/>
      <c r="V42" s="2"/>
      <c r="W42" s="2"/>
      <c r="X42" s="2"/>
      <c r="Y42" s="2"/>
      <c r="Z42" s="2"/>
      <c r="AA42" s="2"/>
    </row>
    <row r="43" spans="1:27" ht="16.899999999999999" customHeight="1">
      <c r="A43" s="279"/>
      <c r="B43" s="1013"/>
      <c r="C43" s="158" t="s">
        <v>2606</v>
      </c>
      <c r="D43" s="317"/>
      <c r="E43" s="2" t="s">
        <v>124</v>
      </c>
      <c r="F43" s="319"/>
      <c r="G43" s="2"/>
      <c r="H43" s="1475">
        <v>30701</v>
      </c>
      <c r="I43" s="275"/>
      <c r="J43" s="2"/>
      <c r="K43" s="1752"/>
      <c r="L43" s="1754"/>
      <c r="M43" s="430"/>
      <c r="N43" s="2"/>
      <c r="O43" s="2"/>
      <c r="P43" s="2"/>
      <c r="Q43" s="2"/>
      <c r="R43" s="2"/>
      <c r="S43" s="2"/>
      <c r="T43" s="2"/>
      <c r="U43" s="2"/>
      <c r="V43" s="2"/>
      <c r="W43" s="2"/>
      <c r="X43" s="2"/>
      <c r="Y43" s="2"/>
      <c r="Z43" s="2"/>
      <c r="AA43" s="2"/>
    </row>
    <row r="44" spans="1:27" ht="16.899999999999999" customHeight="1">
      <c r="A44" s="279"/>
      <c r="B44" s="1013" t="s">
        <v>3715</v>
      </c>
      <c r="C44" s="158" t="s">
        <v>2609</v>
      </c>
      <c r="D44" s="317"/>
      <c r="E44" s="2" t="s">
        <v>125</v>
      </c>
      <c r="F44" s="319"/>
      <c r="G44" s="2"/>
      <c r="H44" s="1475">
        <v>5530</v>
      </c>
      <c r="I44" s="275"/>
      <c r="J44" s="2"/>
      <c r="K44" s="1753"/>
      <c r="L44" s="1754"/>
      <c r="M44" s="430"/>
      <c r="N44" s="2"/>
      <c r="O44" s="2"/>
      <c r="P44" s="2"/>
      <c r="Q44" s="2"/>
      <c r="R44" s="2"/>
      <c r="S44" s="2"/>
      <c r="T44" s="2"/>
      <c r="U44" s="2"/>
      <c r="V44" s="2"/>
      <c r="W44" s="2"/>
      <c r="X44" s="2"/>
      <c r="Y44" s="2"/>
      <c r="Z44" s="2"/>
      <c r="AA44" s="2"/>
    </row>
    <row r="45" spans="1:27" ht="16.899999999999999" customHeight="1">
      <c r="A45" s="279"/>
      <c r="B45" s="1013" t="s">
        <v>3716</v>
      </c>
      <c r="C45" s="312"/>
      <c r="D45" s="314"/>
      <c r="E45" s="314"/>
      <c r="F45" s="314"/>
      <c r="G45" s="314"/>
      <c r="H45" s="314"/>
      <c r="I45" s="316"/>
      <c r="J45" s="2"/>
      <c r="K45" s="2"/>
      <c r="L45" s="2"/>
      <c r="M45" s="2"/>
      <c r="N45" s="2"/>
      <c r="O45" s="2"/>
      <c r="P45" s="2"/>
      <c r="Q45" s="2"/>
      <c r="R45" s="2"/>
      <c r="S45" s="2"/>
      <c r="T45" s="2"/>
      <c r="U45" s="2"/>
      <c r="V45" s="2"/>
      <c r="W45" s="2"/>
      <c r="X45" s="2"/>
      <c r="Y45" s="2"/>
      <c r="Z45" s="2"/>
      <c r="AA45" s="2"/>
    </row>
    <row r="46" spans="1:27" ht="16.899999999999999" customHeight="1">
      <c r="A46" s="279"/>
      <c r="B46" s="1013" t="s">
        <v>3717</v>
      </c>
      <c r="C46" s="156"/>
      <c r="D46" s="1005" t="s">
        <v>126</v>
      </c>
      <c r="E46" s="163"/>
      <c r="F46" s="163"/>
      <c r="G46" s="163"/>
      <c r="H46" s="163"/>
      <c r="I46" s="275"/>
      <c r="J46" s="2"/>
      <c r="K46" s="2"/>
      <c r="L46" s="2"/>
      <c r="M46" s="2"/>
      <c r="N46" s="2"/>
      <c r="O46" s="2"/>
      <c r="P46" s="2"/>
      <c r="Q46" s="2"/>
      <c r="R46" s="2"/>
      <c r="S46" s="2"/>
      <c r="T46" s="2"/>
      <c r="U46" s="2"/>
      <c r="V46" s="2"/>
      <c r="W46" s="2"/>
      <c r="X46" s="2"/>
      <c r="Y46" s="2"/>
      <c r="Z46" s="2"/>
      <c r="AA46" s="2"/>
    </row>
    <row r="47" spans="1:27" ht="16.899999999999999" customHeight="1">
      <c r="A47" s="279"/>
      <c r="B47" s="1013" t="s">
        <v>3718</v>
      </c>
      <c r="C47" s="156"/>
      <c r="D47" s="1005" t="s">
        <v>127</v>
      </c>
      <c r="E47" s="163"/>
      <c r="F47" s="163"/>
      <c r="G47" s="163"/>
      <c r="H47" s="163"/>
      <c r="I47" s="275"/>
      <c r="J47" s="2"/>
      <c r="K47" s="2"/>
      <c r="L47" s="2"/>
      <c r="M47" s="2"/>
      <c r="N47" s="2"/>
      <c r="O47" s="2"/>
      <c r="P47" s="2"/>
      <c r="Q47" s="2"/>
      <c r="R47" s="2"/>
      <c r="S47" s="2"/>
      <c r="T47" s="2"/>
      <c r="U47" s="2"/>
      <c r="V47" s="2"/>
      <c r="W47" s="2"/>
      <c r="X47" s="2"/>
      <c r="Y47" s="2"/>
      <c r="Z47" s="2"/>
      <c r="AA47" s="2"/>
    </row>
    <row r="48" spans="1:27" ht="16.899999999999999" customHeight="1">
      <c r="A48" s="279"/>
      <c r="B48" s="1013" t="s">
        <v>3719</v>
      </c>
      <c r="C48" s="156"/>
      <c r="D48" s="2"/>
      <c r="E48" s="1667" t="s">
        <v>3734</v>
      </c>
      <c r="F48" s="2"/>
      <c r="G48" s="2"/>
      <c r="H48" s="2"/>
      <c r="I48" s="275"/>
      <c r="J48" s="2"/>
      <c r="K48" s="2"/>
      <c r="L48" s="2"/>
      <c r="M48" s="2"/>
      <c r="N48" s="2"/>
      <c r="O48" s="2"/>
      <c r="P48" s="2"/>
      <c r="Q48" s="2"/>
      <c r="R48" s="2"/>
      <c r="S48" s="2"/>
      <c r="T48" s="2"/>
      <c r="U48" s="2"/>
      <c r="V48" s="2"/>
      <c r="W48" s="2"/>
      <c r="X48" s="2"/>
      <c r="Y48" s="2"/>
      <c r="Z48" s="2"/>
      <c r="AA48" s="2"/>
    </row>
    <row r="49" spans="1:27" ht="16.899999999999999" customHeight="1">
      <c r="A49" s="279"/>
      <c r="B49" s="1013"/>
      <c r="C49" s="156"/>
      <c r="D49" s="2"/>
      <c r="E49" s="1668" t="s">
        <v>3731</v>
      </c>
      <c r="F49" s="2"/>
      <c r="G49" s="2"/>
      <c r="H49" s="2"/>
      <c r="I49" s="275"/>
      <c r="J49" s="2"/>
      <c r="K49" s="2"/>
      <c r="L49" s="2"/>
      <c r="M49" s="2"/>
      <c r="N49" s="2"/>
      <c r="O49" s="2"/>
      <c r="P49" s="2"/>
      <c r="Q49" s="2"/>
      <c r="R49" s="2"/>
      <c r="S49" s="2"/>
      <c r="T49" s="2"/>
      <c r="U49" s="2"/>
      <c r="V49" s="2"/>
      <c r="W49" s="2"/>
      <c r="X49" s="2"/>
      <c r="Y49" s="2"/>
      <c r="Z49" s="2"/>
      <c r="AA49" s="2"/>
    </row>
    <row r="50" spans="1:27" ht="16.899999999999999" customHeight="1">
      <c r="A50" s="279"/>
      <c r="B50" s="1013"/>
      <c r="C50" s="156"/>
      <c r="D50" s="2"/>
      <c r="E50" s="1668" t="s">
        <v>3732</v>
      </c>
      <c r="F50" s="2"/>
      <c r="G50" s="2"/>
      <c r="H50" s="2"/>
      <c r="I50" s="275"/>
      <c r="J50" s="2"/>
      <c r="K50" s="2"/>
      <c r="L50" s="2"/>
      <c r="M50" s="2"/>
      <c r="N50" s="2"/>
      <c r="O50" s="2"/>
      <c r="P50" s="2"/>
      <c r="Q50" s="2"/>
      <c r="R50" s="2"/>
      <c r="S50" s="2"/>
      <c r="T50" s="2"/>
      <c r="U50" s="2"/>
      <c r="V50" s="2"/>
      <c r="W50" s="2"/>
      <c r="X50" s="2"/>
      <c r="Y50" s="2"/>
      <c r="Z50" s="2"/>
      <c r="AA50" s="2"/>
    </row>
    <row r="51" spans="1:27" ht="16.899999999999999" customHeight="1">
      <c r="A51" s="279"/>
      <c r="B51" s="1013"/>
      <c r="C51" s="156"/>
      <c r="D51" s="2"/>
      <c r="E51" s="1669" t="s">
        <v>3735</v>
      </c>
      <c r="F51" s="2"/>
      <c r="G51" s="2"/>
      <c r="H51" s="2"/>
      <c r="I51" s="275"/>
      <c r="J51" s="2"/>
      <c r="K51" s="2"/>
      <c r="L51" s="2"/>
      <c r="M51" s="2"/>
      <c r="N51" s="2"/>
      <c r="O51" s="2"/>
      <c r="P51" s="2"/>
      <c r="Q51" s="2"/>
      <c r="R51" s="2"/>
      <c r="S51" s="2"/>
      <c r="T51" s="2"/>
      <c r="U51" s="2"/>
      <c r="V51" s="2"/>
      <c r="W51" s="2"/>
      <c r="X51" s="2"/>
      <c r="Y51" s="2"/>
      <c r="Z51" s="2"/>
      <c r="AA51" s="2"/>
    </row>
    <row r="52" spans="1:27" ht="16.899999999999999" customHeight="1">
      <c r="A52" s="279"/>
      <c r="B52" s="1013"/>
      <c r="C52" s="156"/>
      <c r="D52" s="2"/>
      <c r="E52" s="1668" t="s">
        <v>3733</v>
      </c>
      <c r="F52" s="2"/>
      <c r="G52" s="2"/>
      <c r="H52" s="2"/>
      <c r="I52" s="275"/>
      <c r="J52" s="2"/>
      <c r="K52" s="2"/>
      <c r="L52" s="2"/>
      <c r="M52" s="2"/>
      <c r="N52" s="2"/>
      <c r="O52" s="2"/>
      <c r="P52" s="2"/>
      <c r="Q52" s="2"/>
      <c r="R52" s="2"/>
      <c r="S52" s="2"/>
      <c r="T52" s="2"/>
      <c r="U52" s="2"/>
      <c r="V52" s="2"/>
      <c r="W52" s="2"/>
      <c r="X52" s="2"/>
      <c r="Y52" s="2"/>
      <c r="Z52" s="2"/>
      <c r="AA52" s="2"/>
    </row>
    <row r="53" spans="1:27" ht="16.899999999999999" customHeight="1">
      <c r="A53" s="279"/>
      <c r="B53" s="1013"/>
      <c r="C53" s="156"/>
      <c r="D53" s="2"/>
      <c r="E53" s="1669" t="s">
        <v>3312</v>
      </c>
      <c r="F53" s="2"/>
      <c r="G53" s="2"/>
      <c r="H53" s="2"/>
      <c r="I53" s="275"/>
      <c r="J53" s="2"/>
      <c r="K53" s="2"/>
      <c r="L53" s="2"/>
      <c r="M53" s="2"/>
      <c r="N53" s="2"/>
      <c r="O53" s="2"/>
      <c r="P53" s="2"/>
      <c r="Q53" s="2"/>
      <c r="R53" s="2"/>
      <c r="S53" s="2"/>
      <c r="T53" s="2"/>
      <c r="U53" s="2"/>
      <c r="V53" s="2"/>
      <c r="W53" s="2"/>
      <c r="X53" s="2"/>
      <c r="Y53" s="2"/>
      <c r="Z53" s="2"/>
      <c r="AA53" s="2"/>
    </row>
    <row r="54" spans="1:27" ht="16.899999999999999" customHeight="1" thickBot="1">
      <c r="A54" s="281" t="s">
        <v>728</v>
      </c>
      <c r="B54" s="1014" t="s">
        <v>728</v>
      </c>
      <c r="C54" s="309"/>
      <c r="D54" s="310"/>
      <c r="E54" s="310"/>
      <c r="F54" s="310"/>
      <c r="G54" s="310"/>
      <c r="H54" s="310"/>
      <c r="I54" s="311"/>
      <c r="J54" s="2"/>
      <c r="K54" s="2"/>
      <c r="L54" s="2"/>
      <c r="M54" s="2"/>
      <c r="N54" s="2"/>
      <c r="O54" s="2"/>
      <c r="P54" s="2"/>
      <c r="Q54" s="2"/>
      <c r="R54" s="2"/>
      <c r="S54" s="2"/>
      <c r="T54" s="2"/>
      <c r="U54" s="2"/>
      <c r="V54" s="2"/>
      <c r="W54" s="2"/>
      <c r="X54" s="2"/>
      <c r="Y54" s="2"/>
      <c r="Z54" s="2"/>
      <c r="AA54" s="2"/>
    </row>
    <row r="55" spans="1:27" ht="16.899999999999999" customHeight="1">
      <c r="A55" s="2" t="s">
        <v>465</v>
      </c>
      <c r="B55" s="2"/>
      <c r="C55" s="2"/>
      <c r="D55" s="2"/>
      <c r="E55" s="2" t="s">
        <v>728</v>
      </c>
      <c r="F55" s="2"/>
      <c r="G55" s="2"/>
      <c r="H55" s="340" t="s">
        <v>128</v>
      </c>
      <c r="I55" s="2"/>
      <c r="J55" s="2"/>
      <c r="K55" s="2"/>
      <c r="L55" s="2"/>
      <c r="M55" s="2"/>
      <c r="N55" s="2"/>
      <c r="O55" s="2"/>
      <c r="P55" s="2"/>
      <c r="Q55" s="2"/>
      <c r="R55" s="2"/>
      <c r="S55" s="2"/>
      <c r="T55" s="2"/>
      <c r="U55" s="2"/>
      <c r="V55" s="2"/>
      <c r="W55" s="2"/>
      <c r="X55" s="2"/>
      <c r="Y55" s="2"/>
      <c r="Z55" s="2"/>
      <c r="AA55" s="2"/>
    </row>
    <row r="56" spans="1:27" ht="16.899999999999999" customHeight="1">
      <c r="A56" s="163">
        <v>65</v>
      </c>
      <c r="B56" s="163"/>
      <c r="C56" s="163"/>
      <c r="D56" s="163"/>
      <c r="E56" s="163" t="s">
        <v>3436</v>
      </c>
      <c r="F56" s="163"/>
      <c r="G56" s="163"/>
      <c r="H56" s="163"/>
      <c r="I56" s="163"/>
      <c r="J56" s="2"/>
      <c r="K56" s="2"/>
      <c r="L56" s="2"/>
      <c r="M56" s="2"/>
      <c r="N56" s="2"/>
      <c r="O56" s="2"/>
      <c r="P56" s="2"/>
      <c r="Q56" s="2"/>
      <c r="R56" s="2"/>
      <c r="S56" s="2"/>
      <c r="T56" s="2"/>
      <c r="U56" s="2"/>
      <c r="V56" s="2"/>
      <c r="W56" s="2"/>
      <c r="X56" s="2"/>
      <c r="Y56" s="2"/>
      <c r="Z56" s="2"/>
      <c r="AA56" s="2"/>
    </row>
    <row r="57" spans="1:27" ht="16.5" thickBot="1">
      <c r="A57" s="2" t="str">
        <f>+CONAMEDATE</f>
        <v>Annual Report of VERIZON NEW YORK INC.                                          For the period ending DECEMBER 31, 2014</v>
      </c>
      <c r="B57" s="2"/>
      <c r="C57" s="2" t="str">
        <f>+CONAMEDATE2</f>
        <v>Annual Report of VERIZON NEW YORK INC.                                                     For the period ending DECEMBER 31, 2014</v>
      </c>
      <c r="D57" s="913"/>
      <c r="E57" s="913"/>
      <c r="F57" s="2"/>
      <c r="G57" s="913"/>
      <c r="H57" s="913"/>
      <c r="I57" s="913"/>
      <c r="J57" s="2"/>
      <c r="K57" s="2"/>
      <c r="L57" s="2"/>
      <c r="M57" s="2"/>
      <c r="N57" s="2"/>
      <c r="O57" s="2"/>
      <c r="P57" s="2"/>
      <c r="Q57" s="2"/>
      <c r="R57" s="2"/>
      <c r="S57" s="2"/>
      <c r="T57" s="2"/>
      <c r="U57" s="2"/>
    </row>
    <row r="58" spans="1:27" ht="15.75">
      <c r="A58" s="917" t="s">
        <v>728</v>
      </c>
      <c r="B58" s="918"/>
      <c r="C58" s="917"/>
      <c r="D58" s="919"/>
      <c r="E58" s="919"/>
      <c r="F58" s="919"/>
      <c r="G58" s="919"/>
      <c r="H58" s="919"/>
      <c r="I58" s="918"/>
      <c r="J58" s="2"/>
      <c r="K58" s="2"/>
      <c r="L58" s="2"/>
      <c r="M58" s="2"/>
      <c r="N58" s="2"/>
      <c r="O58" s="2"/>
      <c r="P58" s="2"/>
      <c r="Q58" s="2"/>
      <c r="R58" s="2"/>
      <c r="S58" s="2"/>
      <c r="T58" s="2"/>
      <c r="U58" s="2"/>
    </row>
    <row r="59" spans="1:27" ht="15.75">
      <c r="A59" s="71" t="s">
        <v>939</v>
      </c>
      <c r="B59" s="73"/>
      <c r="C59" s="71" t="s">
        <v>940</v>
      </c>
      <c r="D59" s="72"/>
      <c r="E59" s="72"/>
      <c r="F59" s="72"/>
      <c r="G59" s="72"/>
      <c r="H59" s="72"/>
      <c r="I59" s="73"/>
      <c r="J59" s="2"/>
      <c r="K59" s="2"/>
      <c r="L59" s="2"/>
      <c r="M59" s="2"/>
      <c r="N59" s="2"/>
      <c r="O59" s="2"/>
      <c r="P59" s="2"/>
      <c r="Q59" s="2"/>
      <c r="R59" s="2"/>
      <c r="S59" s="2"/>
      <c r="T59" s="2"/>
      <c r="U59" s="2"/>
    </row>
    <row r="60" spans="1:27">
      <c r="A60" s="156"/>
      <c r="B60" s="423" t="s">
        <v>3195</v>
      </c>
      <c r="C60" s="156"/>
      <c r="D60" s="2"/>
      <c r="E60" s="318" t="s">
        <v>3195</v>
      </c>
      <c r="F60" s="2"/>
      <c r="G60" s="2"/>
      <c r="H60" s="2"/>
      <c r="I60" s="275"/>
      <c r="J60" s="2"/>
      <c r="K60" s="2"/>
      <c r="L60" s="2"/>
      <c r="M60" s="2"/>
      <c r="N60" s="2"/>
      <c r="O60" s="2"/>
      <c r="P60" s="2"/>
      <c r="Q60" s="2"/>
      <c r="R60" s="2"/>
      <c r="S60" s="2"/>
      <c r="T60" s="2"/>
      <c r="U60" s="2"/>
    </row>
    <row r="61" spans="1:27">
      <c r="A61" s="158" t="s">
        <v>2021</v>
      </c>
      <c r="B61" s="1012" t="s">
        <v>941</v>
      </c>
      <c r="C61" s="312"/>
      <c r="D61" s="313"/>
      <c r="E61" s="314" t="s">
        <v>728</v>
      </c>
      <c r="F61" s="315"/>
      <c r="G61" s="314"/>
      <c r="H61" s="314"/>
      <c r="I61" s="316"/>
      <c r="J61" s="2"/>
      <c r="K61" s="2"/>
      <c r="L61" s="2"/>
      <c r="M61" s="2"/>
      <c r="N61" s="2"/>
      <c r="O61" s="2"/>
      <c r="P61" s="2"/>
      <c r="Q61" s="2"/>
      <c r="R61" s="2"/>
      <c r="S61" s="2"/>
      <c r="T61" s="2"/>
      <c r="U61" s="2"/>
    </row>
    <row r="62" spans="1:27">
      <c r="A62" s="156"/>
      <c r="B62" s="1012" t="s">
        <v>942</v>
      </c>
      <c r="C62" s="156"/>
      <c r="D62" s="317"/>
      <c r="E62" s="2"/>
      <c r="F62" s="319"/>
      <c r="G62" s="2"/>
      <c r="H62" s="318" t="s">
        <v>268</v>
      </c>
      <c r="I62" s="275"/>
      <c r="J62" s="2"/>
      <c r="K62" s="2"/>
      <c r="L62" s="2"/>
      <c r="M62" s="2"/>
      <c r="N62" s="2"/>
      <c r="O62" s="2"/>
      <c r="P62" s="2"/>
      <c r="Q62" s="2"/>
      <c r="R62" s="2"/>
      <c r="S62" s="2"/>
      <c r="T62" s="2"/>
      <c r="U62" s="2"/>
      <c r="V62" s="2"/>
      <c r="W62" s="2"/>
      <c r="X62" s="2"/>
      <c r="Y62" s="2"/>
      <c r="Z62" s="2"/>
      <c r="AA62" s="2"/>
    </row>
    <row r="63" spans="1:27">
      <c r="A63" s="156"/>
      <c r="B63" s="1012" t="s">
        <v>943</v>
      </c>
      <c r="C63" s="158" t="s">
        <v>36</v>
      </c>
      <c r="D63" s="317"/>
      <c r="E63" s="318" t="s">
        <v>559</v>
      </c>
      <c r="F63" s="319"/>
      <c r="G63" s="2"/>
      <c r="H63" s="318" t="s">
        <v>53</v>
      </c>
      <c r="I63" s="275"/>
      <c r="J63" s="2"/>
      <c r="K63" s="2"/>
      <c r="L63" s="2"/>
      <c r="M63" s="2"/>
      <c r="N63" s="2"/>
      <c r="O63" s="2"/>
      <c r="P63" s="2"/>
      <c r="Q63" s="2"/>
      <c r="R63" s="2"/>
      <c r="S63" s="2"/>
      <c r="T63" s="2"/>
      <c r="U63" s="2"/>
      <c r="V63" s="2"/>
      <c r="W63" s="2"/>
      <c r="X63" s="2"/>
      <c r="Y63" s="2"/>
      <c r="Z63" s="2"/>
      <c r="AA63" s="2"/>
    </row>
    <row r="64" spans="1:27">
      <c r="A64" s="158" t="s">
        <v>2035</v>
      </c>
      <c r="B64" s="1012" t="s">
        <v>944</v>
      </c>
      <c r="C64" s="158" t="s">
        <v>48</v>
      </c>
      <c r="D64" s="317"/>
      <c r="E64" s="318" t="s">
        <v>470</v>
      </c>
      <c r="F64" s="319"/>
      <c r="G64" s="2"/>
      <c r="H64" s="318" t="s">
        <v>471</v>
      </c>
      <c r="I64" s="275"/>
      <c r="J64" s="2"/>
      <c r="K64" s="2"/>
      <c r="L64" s="2"/>
      <c r="M64" s="2"/>
      <c r="N64" s="2"/>
      <c r="O64" s="2"/>
      <c r="P64" s="2"/>
      <c r="Q64" s="2"/>
      <c r="R64" s="2"/>
      <c r="S64" s="2"/>
      <c r="T64" s="2"/>
      <c r="U64" s="2"/>
      <c r="V64" s="2"/>
      <c r="W64" s="2"/>
      <c r="X64" s="2"/>
      <c r="Y64" s="2"/>
      <c r="Z64" s="2"/>
      <c r="AA64" s="2"/>
    </row>
    <row r="65" spans="1:27">
      <c r="A65" s="156"/>
      <c r="B65" s="1012" t="s">
        <v>945</v>
      </c>
      <c r="C65" s="276"/>
      <c r="D65" s="320"/>
      <c r="E65" s="277"/>
      <c r="F65" s="324"/>
      <c r="G65" s="277"/>
      <c r="H65" s="277"/>
      <c r="I65" s="278"/>
      <c r="J65" s="2"/>
      <c r="K65" s="2"/>
      <c r="L65" s="2"/>
      <c r="M65" s="2"/>
      <c r="N65" s="2"/>
      <c r="O65" s="2"/>
      <c r="P65" s="2"/>
      <c r="Q65" s="2"/>
      <c r="R65" s="2"/>
      <c r="S65" s="2"/>
      <c r="T65" s="2"/>
      <c r="U65" s="2"/>
      <c r="V65" s="2"/>
      <c r="W65" s="2"/>
      <c r="X65" s="2"/>
      <c r="Y65" s="2"/>
      <c r="Z65" s="2"/>
      <c r="AA65" s="2"/>
    </row>
    <row r="66" spans="1:27">
      <c r="A66" s="156"/>
      <c r="B66" s="1012" t="s">
        <v>946</v>
      </c>
      <c r="C66" s="156"/>
      <c r="D66" s="317"/>
      <c r="E66" s="920" t="s">
        <v>947</v>
      </c>
      <c r="F66" s="822"/>
      <c r="G66" s="2"/>
      <c r="H66" s="2"/>
      <c r="I66" s="275"/>
      <c r="J66" s="2"/>
      <c r="K66" s="2"/>
      <c r="L66" s="2"/>
      <c r="M66" s="2"/>
      <c r="N66" s="2"/>
      <c r="O66" s="2"/>
      <c r="P66" s="2"/>
      <c r="Q66" s="2"/>
      <c r="R66" s="2"/>
      <c r="S66" s="2"/>
      <c r="T66" s="2"/>
      <c r="U66" s="2"/>
      <c r="V66" s="2"/>
      <c r="W66" s="2"/>
      <c r="X66" s="2"/>
      <c r="Y66" s="2"/>
      <c r="Z66" s="2"/>
      <c r="AA66" s="2"/>
    </row>
    <row r="67" spans="1:27">
      <c r="A67" s="158" t="s">
        <v>1378</v>
      </c>
      <c r="B67" s="1012" t="s">
        <v>0</v>
      </c>
      <c r="C67" s="158" t="s">
        <v>475</v>
      </c>
      <c r="D67" s="317"/>
      <c r="E67" s="2" t="s">
        <v>1</v>
      </c>
      <c r="F67" s="319"/>
      <c r="G67" s="340" t="s">
        <v>1899</v>
      </c>
      <c r="H67" s="435">
        <v>5478284000</v>
      </c>
      <c r="I67" s="275"/>
      <c r="J67" s="2"/>
      <c r="K67" s="2"/>
      <c r="L67" s="2"/>
      <c r="M67" s="2"/>
      <c r="N67" s="2"/>
      <c r="O67" s="2"/>
      <c r="P67" s="2"/>
      <c r="Q67" s="2"/>
      <c r="R67" s="2"/>
      <c r="S67" s="2"/>
      <c r="T67" s="2"/>
      <c r="U67" s="2"/>
      <c r="V67" s="2"/>
      <c r="W67" s="2"/>
      <c r="X67" s="2"/>
      <c r="Y67" s="2"/>
      <c r="Z67" s="2"/>
      <c r="AA67" s="2"/>
    </row>
    <row r="68" spans="1:27">
      <c r="A68" s="156"/>
      <c r="B68" s="1012" t="s">
        <v>2</v>
      </c>
      <c r="C68" s="158" t="s">
        <v>968</v>
      </c>
      <c r="D68" s="317"/>
      <c r="E68" s="2" t="s">
        <v>3</v>
      </c>
      <c r="F68" s="319"/>
      <c r="G68" s="340" t="s">
        <v>1899</v>
      </c>
      <c r="H68" s="435">
        <v>5478284000</v>
      </c>
      <c r="I68" s="275"/>
      <c r="J68" s="2"/>
      <c r="K68" s="2"/>
      <c r="L68" s="2"/>
      <c r="M68" s="2"/>
      <c r="N68" s="2"/>
      <c r="O68" s="2"/>
      <c r="P68" s="2"/>
      <c r="Q68" s="2"/>
      <c r="R68" s="2"/>
      <c r="S68" s="2"/>
      <c r="T68" s="2"/>
      <c r="U68" s="2"/>
      <c r="V68" s="2"/>
      <c r="W68" s="2"/>
      <c r="X68" s="2"/>
      <c r="Y68" s="2"/>
      <c r="Z68" s="2"/>
      <c r="AA68" s="2"/>
    </row>
    <row r="69" spans="1:27">
      <c r="A69" s="158" t="s">
        <v>1398</v>
      </c>
      <c r="B69" s="1012" t="s">
        <v>4</v>
      </c>
      <c r="C69" s="158" t="s">
        <v>1212</v>
      </c>
      <c r="D69" s="317"/>
      <c r="E69" s="424" t="s">
        <v>5</v>
      </c>
      <c r="F69" s="466"/>
      <c r="G69" s="340" t="s">
        <v>1899</v>
      </c>
      <c r="H69" s="435">
        <v>3221416000</v>
      </c>
      <c r="I69" s="275"/>
      <c r="J69" s="2"/>
      <c r="K69" s="2"/>
      <c r="L69" s="2"/>
      <c r="M69" s="2"/>
      <c r="N69" s="2"/>
      <c r="O69" s="2"/>
      <c r="P69" s="2"/>
      <c r="Q69" s="2"/>
      <c r="R69" s="2"/>
      <c r="S69" s="2"/>
      <c r="T69" s="2"/>
      <c r="U69" s="2"/>
      <c r="V69" s="2"/>
      <c r="W69" s="2"/>
      <c r="X69" s="2"/>
      <c r="Y69" s="2"/>
      <c r="Z69" s="2"/>
      <c r="AA69" s="2"/>
    </row>
    <row r="70" spans="1:27">
      <c r="A70" s="156" t="s">
        <v>728</v>
      </c>
      <c r="B70" s="1012" t="s">
        <v>6</v>
      </c>
      <c r="C70" s="158" t="s">
        <v>71</v>
      </c>
      <c r="D70" s="317"/>
      <c r="E70" s="2" t="s">
        <v>7</v>
      </c>
      <c r="F70" s="319"/>
      <c r="G70" s="340" t="s">
        <v>1899</v>
      </c>
      <c r="H70" s="435">
        <v>0</v>
      </c>
      <c r="I70" s="275"/>
      <c r="J70" s="2"/>
      <c r="K70" s="2"/>
      <c r="L70" s="2"/>
      <c r="M70" s="2"/>
      <c r="N70" s="2"/>
      <c r="O70" s="2"/>
      <c r="P70" s="2"/>
      <c r="Q70" s="2"/>
      <c r="R70" s="2"/>
      <c r="S70" s="2"/>
      <c r="T70" s="2"/>
      <c r="U70" s="2"/>
      <c r="V70" s="2"/>
      <c r="W70" s="2"/>
      <c r="X70" s="2"/>
      <c r="Y70" s="2"/>
      <c r="Z70" s="2"/>
      <c r="AA70" s="2"/>
    </row>
    <row r="71" spans="1:27">
      <c r="A71" s="158" t="s">
        <v>1423</v>
      </c>
      <c r="B71" s="1012" t="s">
        <v>8</v>
      </c>
      <c r="C71" s="158" t="s">
        <v>72</v>
      </c>
      <c r="D71" s="317"/>
      <c r="E71" s="2" t="s">
        <v>9</v>
      </c>
      <c r="F71" s="319"/>
      <c r="G71" s="340" t="s">
        <v>1899</v>
      </c>
      <c r="H71" s="435">
        <v>2710000</v>
      </c>
      <c r="I71" s="275"/>
      <c r="J71" s="2"/>
      <c r="K71" s="2"/>
      <c r="L71" s="2"/>
      <c r="M71" s="2"/>
      <c r="N71" s="2"/>
      <c r="O71" s="2"/>
      <c r="P71" s="2"/>
      <c r="Q71" s="2"/>
      <c r="R71" s="2"/>
      <c r="S71" s="2"/>
      <c r="T71" s="2"/>
      <c r="U71" s="2"/>
      <c r="V71" s="2"/>
      <c r="W71" s="2"/>
      <c r="X71" s="2"/>
      <c r="Y71" s="2"/>
      <c r="Z71" s="2"/>
      <c r="AA71" s="2"/>
    </row>
    <row r="72" spans="1:27">
      <c r="A72" s="158" t="s">
        <v>1426</v>
      </c>
      <c r="B72" s="1012" t="s">
        <v>10</v>
      </c>
      <c r="C72" s="158" t="s">
        <v>484</v>
      </c>
      <c r="D72" s="317"/>
      <c r="E72" s="2" t="s">
        <v>11</v>
      </c>
      <c r="F72" s="319"/>
      <c r="G72" s="340" t="s">
        <v>1899</v>
      </c>
      <c r="H72" s="435">
        <v>0</v>
      </c>
      <c r="I72" s="275"/>
      <c r="J72" s="2"/>
      <c r="K72" s="2"/>
      <c r="L72" s="2"/>
      <c r="M72" s="2"/>
      <c r="N72" s="2"/>
      <c r="O72" s="2"/>
      <c r="P72" s="2"/>
      <c r="Q72" s="2"/>
      <c r="R72" s="2"/>
      <c r="S72" s="2"/>
      <c r="T72" s="2"/>
      <c r="U72" s="2"/>
      <c r="V72" s="2"/>
      <c r="W72" s="2"/>
      <c r="X72" s="2"/>
      <c r="Y72" s="2"/>
      <c r="Z72" s="2"/>
      <c r="AA72" s="2"/>
    </row>
    <row r="73" spans="1:27">
      <c r="A73" s="158" t="s">
        <v>2042</v>
      </c>
      <c r="B73" s="1012" t="s">
        <v>12</v>
      </c>
      <c r="C73" s="158" t="s">
        <v>487</v>
      </c>
      <c r="D73" s="317"/>
      <c r="E73" s="2" t="s">
        <v>13</v>
      </c>
      <c r="F73" s="319"/>
      <c r="G73" s="2"/>
      <c r="H73" s="1473">
        <v>41640</v>
      </c>
      <c r="I73" s="275"/>
      <c r="J73" s="2"/>
      <c r="K73" s="2"/>
      <c r="L73" s="2"/>
      <c r="M73" s="2"/>
      <c r="N73" s="2"/>
      <c r="O73" s="2"/>
      <c r="P73" s="2"/>
      <c r="Q73" s="2"/>
      <c r="R73" s="2"/>
      <c r="S73" s="2"/>
      <c r="T73" s="2"/>
      <c r="U73" s="2"/>
      <c r="V73" s="2"/>
      <c r="W73" s="2"/>
      <c r="X73" s="2"/>
      <c r="Y73" s="2"/>
      <c r="Z73" s="2"/>
      <c r="AA73" s="2"/>
    </row>
    <row r="74" spans="1:27">
      <c r="A74" s="156"/>
      <c r="B74" s="1012" t="s">
        <v>14</v>
      </c>
      <c r="C74" s="158" t="s">
        <v>2227</v>
      </c>
      <c r="D74" s="317"/>
      <c r="E74" s="2" t="s">
        <v>15</v>
      </c>
      <c r="F74" s="319"/>
      <c r="G74" s="2"/>
      <c r="H74" s="921">
        <v>4.3299999999999998E-2</v>
      </c>
      <c r="I74" s="275" t="s">
        <v>2274</v>
      </c>
      <c r="J74" s="2"/>
      <c r="K74" s="2"/>
      <c r="L74" s="2"/>
      <c r="M74" s="2"/>
      <c r="N74" s="2"/>
      <c r="O74" s="2"/>
      <c r="P74" s="2"/>
      <c r="Q74" s="2"/>
      <c r="R74" s="2"/>
      <c r="S74" s="2"/>
      <c r="T74" s="2"/>
      <c r="U74" s="2"/>
      <c r="V74" s="2"/>
      <c r="W74" s="2"/>
      <c r="X74" s="2"/>
      <c r="Y74" s="2"/>
      <c r="Z74" s="2"/>
      <c r="AA74" s="2"/>
    </row>
    <row r="75" spans="1:27">
      <c r="A75" s="158" t="s">
        <v>1375</v>
      </c>
      <c r="B75" s="1012" t="s">
        <v>16</v>
      </c>
      <c r="C75" s="158" t="s">
        <v>341</v>
      </c>
      <c r="D75" s="317"/>
      <c r="E75" s="2" t="s">
        <v>17</v>
      </c>
      <c r="F75" s="319"/>
      <c r="G75" s="2"/>
      <c r="H75" s="921">
        <v>7.2499999999999995E-2</v>
      </c>
      <c r="I75" s="275" t="s">
        <v>2274</v>
      </c>
      <c r="J75" s="2"/>
      <c r="K75" s="2"/>
      <c r="L75" s="2"/>
      <c r="M75" s="2"/>
      <c r="N75" s="2"/>
      <c r="O75" s="2"/>
      <c r="P75" s="2"/>
      <c r="Q75" s="2"/>
      <c r="R75" s="2"/>
      <c r="S75" s="2"/>
      <c r="T75" s="2"/>
      <c r="U75" s="2"/>
      <c r="V75" s="2"/>
      <c r="W75" s="2"/>
      <c r="X75" s="2"/>
      <c r="Y75" s="2"/>
      <c r="Z75" s="2"/>
      <c r="AA75" s="2"/>
    </row>
    <row r="76" spans="1:27">
      <c r="A76" s="156" t="s">
        <v>728</v>
      </c>
      <c r="B76" s="1012" t="s">
        <v>18</v>
      </c>
      <c r="C76" s="158" t="s">
        <v>73</v>
      </c>
      <c r="D76" s="317"/>
      <c r="E76" s="2" t="s">
        <v>19</v>
      </c>
      <c r="F76" s="319"/>
      <c r="G76" s="2"/>
      <c r="H76" s="1474">
        <v>0.03</v>
      </c>
      <c r="I76" s="275" t="s">
        <v>2274</v>
      </c>
      <c r="J76" s="2"/>
      <c r="K76" s="2"/>
      <c r="L76" s="2"/>
      <c r="M76" s="2"/>
      <c r="N76" s="2"/>
      <c r="O76" s="2"/>
      <c r="P76" s="2"/>
      <c r="Q76" s="2"/>
      <c r="R76" s="2"/>
      <c r="S76" s="2"/>
      <c r="T76" s="2"/>
      <c r="U76" s="2"/>
      <c r="V76" s="2"/>
      <c r="W76" s="2"/>
      <c r="X76" s="2"/>
      <c r="Y76" s="2"/>
      <c r="Z76" s="2"/>
      <c r="AA76" s="2"/>
    </row>
    <row r="77" spans="1:27">
      <c r="A77" s="158" t="s">
        <v>1396</v>
      </c>
      <c r="B77" s="1012" t="s">
        <v>20</v>
      </c>
      <c r="C77" s="156"/>
      <c r="D77" s="317"/>
      <c r="E77" s="318" t="s">
        <v>21</v>
      </c>
      <c r="F77" s="319"/>
      <c r="G77" s="2"/>
      <c r="H77" s="2"/>
      <c r="I77" s="275"/>
      <c r="J77" s="2"/>
      <c r="K77" s="2"/>
      <c r="L77" s="2"/>
      <c r="M77" s="2"/>
      <c r="N77" s="2"/>
      <c r="O77" s="2"/>
      <c r="P77" s="2"/>
      <c r="Q77" s="2"/>
      <c r="R77" s="2"/>
      <c r="S77" s="2"/>
      <c r="T77" s="2"/>
      <c r="U77" s="2"/>
      <c r="V77" s="2"/>
      <c r="W77" s="2"/>
      <c r="X77" s="2"/>
      <c r="Y77" s="2"/>
      <c r="Z77" s="2"/>
      <c r="AA77" s="2"/>
    </row>
    <row r="78" spans="1:27">
      <c r="A78" s="156"/>
      <c r="B78" s="1012" t="s">
        <v>22</v>
      </c>
      <c r="C78" s="158" t="s">
        <v>74</v>
      </c>
      <c r="D78" s="317"/>
      <c r="E78" s="2" t="s">
        <v>23</v>
      </c>
      <c r="F78" s="319"/>
      <c r="G78" s="340" t="s">
        <v>1899</v>
      </c>
      <c r="H78" s="1475">
        <v>740000</v>
      </c>
      <c r="I78" s="275"/>
      <c r="J78" s="2"/>
      <c r="K78" s="2"/>
      <c r="L78" s="2"/>
      <c r="M78" s="2"/>
      <c r="N78" s="2"/>
      <c r="O78" s="2"/>
      <c r="P78" s="2"/>
      <c r="Q78" s="2"/>
      <c r="R78" s="2"/>
      <c r="S78" s="2"/>
      <c r="T78" s="2"/>
      <c r="U78" s="2"/>
      <c r="V78" s="2"/>
      <c r="W78" s="2"/>
      <c r="X78" s="2"/>
      <c r="Y78" s="2"/>
      <c r="Z78" s="2"/>
      <c r="AA78" s="2"/>
    </row>
    <row r="79" spans="1:27">
      <c r="A79" s="158" t="s">
        <v>1413</v>
      </c>
      <c r="B79" s="1012" t="s">
        <v>1638</v>
      </c>
      <c r="C79" s="158" t="s">
        <v>75</v>
      </c>
      <c r="D79" s="317"/>
      <c r="E79" s="2" t="s">
        <v>1639</v>
      </c>
      <c r="F79" s="319"/>
      <c r="G79" s="2"/>
      <c r="H79" s="1475">
        <v>213968000</v>
      </c>
      <c r="I79" s="275"/>
      <c r="J79" s="1060"/>
      <c r="K79" s="1060"/>
      <c r="L79" s="1060"/>
      <c r="M79" s="1060"/>
      <c r="N79" s="1060"/>
      <c r="O79" s="2"/>
      <c r="P79" s="2"/>
      <c r="Q79" s="2"/>
      <c r="R79" s="2"/>
      <c r="S79" s="2"/>
      <c r="T79" s="2"/>
      <c r="U79" s="2"/>
      <c r="V79" s="2"/>
      <c r="W79" s="2"/>
      <c r="X79" s="2"/>
      <c r="Y79" s="2"/>
      <c r="Z79" s="2"/>
      <c r="AA79" s="2"/>
    </row>
    <row r="80" spans="1:27" ht="21" customHeight="1">
      <c r="A80" s="156"/>
      <c r="B80" s="1012" t="s">
        <v>1640</v>
      </c>
      <c r="C80" s="158" t="s">
        <v>76</v>
      </c>
      <c r="D80" s="317"/>
      <c r="E80" s="2" t="s">
        <v>1641</v>
      </c>
      <c r="F80" s="319"/>
      <c r="G80" s="2"/>
      <c r="H80" s="1475">
        <v>-338801000</v>
      </c>
      <c r="I80" s="275"/>
      <c r="J80" s="1060"/>
      <c r="K80" s="1060"/>
      <c r="L80" s="1060"/>
      <c r="M80" s="1060"/>
      <c r="N80" s="1060"/>
      <c r="O80" s="2"/>
      <c r="P80" s="2"/>
      <c r="Q80" s="2"/>
      <c r="R80" s="2"/>
      <c r="S80" s="2"/>
      <c r="T80" s="2"/>
      <c r="U80" s="2"/>
      <c r="V80" s="2"/>
      <c r="W80" s="2"/>
      <c r="X80" s="2"/>
      <c r="Y80" s="2"/>
      <c r="Z80" s="2"/>
      <c r="AA80" s="2"/>
    </row>
    <row r="81" spans="1:27" ht="21" customHeight="1">
      <c r="A81" s="158" t="s">
        <v>1424</v>
      </c>
      <c r="B81" s="1012" t="s">
        <v>1642</v>
      </c>
      <c r="C81" s="158" t="s">
        <v>77</v>
      </c>
      <c r="D81" s="317"/>
      <c r="E81" s="2" t="s">
        <v>3313</v>
      </c>
      <c r="F81" s="319"/>
      <c r="G81" s="2"/>
      <c r="H81" s="1475">
        <v>124914000</v>
      </c>
      <c r="I81" s="275"/>
      <c r="J81" s="1060"/>
      <c r="K81" s="1060"/>
      <c r="L81" s="1060"/>
      <c r="M81" s="1060"/>
      <c r="N81" s="1060"/>
      <c r="O81" s="2"/>
      <c r="P81" s="2"/>
      <c r="Q81" s="2"/>
      <c r="R81" s="2"/>
      <c r="S81" s="2"/>
      <c r="T81" s="2"/>
      <c r="U81" s="2"/>
      <c r="V81" s="2"/>
      <c r="W81" s="2"/>
      <c r="X81" s="2"/>
      <c r="Y81" s="2"/>
      <c r="Z81" s="2"/>
      <c r="AA81" s="2"/>
    </row>
    <row r="82" spans="1:27" ht="21" customHeight="1">
      <c r="A82" s="156"/>
      <c r="B82" s="1012" t="s">
        <v>1644</v>
      </c>
      <c r="C82" s="158" t="s">
        <v>78</v>
      </c>
      <c r="D82" s="317"/>
      <c r="E82" s="2" t="s">
        <v>1645</v>
      </c>
      <c r="F82" s="319"/>
      <c r="G82" s="2"/>
      <c r="H82" s="1475">
        <v>0</v>
      </c>
      <c r="I82" s="275"/>
      <c r="J82" s="1060"/>
      <c r="K82" s="1060"/>
      <c r="L82" s="1060"/>
      <c r="M82" s="1060"/>
      <c r="N82" s="1060"/>
      <c r="O82" s="2"/>
      <c r="P82" s="2"/>
      <c r="Q82" s="2"/>
      <c r="R82" s="2"/>
      <c r="S82" s="2"/>
      <c r="T82" s="2"/>
      <c r="U82" s="2"/>
      <c r="V82" s="2"/>
      <c r="W82" s="2"/>
      <c r="X82" s="2"/>
      <c r="Y82" s="2"/>
      <c r="Z82" s="2"/>
      <c r="AA82" s="2"/>
    </row>
    <row r="83" spans="1:27" ht="21" customHeight="1">
      <c r="A83" s="158" t="s">
        <v>1428</v>
      </c>
      <c r="B83" s="1012" t="s">
        <v>1646</v>
      </c>
      <c r="C83" s="158" t="s">
        <v>79</v>
      </c>
      <c r="D83" s="317"/>
      <c r="E83" s="2" t="s">
        <v>1647</v>
      </c>
      <c r="F83" s="319"/>
      <c r="G83" s="2"/>
      <c r="H83" s="1475">
        <v>1431000</v>
      </c>
      <c r="I83" s="275"/>
      <c r="J83" s="2"/>
      <c r="K83" s="2"/>
      <c r="L83" s="2"/>
      <c r="M83" s="2"/>
      <c r="N83" s="2"/>
      <c r="O83" s="2"/>
      <c r="P83" s="2"/>
      <c r="Q83" s="2"/>
      <c r="R83" s="2"/>
      <c r="S83" s="2"/>
      <c r="T83" s="2"/>
      <c r="U83" s="2"/>
      <c r="V83" s="2"/>
      <c r="W83" s="2"/>
      <c r="X83" s="2"/>
      <c r="Y83" s="2"/>
      <c r="Z83" s="2"/>
      <c r="AA83" s="2"/>
    </row>
    <row r="84" spans="1:27" ht="21" customHeight="1">
      <c r="A84" s="158" t="s">
        <v>1648</v>
      </c>
      <c r="B84" s="1012" t="s">
        <v>1649</v>
      </c>
      <c r="C84" s="158" t="s">
        <v>80</v>
      </c>
      <c r="D84" s="317"/>
      <c r="E84" s="2" t="s">
        <v>3314</v>
      </c>
      <c r="F84" s="319"/>
      <c r="G84" s="2" t="s">
        <v>728</v>
      </c>
      <c r="H84" s="1476">
        <v>263886000</v>
      </c>
      <c r="I84" s="275"/>
      <c r="J84" s="2"/>
      <c r="K84" s="2"/>
      <c r="L84" s="2"/>
      <c r="M84" s="2"/>
      <c r="N84" s="2"/>
      <c r="O84" s="2"/>
      <c r="P84" s="2"/>
      <c r="Q84" s="2"/>
      <c r="R84" s="2"/>
      <c r="S84" s="2"/>
      <c r="T84" s="2"/>
      <c r="U84" s="2"/>
      <c r="V84" s="2"/>
      <c r="W84" s="2"/>
      <c r="X84" s="2"/>
      <c r="Y84" s="2"/>
      <c r="Z84" s="2"/>
      <c r="AA84" s="2"/>
    </row>
    <row r="85" spans="1:27" ht="21" customHeight="1">
      <c r="A85" s="156"/>
      <c r="B85" s="273"/>
      <c r="C85" s="158" t="s">
        <v>81</v>
      </c>
      <c r="D85" s="317"/>
      <c r="E85" s="340" t="s">
        <v>1650</v>
      </c>
      <c r="F85" s="319"/>
      <c r="G85" s="340" t="s">
        <v>1899</v>
      </c>
      <c r="H85" s="1477">
        <f>SUM(H78:H84)</f>
        <v>266138000</v>
      </c>
      <c r="I85" s="275"/>
      <c r="J85" s="2"/>
      <c r="K85" s="2"/>
      <c r="L85" s="2"/>
      <c r="M85" s="2"/>
      <c r="N85" s="2"/>
      <c r="O85" s="2"/>
      <c r="P85" s="2"/>
      <c r="Q85" s="2"/>
      <c r="R85" s="2"/>
      <c r="S85" s="2"/>
      <c r="T85" s="2"/>
      <c r="U85" s="2"/>
      <c r="V85" s="2"/>
      <c r="W85" s="2"/>
      <c r="X85" s="2"/>
      <c r="Y85" s="2"/>
      <c r="Z85" s="2"/>
      <c r="AA85" s="2"/>
    </row>
    <row r="86" spans="1:27" ht="21" customHeight="1">
      <c r="A86" s="312"/>
      <c r="B86" s="316"/>
      <c r="C86" s="158" t="s">
        <v>82</v>
      </c>
      <c r="D86" s="317"/>
      <c r="E86" s="2" t="s">
        <v>1651</v>
      </c>
      <c r="F86" s="319"/>
      <c r="G86" s="2"/>
      <c r="H86" s="1475">
        <v>23535</v>
      </c>
      <c r="I86" s="275"/>
      <c r="J86" s="2"/>
      <c r="K86" s="2"/>
      <c r="L86" s="2"/>
      <c r="M86" s="2"/>
      <c r="N86" s="2"/>
      <c r="O86" s="2"/>
      <c r="P86" s="2"/>
      <c r="Q86" s="2"/>
      <c r="R86" s="2"/>
      <c r="S86" s="2"/>
      <c r="T86" s="2"/>
      <c r="U86" s="2"/>
      <c r="V86" s="2"/>
      <c r="W86" s="2"/>
      <c r="X86" s="2"/>
      <c r="Y86" s="2"/>
      <c r="Z86" s="2"/>
      <c r="AA86" s="2"/>
    </row>
    <row r="87" spans="1:27" ht="21" customHeight="1">
      <c r="A87" s="156"/>
      <c r="B87" s="1012" t="s">
        <v>1652</v>
      </c>
      <c r="C87" s="158" t="s">
        <v>83</v>
      </c>
      <c r="D87" s="317"/>
      <c r="E87" s="2" t="s">
        <v>1653</v>
      </c>
      <c r="F87" s="319"/>
      <c r="G87" s="2"/>
      <c r="H87" s="1475">
        <v>37723</v>
      </c>
      <c r="I87" s="275"/>
      <c r="J87" s="2"/>
      <c r="K87" s="2"/>
      <c r="L87" s="2"/>
      <c r="M87" s="2"/>
      <c r="N87" s="2"/>
      <c r="O87" s="2"/>
      <c r="P87" s="2"/>
      <c r="Q87" s="2"/>
      <c r="R87" s="2"/>
      <c r="S87" s="2"/>
      <c r="T87" s="2"/>
      <c r="U87" s="2"/>
      <c r="V87" s="2"/>
      <c r="W87" s="2"/>
      <c r="X87" s="2"/>
      <c r="Y87" s="2"/>
      <c r="Z87" s="2"/>
      <c r="AA87" s="2"/>
    </row>
    <row r="88" spans="1:27" ht="21" customHeight="1">
      <c r="A88" s="156"/>
      <c r="B88" s="1012" t="s">
        <v>1654</v>
      </c>
      <c r="C88" s="158" t="s">
        <v>84</v>
      </c>
      <c r="D88" s="317"/>
      <c r="E88" s="2" t="s">
        <v>1655</v>
      </c>
      <c r="F88" s="319"/>
      <c r="G88" s="2"/>
      <c r="H88" s="1475">
        <v>27671</v>
      </c>
      <c r="I88" s="275"/>
      <c r="J88" s="2"/>
      <c r="K88" s="2"/>
      <c r="L88" s="2"/>
      <c r="M88" s="2"/>
      <c r="N88" s="2"/>
      <c r="O88" s="2"/>
      <c r="P88" s="2"/>
      <c r="Q88" s="2"/>
      <c r="R88" s="2"/>
      <c r="S88" s="2"/>
      <c r="T88" s="2"/>
      <c r="U88" s="2"/>
      <c r="V88" s="2"/>
      <c r="W88" s="2"/>
      <c r="X88" s="2"/>
      <c r="Y88" s="2"/>
      <c r="Z88" s="2"/>
      <c r="AA88" s="2"/>
    </row>
    <row r="89" spans="1:27" ht="21" customHeight="1">
      <c r="A89" s="156"/>
      <c r="B89" s="1012" t="s">
        <v>1656</v>
      </c>
      <c r="C89" s="156"/>
      <c r="D89" s="317"/>
      <c r="E89" s="920" t="s">
        <v>1657</v>
      </c>
      <c r="F89" s="822"/>
      <c r="G89" s="2"/>
      <c r="H89" s="2"/>
      <c r="I89" s="275"/>
      <c r="J89" s="2"/>
      <c r="K89" s="2"/>
      <c r="L89" s="2"/>
      <c r="M89" s="2"/>
      <c r="N89" s="2"/>
      <c r="O89" s="2"/>
      <c r="P89" s="2"/>
      <c r="Q89" s="2"/>
      <c r="R89" s="2"/>
      <c r="S89" s="2"/>
      <c r="T89" s="2"/>
      <c r="U89" s="2"/>
      <c r="V89" s="2"/>
      <c r="W89" s="2"/>
      <c r="X89" s="2"/>
      <c r="Y89" s="2"/>
      <c r="Z89" s="2"/>
      <c r="AA89" s="2"/>
    </row>
    <row r="90" spans="1:27" ht="21" customHeight="1">
      <c r="A90" s="279"/>
      <c r="B90" s="1013"/>
      <c r="C90" s="158" t="s">
        <v>85</v>
      </c>
      <c r="D90" s="317"/>
      <c r="E90" s="2" t="s">
        <v>3315</v>
      </c>
      <c r="F90" s="319"/>
      <c r="G90" s="340" t="s">
        <v>1899</v>
      </c>
      <c r="H90" s="1475">
        <v>236721000</v>
      </c>
      <c r="I90" s="275"/>
      <c r="J90" s="2"/>
      <c r="K90" s="2"/>
      <c r="L90" s="2"/>
      <c r="M90" s="2"/>
      <c r="N90" s="2"/>
      <c r="O90" s="2"/>
      <c r="P90" s="2"/>
      <c r="Q90" s="2"/>
      <c r="R90" s="2"/>
      <c r="S90" s="2"/>
      <c r="T90" s="2"/>
      <c r="U90" s="2"/>
      <c r="V90" s="2"/>
      <c r="W90" s="2"/>
      <c r="X90" s="2"/>
      <c r="Y90" s="2"/>
      <c r="Z90" s="2"/>
      <c r="AA90" s="2"/>
    </row>
    <row r="91" spans="1:27" ht="21" customHeight="1">
      <c r="A91" s="279"/>
      <c r="B91" s="1013" t="s">
        <v>3308</v>
      </c>
      <c r="C91" s="158" t="s">
        <v>86</v>
      </c>
      <c r="D91" s="317"/>
      <c r="E91" s="2" t="s">
        <v>3316</v>
      </c>
      <c r="F91" s="319"/>
      <c r="G91" s="340" t="s">
        <v>1899</v>
      </c>
      <c r="H91" s="1475">
        <v>198407287</v>
      </c>
      <c r="I91" s="275"/>
      <c r="J91" s="2"/>
      <c r="K91" s="2"/>
      <c r="L91" s="2"/>
      <c r="M91" s="2"/>
      <c r="N91" s="2"/>
      <c r="O91" s="2"/>
      <c r="P91" s="2"/>
      <c r="Q91" s="2"/>
      <c r="R91" s="2"/>
      <c r="S91" s="2"/>
      <c r="T91" s="2"/>
      <c r="U91" s="2"/>
      <c r="V91" s="2"/>
      <c r="W91" s="2"/>
      <c r="X91" s="2"/>
      <c r="Y91" s="2"/>
      <c r="Z91" s="2"/>
      <c r="AA91" s="2"/>
    </row>
    <row r="92" spans="1:27" ht="21" customHeight="1">
      <c r="A92" s="279"/>
      <c r="B92" s="1013"/>
      <c r="C92" s="158" t="s">
        <v>87</v>
      </c>
      <c r="D92" s="317"/>
      <c r="E92" s="2" t="s">
        <v>3309</v>
      </c>
      <c r="F92" s="319"/>
      <c r="G92" s="340" t="s">
        <v>1899</v>
      </c>
      <c r="H92" s="1475">
        <v>4621124000</v>
      </c>
      <c r="I92" s="275"/>
      <c r="J92" s="2"/>
      <c r="K92" s="2"/>
      <c r="L92" s="2"/>
      <c r="M92" s="2"/>
      <c r="N92" s="2"/>
      <c r="O92" s="2"/>
      <c r="P92" s="2"/>
      <c r="Q92" s="2"/>
      <c r="R92" s="2"/>
      <c r="S92" s="2"/>
      <c r="T92" s="2"/>
      <c r="U92" s="2"/>
      <c r="V92" s="2"/>
      <c r="W92" s="2"/>
      <c r="X92" s="2"/>
      <c r="Y92" s="2"/>
      <c r="Z92" s="2"/>
      <c r="AA92" s="2"/>
    </row>
    <row r="93" spans="1:27" ht="21" customHeight="1">
      <c r="A93" s="279"/>
      <c r="B93" s="1013" t="s">
        <v>3720</v>
      </c>
      <c r="C93" s="158" t="s">
        <v>88</v>
      </c>
      <c r="D93" s="317"/>
      <c r="E93" s="2" t="s">
        <v>3317</v>
      </c>
      <c r="F93" s="319"/>
      <c r="G93" s="340" t="s">
        <v>1899</v>
      </c>
      <c r="H93" s="460" t="s">
        <v>3303</v>
      </c>
      <c r="I93" s="275"/>
      <c r="J93" s="2"/>
      <c r="K93" s="2"/>
      <c r="L93" s="2"/>
      <c r="M93" s="2"/>
      <c r="N93" s="2"/>
      <c r="O93" s="2"/>
      <c r="P93" s="2"/>
      <c r="Q93" s="2"/>
      <c r="R93" s="2"/>
      <c r="S93" s="2"/>
      <c r="T93" s="2"/>
      <c r="U93" s="2"/>
      <c r="V93" s="2"/>
      <c r="W93" s="2"/>
      <c r="X93" s="2"/>
      <c r="Y93" s="2"/>
      <c r="Z93" s="2"/>
      <c r="AA93" s="2"/>
    </row>
    <row r="94" spans="1:27" ht="21" customHeight="1">
      <c r="A94" s="279"/>
      <c r="B94" s="1481" t="s">
        <v>3721</v>
      </c>
      <c r="C94" s="158" t="s">
        <v>2240</v>
      </c>
      <c r="D94" s="317"/>
      <c r="E94" s="2" t="s">
        <v>1650</v>
      </c>
      <c r="F94" s="319"/>
      <c r="G94" s="340" t="s">
        <v>1899</v>
      </c>
      <c r="H94" s="1475">
        <v>22325000</v>
      </c>
      <c r="I94" s="275"/>
      <c r="J94" s="2"/>
      <c r="K94" s="1060"/>
      <c r="L94" s="1060"/>
      <c r="M94" s="1060"/>
      <c r="N94" s="1060"/>
      <c r="O94" s="1060"/>
      <c r="P94" s="1060"/>
      <c r="Q94" s="1060"/>
      <c r="R94" s="2"/>
      <c r="S94" s="2"/>
      <c r="T94" s="2"/>
      <c r="U94" s="2"/>
      <c r="V94" s="2"/>
      <c r="W94" s="2"/>
      <c r="X94" s="2"/>
      <c r="Y94" s="2"/>
      <c r="Z94" s="2"/>
      <c r="AA94" s="2"/>
    </row>
    <row r="95" spans="1:27" ht="21" customHeight="1">
      <c r="A95" s="279"/>
      <c r="B95" s="1481" t="s">
        <v>3722</v>
      </c>
      <c r="C95" s="158" t="s">
        <v>2242</v>
      </c>
      <c r="D95" s="317"/>
      <c r="E95" s="2" t="s">
        <v>1658</v>
      </c>
      <c r="F95" s="319"/>
      <c r="G95" s="340" t="s">
        <v>1899</v>
      </c>
      <c r="H95" s="1475">
        <v>1367298</v>
      </c>
      <c r="I95" s="275"/>
      <c r="J95" s="1479"/>
      <c r="K95" s="1060"/>
      <c r="L95" s="1060"/>
      <c r="M95" s="1060"/>
      <c r="N95" s="1060"/>
      <c r="O95" s="1060"/>
      <c r="P95" s="1060"/>
      <c r="Q95" s="1060"/>
      <c r="R95" s="2"/>
      <c r="S95" s="2"/>
      <c r="T95" s="2"/>
      <c r="U95" s="2"/>
      <c r="V95" s="2"/>
      <c r="W95" s="2"/>
      <c r="X95" s="2"/>
      <c r="Y95" s="2"/>
      <c r="Z95" s="2"/>
      <c r="AA95" s="2"/>
    </row>
    <row r="96" spans="1:27" ht="21" customHeight="1">
      <c r="A96" s="279"/>
      <c r="B96" s="1536" t="s">
        <v>3723</v>
      </c>
      <c r="C96" s="158" t="s">
        <v>2245</v>
      </c>
      <c r="D96" s="317"/>
      <c r="E96" s="2" t="s">
        <v>3311</v>
      </c>
      <c r="F96" s="319"/>
      <c r="G96" s="340" t="s">
        <v>1899</v>
      </c>
      <c r="H96" s="1475">
        <v>-273232793</v>
      </c>
      <c r="I96" s="275"/>
      <c r="J96" s="2"/>
      <c r="K96" s="1060"/>
      <c r="L96" s="1060"/>
      <c r="M96" s="1060"/>
      <c r="N96" s="1060"/>
      <c r="O96" s="1060"/>
      <c r="P96" s="1060"/>
      <c r="Q96" s="1060"/>
      <c r="R96" s="2"/>
      <c r="S96" s="2"/>
      <c r="T96" s="2"/>
      <c r="U96" s="2"/>
      <c r="V96" s="2"/>
      <c r="W96" s="2"/>
      <c r="X96" s="2"/>
      <c r="Y96" s="2"/>
      <c r="Z96" s="2"/>
      <c r="AA96" s="2"/>
    </row>
    <row r="97" spans="1:27" ht="21" customHeight="1">
      <c r="A97" s="279"/>
      <c r="B97" s="1481" t="s">
        <v>3724</v>
      </c>
      <c r="C97" s="158" t="s">
        <v>2248</v>
      </c>
      <c r="D97" s="317"/>
      <c r="E97" s="2" t="s">
        <v>122</v>
      </c>
      <c r="F97" s="319"/>
      <c r="G97" s="2"/>
      <c r="H97" s="1475">
        <v>10092</v>
      </c>
      <c r="I97" s="275"/>
      <c r="J97" s="2"/>
      <c r="K97" s="1060"/>
      <c r="L97" s="1060"/>
      <c r="M97" s="1060"/>
      <c r="N97" s="1060"/>
      <c r="O97" s="1060"/>
      <c r="P97" s="1060"/>
      <c r="Q97" s="1060"/>
      <c r="R97" s="2"/>
      <c r="S97" s="2"/>
      <c r="T97" s="2"/>
      <c r="U97" s="2"/>
      <c r="V97" s="2"/>
      <c r="W97" s="2"/>
      <c r="X97" s="2"/>
      <c r="Y97" s="2"/>
      <c r="Z97" s="2"/>
      <c r="AA97" s="2"/>
    </row>
    <row r="98" spans="1:27" ht="21" customHeight="1">
      <c r="A98" s="279"/>
      <c r="B98" s="1481"/>
      <c r="C98" s="158" t="s">
        <v>2603</v>
      </c>
      <c r="D98" s="317"/>
      <c r="E98" s="2" t="s">
        <v>123</v>
      </c>
      <c r="F98" s="319"/>
      <c r="G98" s="2"/>
      <c r="H98" s="1475">
        <v>1332</v>
      </c>
      <c r="I98" s="275"/>
      <c r="J98" s="2"/>
      <c r="K98" s="1060"/>
      <c r="L98" s="1060"/>
      <c r="M98" s="1060"/>
      <c r="N98" s="1060"/>
      <c r="O98" s="1060"/>
      <c r="P98" s="1060"/>
      <c r="Q98" s="1060"/>
      <c r="R98" s="2"/>
      <c r="S98" s="2"/>
      <c r="T98" s="2"/>
      <c r="U98" s="2"/>
      <c r="V98" s="2"/>
      <c r="W98" s="2"/>
      <c r="X98" s="2"/>
      <c r="Y98" s="2"/>
      <c r="Z98" s="2"/>
      <c r="AA98" s="2"/>
    </row>
    <row r="99" spans="1:27" ht="21" customHeight="1">
      <c r="A99" s="279"/>
      <c r="B99" s="1481"/>
      <c r="C99" s="158" t="s">
        <v>2606</v>
      </c>
      <c r="D99" s="317"/>
      <c r="E99" s="2" t="s">
        <v>124</v>
      </c>
      <c r="F99" s="319"/>
      <c r="G99" s="2"/>
      <c r="H99" s="1475">
        <v>7634</v>
      </c>
      <c r="I99" s="275"/>
      <c r="J99" s="2"/>
      <c r="K99" s="1060"/>
      <c r="L99" s="1060"/>
      <c r="M99" s="1060"/>
      <c r="N99" s="1060"/>
      <c r="O99" s="1060"/>
      <c r="P99" s="1060"/>
      <c r="Q99" s="1060"/>
      <c r="R99" s="2"/>
      <c r="S99" s="2"/>
      <c r="T99" s="2"/>
      <c r="U99" s="2"/>
      <c r="V99" s="2"/>
      <c r="W99" s="2"/>
      <c r="X99" s="2"/>
      <c r="Y99" s="2"/>
      <c r="Z99" s="2"/>
      <c r="AA99" s="2"/>
    </row>
    <row r="100" spans="1:27" ht="21" customHeight="1">
      <c r="A100" s="279"/>
      <c r="B100" s="1013" t="s">
        <v>3729</v>
      </c>
      <c r="C100" s="158" t="s">
        <v>2609</v>
      </c>
      <c r="D100" s="317"/>
      <c r="E100" s="2" t="s">
        <v>125</v>
      </c>
      <c r="F100" s="319"/>
      <c r="G100" s="2"/>
      <c r="H100" s="1475">
        <v>1126</v>
      </c>
      <c r="I100" s="275"/>
      <c r="J100" s="2"/>
      <c r="K100" s="1060"/>
      <c r="L100" s="1060"/>
      <c r="M100" s="1060"/>
      <c r="N100" s="1060"/>
      <c r="O100" s="1060"/>
      <c r="P100" s="1060"/>
      <c r="Q100" s="1060"/>
      <c r="R100" s="2"/>
      <c r="S100" s="2"/>
      <c r="T100" s="2"/>
      <c r="U100" s="2"/>
      <c r="V100" s="2"/>
      <c r="W100" s="2"/>
      <c r="X100" s="2"/>
      <c r="Y100" s="2"/>
      <c r="Z100" s="2"/>
      <c r="AA100" s="2"/>
    </row>
    <row r="101" spans="1:27" ht="21" customHeight="1">
      <c r="A101" s="279"/>
      <c r="B101" s="1013" t="s">
        <v>3730</v>
      </c>
      <c r="C101" s="312"/>
      <c r="D101" s="314"/>
      <c r="E101" s="314"/>
      <c r="F101" s="314"/>
      <c r="G101" s="314"/>
      <c r="H101" s="314"/>
      <c r="I101" s="316"/>
      <c r="J101" s="2"/>
      <c r="K101" s="1060"/>
      <c r="L101" s="1060"/>
      <c r="M101" s="1060"/>
      <c r="N101" s="1060"/>
      <c r="O101" s="1060"/>
      <c r="P101" s="1060"/>
      <c r="Q101" s="1060"/>
      <c r="R101" s="2"/>
      <c r="S101" s="2"/>
      <c r="T101" s="2"/>
      <c r="U101" s="2"/>
      <c r="V101" s="2"/>
      <c r="W101" s="2"/>
      <c r="X101" s="2"/>
      <c r="Y101" s="2"/>
      <c r="Z101" s="2"/>
      <c r="AA101" s="2"/>
    </row>
    <row r="102" spans="1:27" ht="21" customHeight="1">
      <c r="A102" s="279"/>
      <c r="B102" s="1013"/>
      <c r="C102" s="156"/>
      <c r="D102" s="1005" t="s">
        <v>126</v>
      </c>
      <c r="E102" s="163"/>
      <c r="F102" s="163"/>
      <c r="G102" s="163"/>
      <c r="H102" s="163"/>
      <c r="I102" s="275"/>
      <c r="J102" s="2"/>
      <c r="K102" s="1060"/>
      <c r="L102" s="1060"/>
      <c r="M102" s="1060"/>
      <c r="N102" s="1060"/>
      <c r="O102" s="1060"/>
      <c r="P102" s="1060"/>
      <c r="Q102" s="1060"/>
      <c r="R102" s="2"/>
      <c r="S102" s="2"/>
      <c r="T102" s="2"/>
      <c r="U102" s="2"/>
      <c r="V102" s="2"/>
      <c r="W102" s="2"/>
      <c r="X102" s="2"/>
      <c r="Y102" s="2"/>
      <c r="Z102" s="2"/>
      <c r="AA102" s="2"/>
    </row>
    <row r="103" spans="1:27" ht="21" customHeight="1">
      <c r="A103" s="279"/>
      <c r="B103" s="1013" t="s">
        <v>3725</v>
      </c>
      <c r="C103" s="156"/>
      <c r="D103" s="1005" t="s">
        <v>127</v>
      </c>
      <c r="E103" s="163"/>
      <c r="F103" s="163"/>
      <c r="G103" s="163"/>
      <c r="H103" s="163"/>
      <c r="I103" s="275"/>
      <c r="J103" s="2"/>
      <c r="K103" s="1060"/>
      <c r="L103" s="1060"/>
      <c r="M103" s="1060"/>
      <c r="N103" s="1060"/>
      <c r="O103" s="1060"/>
      <c r="P103" s="1060"/>
      <c r="Q103" s="1060"/>
      <c r="R103" s="2"/>
      <c r="S103" s="2"/>
      <c r="T103" s="2"/>
      <c r="U103" s="2"/>
      <c r="V103" s="2"/>
      <c r="W103" s="2"/>
      <c r="X103" s="2"/>
      <c r="Y103" s="2"/>
      <c r="Z103" s="2"/>
      <c r="AA103" s="2"/>
    </row>
    <row r="104" spans="1:27" ht="21" customHeight="1">
      <c r="A104" s="279"/>
      <c r="B104" s="1013" t="s">
        <v>3726</v>
      </c>
      <c r="C104" s="156"/>
      <c r="D104" s="2"/>
      <c r="E104" s="1667" t="s">
        <v>3734</v>
      </c>
      <c r="F104" s="2"/>
      <c r="G104" s="2"/>
      <c r="H104" s="2"/>
      <c r="I104" s="275"/>
      <c r="J104" s="2"/>
      <c r="K104" s="2"/>
      <c r="L104" s="2"/>
      <c r="M104" s="2"/>
      <c r="N104" s="2"/>
      <c r="O104" s="2"/>
      <c r="P104" s="2"/>
      <c r="Q104" s="2"/>
      <c r="R104" s="2"/>
      <c r="S104" s="2"/>
      <c r="T104" s="2"/>
      <c r="U104" s="2"/>
      <c r="V104" s="2"/>
      <c r="W104" s="2"/>
      <c r="X104" s="2"/>
      <c r="Y104" s="2"/>
      <c r="Z104" s="2"/>
      <c r="AA104" s="2"/>
    </row>
    <row r="105" spans="1:27" ht="21" customHeight="1">
      <c r="A105" s="279"/>
      <c r="B105" s="1013" t="s">
        <v>3717</v>
      </c>
      <c r="C105" s="156"/>
      <c r="D105" s="2"/>
      <c r="E105" s="1668" t="s">
        <v>3731</v>
      </c>
      <c r="F105" s="2"/>
      <c r="G105" s="2"/>
      <c r="H105" s="2"/>
      <c r="I105" s="275"/>
      <c r="J105" s="2"/>
      <c r="K105" s="2"/>
      <c r="L105" s="2"/>
      <c r="M105" s="2"/>
      <c r="N105" s="2"/>
      <c r="O105" s="2"/>
      <c r="P105" s="2"/>
      <c r="Q105" s="2"/>
      <c r="R105" s="2"/>
      <c r="S105" s="2"/>
      <c r="T105" s="2"/>
      <c r="U105" s="2"/>
      <c r="V105" s="2"/>
      <c r="W105" s="2"/>
      <c r="X105" s="2"/>
      <c r="Y105" s="2"/>
      <c r="Z105" s="2"/>
      <c r="AA105" s="2"/>
    </row>
    <row r="106" spans="1:27" ht="21" customHeight="1">
      <c r="A106" s="279"/>
      <c r="B106" s="1013" t="s">
        <v>3727</v>
      </c>
      <c r="C106" s="156"/>
      <c r="D106" s="2"/>
      <c r="E106" s="1668" t="s">
        <v>3732</v>
      </c>
      <c r="F106" s="2"/>
      <c r="G106" s="2"/>
      <c r="H106" s="2"/>
      <c r="I106" s="275"/>
      <c r="J106" s="2"/>
      <c r="K106" s="2"/>
      <c r="L106" s="2"/>
      <c r="M106" s="2"/>
      <c r="N106" s="2"/>
      <c r="O106" s="2"/>
      <c r="P106" s="2"/>
      <c r="Q106" s="2"/>
      <c r="R106" s="2"/>
      <c r="S106" s="2"/>
      <c r="T106" s="2"/>
      <c r="U106" s="2"/>
      <c r="V106" s="2"/>
      <c r="W106" s="2"/>
      <c r="X106" s="2"/>
      <c r="Y106" s="2"/>
      <c r="Z106" s="2"/>
      <c r="AA106" s="2"/>
    </row>
    <row r="107" spans="1:27" ht="21" customHeight="1">
      <c r="A107" s="279"/>
      <c r="B107" s="1013" t="s">
        <v>3728</v>
      </c>
      <c r="C107" s="156"/>
      <c r="D107" s="2"/>
      <c r="E107" s="1669" t="s">
        <v>3735</v>
      </c>
      <c r="F107" s="2"/>
      <c r="G107" s="2"/>
      <c r="H107" s="2"/>
      <c r="I107" s="275"/>
      <c r="J107" s="2"/>
      <c r="K107" s="2"/>
      <c r="L107" s="2"/>
      <c r="M107" s="2"/>
      <c r="N107" s="2"/>
      <c r="O107" s="2"/>
      <c r="P107" s="2"/>
      <c r="Q107" s="2"/>
      <c r="R107" s="2"/>
      <c r="S107" s="2"/>
      <c r="T107" s="2"/>
      <c r="U107" s="2"/>
      <c r="V107" s="2"/>
      <c r="W107" s="2"/>
      <c r="X107" s="2"/>
      <c r="Y107" s="2"/>
      <c r="Z107" s="2"/>
      <c r="AA107" s="2"/>
    </row>
    <row r="108" spans="1:27" ht="21" customHeight="1">
      <c r="A108" s="279"/>
      <c r="B108" s="1013"/>
      <c r="C108" s="156"/>
      <c r="D108" s="2"/>
      <c r="E108" s="1668" t="s">
        <v>3733</v>
      </c>
      <c r="F108" s="2"/>
      <c r="G108" s="2"/>
      <c r="H108" s="2"/>
      <c r="I108" s="275"/>
      <c r="J108" s="2"/>
      <c r="K108" s="2"/>
      <c r="L108" s="2"/>
      <c r="M108" s="2"/>
      <c r="N108" s="2"/>
      <c r="O108" s="2"/>
      <c r="P108" s="2"/>
      <c r="Q108" s="2"/>
      <c r="R108" s="2"/>
      <c r="S108" s="2"/>
      <c r="T108" s="2"/>
      <c r="U108" s="2"/>
      <c r="V108" s="2"/>
      <c r="W108" s="2"/>
      <c r="X108" s="2"/>
      <c r="Y108" s="2"/>
      <c r="Z108" s="2"/>
      <c r="AA108" s="2"/>
    </row>
    <row r="109" spans="1:27" ht="21" customHeight="1">
      <c r="A109" s="279"/>
      <c r="B109" s="1013"/>
      <c r="C109" s="156"/>
      <c r="D109" s="2"/>
      <c r="E109" s="1669" t="s">
        <v>3312</v>
      </c>
      <c r="F109" s="2"/>
      <c r="G109" s="2"/>
      <c r="H109" s="2"/>
      <c r="I109" s="275"/>
      <c r="J109" s="2"/>
      <c r="K109" s="2"/>
      <c r="L109" s="2"/>
      <c r="M109" s="2"/>
      <c r="N109" s="2"/>
      <c r="O109" s="2"/>
      <c r="P109" s="2"/>
      <c r="Q109" s="2"/>
      <c r="R109" s="2"/>
      <c r="S109" s="2"/>
      <c r="T109" s="2"/>
      <c r="U109" s="2"/>
      <c r="V109" s="2"/>
      <c r="W109" s="2"/>
      <c r="X109" s="2"/>
      <c r="Y109" s="2"/>
      <c r="Z109" s="2"/>
      <c r="AA109" s="2"/>
    </row>
    <row r="110" spans="1:27" ht="21" customHeight="1" thickBot="1">
      <c r="A110" s="281" t="s">
        <v>728</v>
      </c>
      <c r="B110" s="1014" t="s">
        <v>728</v>
      </c>
      <c r="C110" s="309"/>
      <c r="D110" s="310"/>
      <c r="E110" s="310"/>
      <c r="F110" s="310"/>
      <c r="G110" s="310"/>
      <c r="H110" s="310"/>
      <c r="I110" s="311"/>
      <c r="J110" s="2"/>
      <c r="K110" s="2"/>
      <c r="L110" s="2"/>
      <c r="M110" s="2"/>
      <c r="N110" s="2"/>
      <c r="O110" s="2"/>
      <c r="P110" s="2"/>
      <c r="Q110" s="2"/>
      <c r="R110" s="2"/>
      <c r="S110" s="2"/>
      <c r="T110" s="2"/>
      <c r="U110" s="2"/>
      <c r="V110" s="2"/>
      <c r="W110" s="2"/>
      <c r="X110" s="2"/>
      <c r="Y110" s="2"/>
      <c r="Z110" s="2"/>
      <c r="AA110" s="2"/>
    </row>
    <row r="111" spans="1:27" ht="21" customHeight="1">
      <c r="A111" s="163">
        <v>66</v>
      </c>
      <c r="B111" s="163"/>
      <c r="C111" s="2"/>
      <c r="D111" s="2"/>
      <c r="E111" s="2" t="s">
        <v>728</v>
      </c>
      <c r="F111" s="2"/>
      <c r="G111" s="2"/>
      <c r="H111" s="340" t="s">
        <v>128</v>
      </c>
      <c r="I111" s="2"/>
      <c r="J111" s="2"/>
      <c r="K111" s="2"/>
      <c r="L111" s="2"/>
      <c r="M111" s="2"/>
      <c r="N111" s="2"/>
      <c r="O111" s="2"/>
      <c r="P111" s="2"/>
      <c r="Q111" s="2"/>
      <c r="R111" s="2"/>
      <c r="S111" s="2"/>
      <c r="T111" s="2"/>
      <c r="U111" s="2"/>
      <c r="V111" s="2"/>
      <c r="W111" s="2"/>
      <c r="X111" s="2"/>
      <c r="Y111" s="2"/>
      <c r="Z111" s="2"/>
      <c r="AA111" s="2"/>
    </row>
    <row r="112" spans="1:27" ht="21" customHeight="1">
      <c r="C112" s="163" t="s">
        <v>3437</v>
      </c>
      <c r="D112" s="163"/>
      <c r="E112" s="163"/>
      <c r="F112" s="163"/>
      <c r="G112" s="163"/>
      <c r="H112" s="163"/>
      <c r="I112" s="163"/>
      <c r="J112" s="2"/>
      <c r="K112" s="2"/>
      <c r="L112" s="2"/>
      <c r="M112" s="2"/>
      <c r="N112" s="2"/>
      <c r="O112" s="2"/>
      <c r="P112" s="2"/>
      <c r="Q112" s="2"/>
      <c r="R112" s="2"/>
      <c r="S112" s="2"/>
      <c r="T112" s="2"/>
      <c r="U112" s="2"/>
      <c r="V112" s="2"/>
      <c r="W112" s="2"/>
      <c r="X112" s="2"/>
      <c r="Y112" s="2"/>
      <c r="Z112" s="2"/>
      <c r="AA112" s="2"/>
    </row>
    <row r="113" spans="8:27" ht="21" customHeight="1">
      <c r="J113" s="2"/>
      <c r="K113" s="2"/>
      <c r="L113" s="2"/>
      <c r="M113" s="2"/>
      <c r="N113" s="2"/>
      <c r="O113" s="2"/>
      <c r="P113" s="2"/>
      <c r="Q113" s="2"/>
      <c r="R113" s="2"/>
      <c r="S113" s="2"/>
      <c r="T113" s="2"/>
      <c r="U113" s="2"/>
      <c r="V113" s="2"/>
      <c r="W113" s="2"/>
      <c r="X113" s="2"/>
      <c r="Y113" s="2"/>
      <c r="Z113" s="2"/>
      <c r="AA113" s="2"/>
    </row>
    <row r="114" spans="8:27" ht="21" customHeight="1">
      <c r="H114" s="1072"/>
      <c r="J114" s="2"/>
      <c r="K114" s="2"/>
      <c r="L114" s="2"/>
      <c r="M114" s="2"/>
      <c r="N114" s="2"/>
      <c r="O114" s="2"/>
      <c r="P114" s="2"/>
      <c r="Q114" s="2"/>
      <c r="R114" s="2"/>
      <c r="S114" s="2"/>
      <c r="T114" s="2"/>
      <c r="U114" s="2"/>
      <c r="V114" s="2"/>
      <c r="W114" s="2"/>
      <c r="X114" s="2"/>
      <c r="Y114" s="2"/>
      <c r="Z114" s="2"/>
      <c r="AA114" s="2"/>
    </row>
    <row r="115" spans="8:27" ht="21" customHeight="1">
      <c r="H115" s="132"/>
      <c r="J115" s="2"/>
      <c r="K115" s="2"/>
      <c r="L115" s="2"/>
      <c r="M115" s="2"/>
      <c r="N115" s="2"/>
      <c r="O115" s="2"/>
      <c r="P115" s="2"/>
      <c r="Q115" s="2"/>
      <c r="R115" s="2"/>
      <c r="S115" s="2"/>
      <c r="T115" s="2"/>
      <c r="U115" s="2"/>
      <c r="V115" s="2"/>
      <c r="W115" s="2"/>
      <c r="X115" s="2"/>
      <c r="Y115" s="2"/>
      <c r="Z115" s="2"/>
      <c r="AA115" s="2"/>
    </row>
    <row r="116" spans="8:27" ht="21" customHeight="1">
      <c r="J116" s="2"/>
      <c r="K116" s="2"/>
      <c r="L116" s="2"/>
      <c r="M116" s="2"/>
      <c r="N116" s="2"/>
      <c r="O116" s="2"/>
      <c r="P116" s="2"/>
      <c r="Q116" s="2"/>
      <c r="R116" s="2"/>
      <c r="S116" s="2"/>
      <c r="T116" s="2"/>
      <c r="U116" s="2"/>
      <c r="V116" s="2"/>
      <c r="W116" s="2"/>
      <c r="X116" s="2"/>
      <c r="Y116" s="2"/>
      <c r="Z116" s="2"/>
      <c r="AA116" s="2"/>
    </row>
    <row r="117" spans="8:27" ht="21" customHeight="1">
      <c r="J117" s="2"/>
      <c r="K117" s="2"/>
      <c r="L117" s="2"/>
      <c r="M117" s="2"/>
      <c r="N117" s="2"/>
      <c r="O117" s="2"/>
      <c r="P117" s="2"/>
      <c r="Q117" s="2"/>
      <c r="R117" s="2"/>
      <c r="S117" s="2"/>
      <c r="T117" s="2"/>
      <c r="U117" s="2"/>
      <c r="V117" s="2"/>
      <c r="W117" s="2"/>
      <c r="X117" s="2"/>
      <c r="Y117" s="2"/>
      <c r="Z117" s="2"/>
      <c r="AA117" s="2"/>
    </row>
    <row r="118" spans="8:27" ht="21" customHeight="1">
      <c r="J118" s="2"/>
      <c r="K118" s="2"/>
      <c r="L118" s="2"/>
      <c r="M118" s="2"/>
      <c r="N118" s="2"/>
      <c r="O118" s="2"/>
      <c r="P118" s="2"/>
      <c r="Q118" s="2"/>
      <c r="R118" s="2"/>
      <c r="S118" s="2"/>
      <c r="T118" s="2"/>
      <c r="U118" s="2"/>
      <c r="V118" s="2"/>
      <c r="W118" s="2"/>
      <c r="X118" s="2"/>
      <c r="Y118" s="2"/>
      <c r="Z118" s="2"/>
      <c r="AA118" s="2"/>
    </row>
    <row r="119" spans="8:27" ht="21" customHeight="1">
      <c r="J119" s="2"/>
      <c r="K119" s="2"/>
      <c r="L119" s="2"/>
      <c r="M119" s="2"/>
      <c r="N119" s="2"/>
      <c r="O119" s="2"/>
      <c r="P119" s="2"/>
      <c r="Q119" s="2"/>
      <c r="R119" s="2"/>
      <c r="S119" s="2"/>
      <c r="T119" s="2"/>
      <c r="U119" s="2"/>
      <c r="V119" s="2"/>
      <c r="W119" s="2"/>
      <c r="X119" s="2"/>
      <c r="Y119" s="2"/>
      <c r="Z119" s="2"/>
      <c r="AA119" s="2"/>
    </row>
    <row r="120" spans="8:27" ht="21" customHeight="1">
      <c r="J120" s="2"/>
      <c r="K120" s="2"/>
      <c r="L120" s="2"/>
      <c r="M120" s="2"/>
      <c r="N120" s="2"/>
      <c r="O120" s="2"/>
      <c r="P120" s="2"/>
      <c r="Q120" s="2"/>
      <c r="R120" s="2"/>
      <c r="S120" s="2"/>
      <c r="T120" s="2"/>
      <c r="U120" s="2"/>
      <c r="V120" s="2"/>
      <c r="W120" s="2"/>
      <c r="X120" s="2"/>
      <c r="Y120" s="2"/>
      <c r="Z120" s="2"/>
      <c r="AA120" s="2"/>
    </row>
    <row r="121" spans="8:27" ht="21" customHeight="1">
      <c r="J121" s="2"/>
      <c r="K121" s="2"/>
      <c r="L121" s="2"/>
      <c r="M121" s="2"/>
      <c r="N121" s="2"/>
      <c r="O121" s="2"/>
      <c r="P121" s="2"/>
      <c r="Q121" s="2"/>
      <c r="R121" s="2"/>
      <c r="S121" s="2"/>
      <c r="T121" s="2"/>
      <c r="U121" s="2"/>
      <c r="V121" s="2"/>
      <c r="W121" s="2"/>
      <c r="X121" s="2"/>
      <c r="Y121" s="2"/>
      <c r="Z121" s="2"/>
      <c r="AA121" s="2"/>
    </row>
    <row r="122" spans="8:27" ht="21" customHeight="1">
      <c r="J122" s="2"/>
      <c r="K122" s="2"/>
      <c r="L122" s="2"/>
      <c r="M122" s="2"/>
      <c r="N122" s="2"/>
      <c r="O122" s="2"/>
      <c r="P122" s="2"/>
      <c r="Q122" s="2"/>
      <c r="R122" s="2"/>
      <c r="S122" s="2"/>
      <c r="T122" s="2"/>
      <c r="U122" s="2"/>
      <c r="V122" s="2"/>
      <c r="W122" s="2"/>
      <c r="X122" s="2"/>
      <c r="Y122" s="2"/>
      <c r="Z122" s="2"/>
      <c r="AA122" s="2"/>
    </row>
    <row r="123" spans="8:27" ht="21" customHeight="1">
      <c r="J123" s="2"/>
      <c r="K123" s="2"/>
      <c r="L123" s="2"/>
      <c r="M123" s="2"/>
      <c r="N123" s="2"/>
      <c r="O123" s="2"/>
      <c r="P123" s="2"/>
      <c r="Q123" s="2"/>
      <c r="R123" s="2"/>
      <c r="S123" s="2"/>
      <c r="T123" s="2"/>
      <c r="U123" s="2"/>
      <c r="V123" s="2"/>
      <c r="W123" s="2"/>
      <c r="X123" s="2"/>
      <c r="Y123" s="2"/>
      <c r="Z123" s="2"/>
      <c r="AA123" s="2"/>
    </row>
    <row r="124" spans="8:27" ht="21" customHeight="1">
      <c r="J124" s="2"/>
      <c r="K124" s="2"/>
      <c r="L124" s="2"/>
      <c r="M124" s="2"/>
      <c r="N124" s="2"/>
      <c r="O124" s="2"/>
      <c r="P124" s="2"/>
      <c r="Q124" s="2"/>
      <c r="R124" s="2"/>
      <c r="S124" s="2"/>
      <c r="T124" s="2"/>
      <c r="U124" s="2"/>
      <c r="V124" s="2"/>
      <c r="W124" s="2"/>
      <c r="X124" s="2"/>
      <c r="Y124" s="2"/>
      <c r="Z124" s="2"/>
      <c r="AA124" s="2"/>
    </row>
    <row r="125" spans="8:27" ht="21" customHeight="1">
      <c r="J125" s="2"/>
      <c r="K125" s="2"/>
      <c r="L125" s="2"/>
      <c r="M125" s="2"/>
      <c r="N125" s="2"/>
      <c r="O125" s="2"/>
      <c r="P125" s="2"/>
      <c r="Q125" s="2"/>
      <c r="R125" s="2"/>
      <c r="S125" s="2"/>
      <c r="T125" s="2"/>
      <c r="U125" s="2"/>
      <c r="V125" s="2"/>
      <c r="W125" s="2"/>
      <c r="X125" s="2"/>
      <c r="Y125" s="2"/>
      <c r="Z125" s="2"/>
      <c r="AA125" s="2"/>
    </row>
    <row r="126" spans="8:27" ht="21" customHeight="1">
      <c r="J126" s="2"/>
      <c r="K126" s="2"/>
      <c r="L126" s="2"/>
      <c r="M126" s="2"/>
      <c r="N126" s="2"/>
      <c r="O126" s="2"/>
      <c r="P126" s="2"/>
      <c r="Q126" s="2"/>
      <c r="R126" s="2"/>
      <c r="S126" s="2"/>
      <c r="T126" s="2"/>
      <c r="U126" s="2"/>
      <c r="V126" s="2"/>
      <c r="W126" s="2"/>
      <c r="X126" s="2"/>
      <c r="Y126" s="2"/>
      <c r="Z126" s="2"/>
      <c r="AA126" s="2"/>
    </row>
    <row r="127" spans="8:27" ht="21" customHeight="1">
      <c r="J127" s="2"/>
      <c r="K127" s="2"/>
      <c r="L127" s="2"/>
      <c r="M127" s="2"/>
      <c r="N127" s="2"/>
      <c r="O127" s="2"/>
      <c r="P127" s="2"/>
      <c r="Q127" s="2"/>
      <c r="R127" s="2"/>
      <c r="S127" s="2"/>
      <c r="T127" s="2"/>
      <c r="U127" s="2"/>
      <c r="V127" s="2"/>
      <c r="W127" s="2"/>
      <c r="X127" s="2"/>
      <c r="Y127" s="2"/>
      <c r="Z127" s="2"/>
      <c r="AA127" s="2"/>
    </row>
    <row r="128" spans="8:27" ht="21" customHeight="1">
      <c r="J128" s="2"/>
      <c r="K128" s="2"/>
      <c r="L128" s="2"/>
      <c r="M128" s="2"/>
      <c r="N128" s="2"/>
      <c r="O128" s="2"/>
      <c r="P128" s="2"/>
      <c r="Q128" s="2"/>
      <c r="R128" s="2"/>
      <c r="S128" s="2"/>
      <c r="T128" s="2"/>
      <c r="U128" s="2"/>
      <c r="V128" s="2"/>
      <c r="W128" s="2"/>
      <c r="X128" s="2"/>
      <c r="Y128" s="2"/>
      <c r="Z128" s="2"/>
      <c r="AA128" s="2"/>
    </row>
    <row r="129" spans="10:27" ht="21" customHeight="1">
      <c r="J129" s="2"/>
      <c r="K129" s="2"/>
      <c r="L129" s="2"/>
      <c r="M129" s="2"/>
      <c r="N129" s="2"/>
      <c r="O129" s="2"/>
      <c r="P129" s="2"/>
      <c r="Q129" s="2"/>
      <c r="R129" s="2"/>
      <c r="S129" s="2"/>
      <c r="T129" s="2"/>
      <c r="U129" s="2"/>
      <c r="V129" s="2"/>
      <c r="W129" s="2"/>
      <c r="X129" s="2"/>
      <c r="Y129" s="2"/>
      <c r="Z129" s="2"/>
      <c r="AA129" s="2"/>
    </row>
    <row r="130" spans="10:27" ht="21" customHeight="1">
      <c r="J130" s="2"/>
      <c r="K130" s="2"/>
      <c r="L130" s="2"/>
      <c r="M130" s="2"/>
      <c r="N130" s="2"/>
      <c r="O130" s="2"/>
      <c r="P130" s="2"/>
      <c r="Q130" s="2"/>
      <c r="R130" s="2"/>
      <c r="S130" s="2"/>
      <c r="T130" s="2"/>
      <c r="U130" s="2"/>
      <c r="V130" s="2"/>
      <c r="W130" s="2"/>
      <c r="X130" s="2"/>
      <c r="Y130" s="2"/>
      <c r="Z130" s="2"/>
      <c r="AA130" s="2"/>
    </row>
    <row r="131" spans="10:27" ht="21" customHeight="1">
      <c r="J131" s="2"/>
      <c r="K131" s="2"/>
      <c r="L131" s="2"/>
      <c r="M131" s="2"/>
      <c r="N131" s="2"/>
      <c r="O131" s="2"/>
      <c r="P131" s="2"/>
      <c r="Q131" s="2"/>
      <c r="R131" s="2"/>
      <c r="S131" s="2"/>
      <c r="T131" s="2"/>
      <c r="U131" s="2"/>
      <c r="V131" s="2"/>
      <c r="W131" s="2"/>
      <c r="X131" s="2"/>
      <c r="Y131" s="2"/>
      <c r="Z131" s="2"/>
      <c r="AA131" s="2"/>
    </row>
    <row r="132" spans="10:27" ht="21" customHeight="1">
      <c r="J132" s="2"/>
      <c r="K132" s="2"/>
      <c r="L132" s="2"/>
      <c r="M132" s="2"/>
      <c r="N132" s="2"/>
      <c r="O132" s="2"/>
      <c r="P132" s="2"/>
      <c r="Q132" s="2"/>
      <c r="R132" s="2"/>
      <c r="S132" s="2"/>
      <c r="T132" s="2"/>
      <c r="U132" s="2"/>
      <c r="V132" s="2"/>
      <c r="W132" s="2"/>
      <c r="X132" s="2"/>
      <c r="Y132" s="2"/>
      <c r="Z132" s="2"/>
      <c r="AA132" s="2"/>
    </row>
    <row r="133" spans="10:27" ht="21" customHeight="1">
      <c r="J133" s="2"/>
      <c r="K133" s="2"/>
      <c r="L133" s="2"/>
      <c r="M133" s="2"/>
      <c r="N133" s="2"/>
      <c r="O133" s="2"/>
      <c r="P133" s="2"/>
      <c r="Q133" s="2"/>
      <c r="R133" s="2"/>
      <c r="S133" s="2"/>
      <c r="T133" s="2"/>
      <c r="U133" s="2"/>
      <c r="V133" s="2"/>
      <c r="W133" s="2"/>
      <c r="X133" s="2"/>
      <c r="Y133" s="2"/>
      <c r="Z133" s="2"/>
      <c r="AA133" s="2"/>
    </row>
  </sheetData>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65592</xdr:row>
                    <xdr:rowOff>0</xdr:rowOff>
                  </from>
                  <to>
                    <xdr:col>3</xdr:col>
                    <xdr:colOff>0</xdr:colOff>
                    <xdr:row>65592</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131128</xdr:row>
                    <xdr:rowOff>0</xdr:rowOff>
                  </from>
                  <to>
                    <xdr:col>3</xdr:col>
                    <xdr:colOff>0</xdr:colOff>
                    <xdr:row>131128</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196664</xdr:row>
                    <xdr:rowOff>0</xdr:rowOff>
                  </from>
                  <to>
                    <xdr:col>3</xdr:col>
                    <xdr:colOff>0</xdr:colOff>
                    <xdr:row>196664</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262200</xdr:row>
                    <xdr:rowOff>0</xdr:rowOff>
                  </from>
                  <to>
                    <xdr:col>3</xdr:col>
                    <xdr:colOff>0</xdr:colOff>
                    <xdr:row>262200</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327736</xdr:row>
                    <xdr:rowOff>0</xdr:rowOff>
                  </from>
                  <to>
                    <xdr:col>3</xdr:col>
                    <xdr:colOff>0</xdr:colOff>
                    <xdr:row>327736</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393272</xdr:row>
                    <xdr:rowOff>0</xdr:rowOff>
                  </from>
                  <to>
                    <xdr:col>3</xdr:col>
                    <xdr:colOff>0</xdr:colOff>
                    <xdr:row>393272</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458808</xdr:row>
                    <xdr:rowOff>0</xdr:rowOff>
                  </from>
                  <to>
                    <xdr:col>3</xdr:col>
                    <xdr:colOff>0</xdr:colOff>
                    <xdr:row>458808</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524344</xdr:row>
                    <xdr:rowOff>0</xdr:rowOff>
                  </from>
                  <to>
                    <xdr:col>3</xdr:col>
                    <xdr:colOff>0</xdr:colOff>
                    <xdr:row>524344</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589880</xdr:row>
                    <xdr:rowOff>0</xdr:rowOff>
                  </from>
                  <to>
                    <xdr:col>3</xdr:col>
                    <xdr:colOff>0</xdr:colOff>
                    <xdr:row>589880</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655416</xdr:row>
                    <xdr:rowOff>0</xdr:rowOff>
                  </from>
                  <to>
                    <xdr:col>3</xdr:col>
                    <xdr:colOff>0</xdr:colOff>
                    <xdr:row>655416</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720952</xdr:row>
                    <xdr:rowOff>0</xdr:rowOff>
                  </from>
                  <to>
                    <xdr:col>3</xdr:col>
                    <xdr:colOff>0</xdr:colOff>
                    <xdr:row>720952</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786488</xdr:row>
                    <xdr:rowOff>0</xdr:rowOff>
                  </from>
                  <to>
                    <xdr:col>3</xdr:col>
                    <xdr:colOff>0</xdr:colOff>
                    <xdr:row>786488</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852024</xdr:row>
                    <xdr:rowOff>0</xdr:rowOff>
                  </from>
                  <to>
                    <xdr:col>3</xdr:col>
                    <xdr:colOff>0</xdr:colOff>
                    <xdr:row>852024</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917560</xdr:row>
                    <xdr:rowOff>0</xdr:rowOff>
                  </from>
                  <to>
                    <xdr:col>3</xdr:col>
                    <xdr:colOff>0</xdr:colOff>
                    <xdr:row>917560</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983096</xdr:row>
                    <xdr:rowOff>0</xdr:rowOff>
                  </from>
                  <to>
                    <xdr:col>3</xdr:col>
                    <xdr:colOff>0</xdr:colOff>
                    <xdr:row>983096</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259</xdr:col>
                    <xdr:colOff>0</xdr:colOff>
                    <xdr:row>56</xdr:row>
                    <xdr:rowOff>0</xdr:rowOff>
                  </from>
                  <to>
                    <xdr:col>259</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65592</xdr:row>
                    <xdr:rowOff>0</xdr:rowOff>
                  </from>
                  <to>
                    <xdr:col>259</xdr:col>
                    <xdr:colOff>0</xdr:colOff>
                    <xdr:row>65592</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131128</xdr:row>
                    <xdr:rowOff>0</xdr:rowOff>
                  </from>
                  <to>
                    <xdr:col>259</xdr:col>
                    <xdr:colOff>0</xdr:colOff>
                    <xdr:row>131128</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196664</xdr:row>
                    <xdr:rowOff>0</xdr:rowOff>
                  </from>
                  <to>
                    <xdr:col>259</xdr:col>
                    <xdr:colOff>0</xdr:colOff>
                    <xdr:row>196664</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262200</xdr:row>
                    <xdr:rowOff>0</xdr:rowOff>
                  </from>
                  <to>
                    <xdr:col>259</xdr:col>
                    <xdr:colOff>0</xdr:colOff>
                    <xdr:row>262200</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327736</xdr:row>
                    <xdr:rowOff>0</xdr:rowOff>
                  </from>
                  <to>
                    <xdr:col>259</xdr:col>
                    <xdr:colOff>0</xdr:colOff>
                    <xdr:row>327736</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393272</xdr:row>
                    <xdr:rowOff>0</xdr:rowOff>
                  </from>
                  <to>
                    <xdr:col>259</xdr:col>
                    <xdr:colOff>0</xdr:colOff>
                    <xdr:row>393272</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458808</xdr:row>
                    <xdr:rowOff>0</xdr:rowOff>
                  </from>
                  <to>
                    <xdr:col>259</xdr:col>
                    <xdr:colOff>0</xdr:colOff>
                    <xdr:row>458808</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524344</xdr:row>
                    <xdr:rowOff>0</xdr:rowOff>
                  </from>
                  <to>
                    <xdr:col>259</xdr:col>
                    <xdr:colOff>0</xdr:colOff>
                    <xdr:row>524344</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589880</xdr:row>
                    <xdr:rowOff>0</xdr:rowOff>
                  </from>
                  <to>
                    <xdr:col>259</xdr:col>
                    <xdr:colOff>0</xdr:colOff>
                    <xdr:row>589880</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655416</xdr:row>
                    <xdr:rowOff>0</xdr:rowOff>
                  </from>
                  <to>
                    <xdr:col>259</xdr:col>
                    <xdr:colOff>0</xdr:colOff>
                    <xdr:row>655416</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720952</xdr:row>
                    <xdr:rowOff>0</xdr:rowOff>
                  </from>
                  <to>
                    <xdr:col>259</xdr:col>
                    <xdr:colOff>0</xdr:colOff>
                    <xdr:row>720952</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786488</xdr:row>
                    <xdr:rowOff>0</xdr:rowOff>
                  </from>
                  <to>
                    <xdr:col>259</xdr:col>
                    <xdr:colOff>0</xdr:colOff>
                    <xdr:row>786488</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852024</xdr:row>
                    <xdr:rowOff>0</xdr:rowOff>
                  </from>
                  <to>
                    <xdr:col>259</xdr:col>
                    <xdr:colOff>0</xdr:colOff>
                    <xdr:row>852024</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917560</xdr:row>
                    <xdr:rowOff>0</xdr:rowOff>
                  </from>
                  <to>
                    <xdr:col>259</xdr:col>
                    <xdr:colOff>0</xdr:colOff>
                    <xdr:row>917560</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983096</xdr:row>
                    <xdr:rowOff>0</xdr:rowOff>
                  </from>
                  <to>
                    <xdr:col>259</xdr:col>
                    <xdr:colOff>0</xdr:colOff>
                    <xdr:row>983096</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515</xdr:col>
                    <xdr:colOff>0</xdr:colOff>
                    <xdr:row>56</xdr:row>
                    <xdr:rowOff>0</xdr:rowOff>
                  </from>
                  <to>
                    <xdr:col>515</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65592</xdr:row>
                    <xdr:rowOff>0</xdr:rowOff>
                  </from>
                  <to>
                    <xdr:col>515</xdr:col>
                    <xdr:colOff>0</xdr:colOff>
                    <xdr:row>65592</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131128</xdr:row>
                    <xdr:rowOff>0</xdr:rowOff>
                  </from>
                  <to>
                    <xdr:col>515</xdr:col>
                    <xdr:colOff>0</xdr:colOff>
                    <xdr:row>131128</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196664</xdr:row>
                    <xdr:rowOff>0</xdr:rowOff>
                  </from>
                  <to>
                    <xdr:col>515</xdr:col>
                    <xdr:colOff>0</xdr:colOff>
                    <xdr:row>196664</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262200</xdr:row>
                    <xdr:rowOff>0</xdr:rowOff>
                  </from>
                  <to>
                    <xdr:col>515</xdr:col>
                    <xdr:colOff>0</xdr:colOff>
                    <xdr:row>262200</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327736</xdr:row>
                    <xdr:rowOff>0</xdr:rowOff>
                  </from>
                  <to>
                    <xdr:col>515</xdr:col>
                    <xdr:colOff>0</xdr:colOff>
                    <xdr:row>327736</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393272</xdr:row>
                    <xdr:rowOff>0</xdr:rowOff>
                  </from>
                  <to>
                    <xdr:col>515</xdr:col>
                    <xdr:colOff>0</xdr:colOff>
                    <xdr:row>393272</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458808</xdr:row>
                    <xdr:rowOff>0</xdr:rowOff>
                  </from>
                  <to>
                    <xdr:col>515</xdr:col>
                    <xdr:colOff>0</xdr:colOff>
                    <xdr:row>458808</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524344</xdr:row>
                    <xdr:rowOff>0</xdr:rowOff>
                  </from>
                  <to>
                    <xdr:col>515</xdr:col>
                    <xdr:colOff>0</xdr:colOff>
                    <xdr:row>524344</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589880</xdr:row>
                    <xdr:rowOff>0</xdr:rowOff>
                  </from>
                  <to>
                    <xdr:col>515</xdr:col>
                    <xdr:colOff>0</xdr:colOff>
                    <xdr:row>589880</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655416</xdr:row>
                    <xdr:rowOff>0</xdr:rowOff>
                  </from>
                  <to>
                    <xdr:col>515</xdr:col>
                    <xdr:colOff>0</xdr:colOff>
                    <xdr:row>655416</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720952</xdr:row>
                    <xdr:rowOff>0</xdr:rowOff>
                  </from>
                  <to>
                    <xdr:col>515</xdr:col>
                    <xdr:colOff>0</xdr:colOff>
                    <xdr:row>720952</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786488</xdr:row>
                    <xdr:rowOff>0</xdr:rowOff>
                  </from>
                  <to>
                    <xdr:col>515</xdr:col>
                    <xdr:colOff>0</xdr:colOff>
                    <xdr:row>786488</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852024</xdr:row>
                    <xdr:rowOff>0</xdr:rowOff>
                  </from>
                  <to>
                    <xdr:col>515</xdr:col>
                    <xdr:colOff>0</xdr:colOff>
                    <xdr:row>852024</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917560</xdr:row>
                    <xdr:rowOff>0</xdr:rowOff>
                  </from>
                  <to>
                    <xdr:col>515</xdr:col>
                    <xdr:colOff>0</xdr:colOff>
                    <xdr:row>917560</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983096</xdr:row>
                    <xdr:rowOff>0</xdr:rowOff>
                  </from>
                  <to>
                    <xdr:col>515</xdr:col>
                    <xdr:colOff>0</xdr:colOff>
                    <xdr:row>983096</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771</xdr:col>
                    <xdr:colOff>0</xdr:colOff>
                    <xdr:row>56</xdr:row>
                    <xdr:rowOff>0</xdr:rowOff>
                  </from>
                  <to>
                    <xdr:col>771</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65592</xdr:row>
                    <xdr:rowOff>0</xdr:rowOff>
                  </from>
                  <to>
                    <xdr:col>771</xdr:col>
                    <xdr:colOff>0</xdr:colOff>
                    <xdr:row>65592</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131128</xdr:row>
                    <xdr:rowOff>0</xdr:rowOff>
                  </from>
                  <to>
                    <xdr:col>771</xdr:col>
                    <xdr:colOff>0</xdr:colOff>
                    <xdr:row>131128</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196664</xdr:row>
                    <xdr:rowOff>0</xdr:rowOff>
                  </from>
                  <to>
                    <xdr:col>771</xdr:col>
                    <xdr:colOff>0</xdr:colOff>
                    <xdr:row>196664</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262200</xdr:row>
                    <xdr:rowOff>0</xdr:rowOff>
                  </from>
                  <to>
                    <xdr:col>771</xdr:col>
                    <xdr:colOff>0</xdr:colOff>
                    <xdr:row>262200</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327736</xdr:row>
                    <xdr:rowOff>0</xdr:rowOff>
                  </from>
                  <to>
                    <xdr:col>771</xdr:col>
                    <xdr:colOff>0</xdr:colOff>
                    <xdr:row>327736</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393272</xdr:row>
                    <xdr:rowOff>0</xdr:rowOff>
                  </from>
                  <to>
                    <xdr:col>771</xdr:col>
                    <xdr:colOff>0</xdr:colOff>
                    <xdr:row>393272</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458808</xdr:row>
                    <xdr:rowOff>0</xdr:rowOff>
                  </from>
                  <to>
                    <xdr:col>771</xdr:col>
                    <xdr:colOff>0</xdr:colOff>
                    <xdr:row>458808</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524344</xdr:row>
                    <xdr:rowOff>0</xdr:rowOff>
                  </from>
                  <to>
                    <xdr:col>771</xdr:col>
                    <xdr:colOff>0</xdr:colOff>
                    <xdr:row>524344</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589880</xdr:row>
                    <xdr:rowOff>0</xdr:rowOff>
                  </from>
                  <to>
                    <xdr:col>771</xdr:col>
                    <xdr:colOff>0</xdr:colOff>
                    <xdr:row>589880</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655416</xdr:row>
                    <xdr:rowOff>0</xdr:rowOff>
                  </from>
                  <to>
                    <xdr:col>771</xdr:col>
                    <xdr:colOff>0</xdr:colOff>
                    <xdr:row>655416</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720952</xdr:row>
                    <xdr:rowOff>0</xdr:rowOff>
                  </from>
                  <to>
                    <xdr:col>771</xdr:col>
                    <xdr:colOff>0</xdr:colOff>
                    <xdr:row>720952</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786488</xdr:row>
                    <xdr:rowOff>0</xdr:rowOff>
                  </from>
                  <to>
                    <xdr:col>771</xdr:col>
                    <xdr:colOff>0</xdr:colOff>
                    <xdr:row>786488</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852024</xdr:row>
                    <xdr:rowOff>0</xdr:rowOff>
                  </from>
                  <to>
                    <xdr:col>771</xdr:col>
                    <xdr:colOff>0</xdr:colOff>
                    <xdr:row>852024</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917560</xdr:row>
                    <xdr:rowOff>0</xdr:rowOff>
                  </from>
                  <to>
                    <xdr:col>771</xdr:col>
                    <xdr:colOff>0</xdr:colOff>
                    <xdr:row>917560</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983096</xdr:row>
                    <xdr:rowOff>0</xdr:rowOff>
                  </from>
                  <to>
                    <xdr:col>771</xdr:col>
                    <xdr:colOff>0</xdr:colOff>
                    <xdr:row>983096</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1027</xdr:col>
                    <xdr:colOff>0</xdr:colOff>
                    <xdr:row>56</xdr:row>
                    <xdr:rowOff>0</xdr:rowOff>
                  </from>
                  <to>
                    <xdr:col>1027</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65592</xdr:row>
                    <xdr:rowOff>0</xdr:rowOff>
                  </from>
                  <to>
                    <xdr:col>1027</xdr:col>
                    <xdr:colOff>0</xdr:colOff>
                    <xdr:row>65592</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131128</xdr:row>
                    <xdr:rowOff>0</xdr:rowOff>
                  </from>
                  <to>
                    <xdr:col>1027</xdr:col>
                    <xdr:colOff>0</xdr:colOff>
                    <xdr:row>131128</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196664</xdr:row>
                    <xdr:rowOff>0</xdr:rowOff>
                  </from>
                  <to>
                    <xdr:col>1027</xdr:col>
                    <xdr:colOff>0</xdr:colOff>
                    <xdr:row>196664</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262200</xdr:row>
                    <xdr:rowOff>0</xdr:rowOff>
                  </from>
                  <to>
                    <xdr:col>1027</xdr:col>
                    <xdr:colOff>0</xdr:colOff>
                    <xdr:row>262200</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327736</xdr:row>
                    <xdr:rowOff>0</xdr:rowOff>
                  </from>
                  <to>
                    <xdr:col>1027</xdr:col>
                    <xdr:colOff>0</xdr:colOff>
                    <xdr:row>327736</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393272</xdr:row>
                    <xdr:rowOff>0</xdr:rowOff>
                  </from>
                  <to>
                    <xdr:col>1027</xdr:col>
                    <xdr:colOff>0</xdr:colOff>
                    <xdr:row>393272</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458808</xdr:row>
                    <xdr:rowOff>0</xdr:rowOff>
                  </from>
                  <to>
                    <xdr:col>1027</xdr:col>
                    <xdr:colOff>0</xdr:colOff>
                    <xdr:row>458808</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524344</xdr:row>
                    <xdr:rowOff>0</xdr:rowOff>
                  </from>
                  <to>
                    <xdr:col>1027</xdr:col>
                    <xdr:colOff>0</xdr:colOff>
                    <xdr:row>524344</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589880</xdr:row>
                    <xdr:rowOff>0</xdr:rowOff>
                  </from>
                  <to>
                    <xdr:col>1027</xdr:col>
                    <xdr:colOff>0</xdr:colOff>
                    <xdr:row>589880</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655416</xdr:row>
                    <xdr:rowOff>0</xdr:rowOff>
                  </from>
                  <to>
                    <xdr:col>1027</xdr:col>
                    <xdr:colOff>0</xdr:colOff>
                    <xdr:row>655416</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720952</xdr:row>
                    <xdr:rowOff>0</xdr:rowOff>
                  </from>
                  <to>
                    <xdr:col>1027</xdr:col>
                    <xdr:colOff>0</xdr:colOff>
                    <xdr:row>720952</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786488</xdr:row>
                    <xdr:rowOff>0</xdr:rowOff>
                  </from>
                  <to>
                    <xdr:col>1027</xdr:col>
                    <xdr:colOff>0</xdr:colOff>
                    <xdr:row>786488</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852024</xdr:row>
                    <xdr:rowOff>0</xdr:rowOff>
                  </from>
                  <to>
                    <xdr:col>1027</xdr:col>
                    <xdr:colOff>0</xdr:colOff>
                    <xdr:row>852024</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917560</xdr:row>
                    <xdr:rowOff>0</xdr:rowOff>
                  </from>
                  <to>
                    <xdr:col>1027</xdr:col>
                    <xdr:colOff>0</xdr:colOff>
                    <xdr:row>917560</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983096</xdr:row>
                    <xdr:rowOff>0</xdr:rowOff>
                  </from>
                  <to>
                    <xdr:col>1027</xdr:col>
                    <xdr:colOff>0</xdr:colOff>
                    <xdr:row>983096</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1283</xdr:col>
                    <xdr:colOff>0</xdr:colOff>
                    <xdr:row>56</xdr:row>
                    <xdr:rowOff>0</xdr:rowOff>
                  </from>
                  <to>
                    <xdr:col>1283</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65592</xdr:row>
                    <xdr:rowOff>0</xdr:rowOff>
                  </from>
                  <to>
                    <xdr:col>1283</xdr:col>
                    <xdr:colOff>0</xdr:colOff>
                    <xdr:row>65592</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131128</xdr:row>
                    <xdr:rowOff>0</xdr:rowOff>
                  </from>
                  <to>
                    <xdr:col>1283</xdr:col>
                    <xdr:colOff>0</xdr:colOff>
                    <xdr:row>131128</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196664</xdr:row>
                    <xdr:rowOff>0</xdr:rowOff>
                  </from>
                  <to>
                    <xdr:col>1283</xdr:col>
                    <xdr:colOff>0</xdr:colOff>
                    <xdr:row>196664</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262200</xdr:row>
                    <xdr:rowOff>0</xdr:rowOff>
                  </from>
                  <to>
                    <xdr:col>1283</xdr:col>
                    <xdr:colOff>0</xdr:colOff>
                    <xdr:row>262200</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327736</xdr:row>
                    <xdr:rowOff>0</xdr:rowOff>
                  </from>
                  <to>
                    <xdr:col>1283</xdr:col>
                    <xdr:colOff>0</xdr:colOff>
                    <xdr:row>327736</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393272</xdr:row>
                    <xdr:rowOff>0</xdr:rowOff>
                  </from>
                  <to>
                    <xdr:col>1283</xdr:col>
                    <xdr:colOff>0</xdr:colOff>
                    <xdr:row>393272</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458808</xdr:row>
                    <xdr:rowOff>0</xdr:rowOff>
                  </from>
                  <to>
                    <xdr:col>1283</xdr:col>
                    <xdr:colOff>0</xdr:colOff>
                    <xdr:row>458808</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524344</xdr:row>
                    <xdr:rowOff>0</xdr:rowOff>
                  </from>
                  <to>
                    <xdr:col>1283</xdr:col>
                    <xdr:colOff>0</xdr:colOff>
                    <xdr:row>524344</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589880</xdr:row>
                    <xdr:rowOff>0</xdr:rowOff>
                  </from>
                  <to>
                    <xdr:col>1283</xdr:col>
                    <xdr:colOff>0</xdr:colOff>
                    <xdr:row>589880</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655416</xdr:row>
                    <xdr:rowOff>0</xdr:rowOff>
                  </from>
                  <to>
                    <xdr:col>1283</xdr:col>
                    <xdr:colOff>0</xdr:colOff>
                    <xdr:row>655416</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720952</xdr:row>
                    <xdr:rowOff>0</xdr:rowOff>
                  </from>
                  <to>
                    <xdr:col>1283</xdr:col>
                    <xdr:colOff>0</xdr:colOff>
                    <xdr:row>720952</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786488</xdr:row>
                    <xdr:rowOff>0</xdr:rowOff>
                  </from>
                  <to>
                    <xdr:col>1283</xdr:col>
                    <xdr:colOff>0</xdr:colOff>
                    <xdr:row>786488</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852024</xdr:row>
                    <xdr:rowOff>0</xdr:rowOff>
                  </from>
                  <to>
                    <xdr:col>1283</xdr:col>
                    <xdr:colOff>0</xdr:colOff>
                    <xdr:row>852024</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917560</xdr:row>
                    <xdr:rowOff>0</xdr:rowOff>
                  </from>
                  <to>
                    <xdr:col>1283</xdr:col>
                    <xdr:colOff>0</xdr:colOff>
                    <xdr:row>917560</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983096</xdr:row>
                    <xdr:rowOff>0</xdr:rowOff>
                  </from>
                  <to>
                    <xdr:col>1283</xdr:col>
                    <xdr:colOff>0</xdr:colOff>
                    <xdr:row>983096</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1539</xdr:col>
                    <xdr:colOff>0</xdr:colOff>
                    <xdr:row>56</xdr:row>
                    <xdr:rowOff>0</xdr:rowOff>
                  </from>
                  <to>
                    <xdr:col>1539</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65592</xdr:row>
                    <xdr:rowOff>0</xdr:rowOff>
                  </from>
                  <to>
                    <xdr:col>1539</xdr:col>
                    <xdr:colOff>0</xdr:colOff>
                    <xdr:row>65592</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131128</xdr:row>
                    <xdr:rowOff>0</xdr:rowOff>
                  </from>
                  <to>
                    <xdr:col>1539</xdr:col>
                    <xdr:colOff>0</xdr:colOff>
                    <xdr:row>131128</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196664</xdr:row>
                    <xdr:rowOff>0</xdr:rowOff>
                  </from>
                  <to>
                    <xdr:col>1539</xdr:col>
                    <xdr:colOff>0</xdr:colOff>
                    <xdr:row>196664</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262200</xdr:row>
                    <xdr:rowOff>0</xdr:rowOff>
                  </from>
                  <to>
                    <xdr:col>1539</xdr:col>
                    <xdr:colOff>0</xdr:colOff>
                    <xdr:row>262200</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327736</xdr:row>
                    <xdr:rowOff>0</xdr:rowOff>
                  </from>
                  <to>
                    <xdr:col>1539</xdr:col>
                    <xdr:colOff>0</xdr:colOff>
                    <xdr:row>327736</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393272</xdr:row>
                    <xdr:rowOff>0</xdr:rowOff>
                  </from>
                  <to>
                    <xdr:col>1539</xdr:col>
                    <xdr:colOff>0</xdr:colOff>
                    <xdr:row>393272</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458808</xdr:row>
                    <xdr:rowOff>0</xdr:rowOff>
                  </from>
                  <to>
                    <xdr:col>1539</xdr:col>
                    <xdr:colOff>0</xdr:colOff>
                    <xdr:row>458808</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524344</xdr:row>
                    <xdr:rowOff>0</xdr:rowOff>
                  </from>
                  <to>
                    <xdr:col>1539</xdr:col>
                    <xdr:colOff>0</xdr:colOff>
                    <xdr:row>524344</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589880</xdr:row>
                    <xdr:rowOff>0</xdr:rowOff>
                  </from>
                  <to>
                    <xdr:col>1539</xdr:col>
                    <xdr:colOff>0</xdr:colOff>
                    <xdr:row>589880</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655416</xdr:row>
                    <xdr:rowOff>0</xdr:rowOff>
                  </from>
                  <to>
                    <xdr:col>1539</xdr:col>
                    <xdr:colOff>0</xdr:colOff>
                    <xdr:row>655416</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720952</xdr:row>
                    <xdr:rowOff>0</xdr:rowOff>
                  </from>
                  <to>
                    <xdr:col>1539</xdr:col>
                    <xdr:colOff>0</xdr:colOff>
                    <xdr:row>720952</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786488</xdr:row>
                    <xdr:rowOff>0</xdr:rowOff>
                  </from>
                  <to>
                    <xdr:col>1539</xdr:col>
                    <xdr:colOff>0</xdr:colOff>
                    <xdr:row>786488</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852024</xdr:row>
                    <xdr:rowOff>0</xdr:rowOff>
                  </from>
                  <to>
                    <xdr:col>1539</xdr:col>
                    <xdr:colOff>0</xdr:colOff>
                    <xdr:row>852024</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917560</xdr:row>
                    <xdr:rowOff>0</xdr:rowOff>
                  </from>
                  <to>
                    <xdr:col>1539</xdr:col>
                    <xdr:colOff>0</xdr:colOff>
                    <xdr:row>917560</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983096</xdr:row>
                    <xdr:rowOff>0</xdr:rowOff>
                  </from>
                  <to>
                    <xdr:col>1539</xdr:col>
                    <xdr:colOff>0</xdr:colOff>
                    <xdr:row>983096</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1795</xdr:col>
                    <xdr:colOff>0</xdr:colOff>
                    <xdr:row>56</xdr:row>
                    <xdr:rowOff>0</xdr:rowOff>
                  </from>
                  <to>
                    <xdr:col>1795</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65592</xdr:row>
                    <xdr:rowOff>0</xdr:rowOff>
                  </from>
                  <to>
                    <xdr:col>1795</xdr:col>
                    <xdr:colOff>0</xdr:colOff>
                    <xdr:row>65592</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131128</xdr:row>
                    <xdr:rowOff>0</xdr:rowOff>
                  </from>
                  <to>
                    <xdr:col>1795</xdr:col>
                    <xdr:colOff>0</xdr:colOff>
                    <xdr:row>131128</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196664</xdr:row>
                    <xdr:rowOff>0</xdr:rowOff>
                  </from>
                  <to>
                    <xdr:col>1795</xdr:col>
                    <xdr:colOff>0</xdr:colOff>
                    <xdr:row>196664</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262200</xdr:row>
                    <xdr:rowOff>0</xdr:rowOff>
                  </from>
                  <to>
                    <xdr:col>1795</xdr:col>
                    <xdr:colOff>0</xdr:colOff>
                    <xdr:row>262200</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327736</xdr:row>
                    <xdr:rowOff>0</xdr:rowOff>
                  </from>
                  <to>
                    <xdr:col>1795</xdr:col>
                    <xdr:colOff>0</xdr:colOff>
                    <xdr:row>327736</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393272</xdr:row>
                    <xdr:rowOff>0</xdr:rowOff>
                  </from>
                  <to>
                    <xdr:col>1795</xdr:col>
                    <xdr:colOff>0</xdr:colOff>
                    <xdr:row>393272</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458808</xdr:row>
                    <xdr:rowOff>0</xdr:rowOff>
                  </from>
                  <to>
                    <xdr:col>1795</xdr:col>
                    <xdr:colOff>0</xdr:colOff>
                    <xdr:row>458808</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524344</xdr:row>
                    <xdr:rowOff>0</xdr:rowOff>
                  </from>
                  <to>
                    <xdr:col>1795</xdr:col>
                    <xdr:colOff>0</xdr:colOff>
                    <xdr:row>524344</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589880</xdr:row>
                    <xdr:rowOff>0</xdr:rowOff>
                  </from>
                  <to>
                    <xdr:col>1795</xdr:col>
                    <xdr:colOff>0</xdr:colOff>
                    <xdr:row>589880</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655416</xdr:row>
                    <xdr:rowOff>0</xdr:rowOff>
                  </from>
                  <to>
                    <xdr:col>1795</xdr:col>
                    <xdr:colOff>0</xdr:colOff>
                    <xdr:row>655416</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720952</xdr:row>
                    <xdr:rowOff>0</xdr:rowOff>
                  </from>
                  <to>
                    <xdr:col>1795</xdr:col>
                    <xdr:colOff>0</xdr:colOff>
                    <xdr:row>720952</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786488</xdr:row>
                    <xdr:rowOff>0</xdr:rowOff>
                  </from>
                  <to>
                    <xdr:col>1795</xdr:col>
                    <xdr:colOff>0</xdr:colOff>
                    <xdr:row>786488</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852024</xdr:row>
                    <xdr:rowOff>0</xdr:rowOff>
                  </from>
                  <to>
                    <xdr:col>1795</xdr:col>
                    <xdr:colOff>0</xdr:colOff>
                    <xdr:row>852024</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917560</xdr:row>
                    <xdr:rowOff>0</xdr:rowOff>
                  </from>
                  <to>
                    <xdr:col>1795</xdr:col>
                    <xdr:colOff>0</xdr:colOff>
                    <xdr:row>917560</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983096</xdr:row>
                    <xdr:rowOff>0</xdr:rowOff>
                  </from>
                  <to>
                    <xdr:col>1795</xdr:col>
                    <xdr:colOff>0</xdr:colOff>
                    <xdr:row>983096</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2051</xdr:col>
                    <xdr:colOff>0</xdr:colOff>
                    <xdr:row>56</xdr:row>
                    <xdr:rowOff>0</xdr:rowOff>
                  </from>
                  <to>
                    <xdr:col>2051</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65592</xdr:row>
                    <xdr:rowOff>0</xdr:rowOff>
                  </from>
                  <to>
                    <xdr:col>2051</xdr:col>
                    <xdr:colOff>0</xdr:colOff>
                    <xdr:row>65592</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131128</xdr:row>
                    <xdr:rowOff>0</xdr:rowOff>
                  </from>
                  <to>
                    <xdr:col>2051</xdr:col>
                    <xdr:colOff>0</xdr:colOff>
                    <xdr:row>131128</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196664</xdr:row>
                    <xdr:rowOff>0</xdr:rowOff>
                  </from>
                  <to>
                    <xdr:col>2051</xdr:col>
                    <xdr:colOff>0</xdr:colOff>
                    <xdr:row>196664</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262200</xdr:row>
                    <xdr:rowOff>0</xdr:rowOff>
                  </from>
                  <to>
                    <xdr:col>2051</xdr:col>
                    <xdr:colOff>0</xdr:colOff>
                    <xdr:row>262200</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327736</xdr:row>
                    <xdr:rowOff>0</xdr:rowOff>
                  </from>
                  <to>
                    <xdr:col>2051</xdr:col>
                    <xdr:colOff>0</xdr:colOff>
                    <xdr:row>327736</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393272</xdr:row>
                    <xdr:rowOff>0</xdr:rowOff>
                  </from>
                  <to>
                    <xdr:col>2051</xdr:col>
                    <xdr:colOff>0</xdr:colOff>
                    <xdr:row>393272</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458808</xdr:row>
                    <xdr:rowOff>0</xdr:rowOff>
                  </from>
                  <to>
                    <xdr:col>2051</xdr:col>
                    <xdr:colOff>0</xdr:colOff>
                    <xdr:row>458808</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524344</xdr:row>
                    <xdr:rowOff>0</xdr:rowOff>
                  </from>
                  <to>
                    <xdr:col>2051</xdr:col>
                    <xdr:colOff>0</xdr:colOff>
                    <xdr:row>524344</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589880</xdr:row>
                    <xdr:rowOff>0</xdr:rowOff>
                  </from>
                  <to>
                    <xdr:col>2051</xdr:col>
                    <xdr:colOff>0</xdr:colOff>
                    <xdr:row>589880</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655416</xdr:row>
                    <xdr:rowOff>0</xdr:rowOff>
                  </from>
                  <to>
                    <xdr:col>2051</xdr:col>
                    <xdr:colOff>0</xdr:colOff>
                    <xdr:row>655416</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720952</xdr:row>
                    <xdr:rowOff>0</xdr:rowOff>
                  </from>
                  <to>
                    <xdr:col>2051</xdr:col>
                    <xdr:colOff>0</xdr:colOff>
                    <xdr:row>720952</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786488</xdr:row>
                    <xdr:rowOff>0</xdr:rowOff>
                  </from>
                  <to>
                    <xdr:col>2051</xdr:col>
                    <xdr:colOff>0</xdr:colOff>
                    <xdr:row>786488</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852024</xdr:row>
                    <xdr:rowOff>0</xdr:rowOff>
                  </from>
                  <to>
                    <xdr:col>2051</xdr:col>
                    <xdr:colOff>0</xdr:colOff>
                    <xdr:row>852024</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917560</xdr:row>
                    <xdr:rowOff>0</xdr:rowOff>
                  </from>
                  <to>
                    <xdr:col>2051</xdr:col>
                    <xdr:colOff>0</xdr:colOff>
                    <xdr:row>917560</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983096</xdr:row>
                    <xdr:rowOff>0</xdr:rowOff>
                  </from>
                  <to>
                    <xdr:col>2051</xdr:col>
                    <xdr:colOff>0</xdr:colOff>
                    <xdr:row>983096</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2307</xdr:col>
                    <xdr:colOff>0</xdr:colOff>
                    <xdr:row>56</xdr:row>
                    <xdr:rowOff>0</xdr:rowOff>
                  </from>
                  <to>
                    <xdr:col>2307</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65592</xdr:row>
                    <xdr:rowOff>0</xdr:rowOff>
                  </from>
                  <to>
                    <xdr:col>2307</xdr:col>
                    <xdr:colOff>0</xdr:colOff>
                    <xdr:row>65592</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131128</xdr:row>
                    <xdr:rowOff>0</xdr:rowOff>
                  </from>
                  <to>
                    <xdr:col>2307</xdr:col>
                    <xdr:colOff>0</xdr:colOff>
                    <xdr:row>131128</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196664</xdr:row>
                    <xdr:rowOff>0</xdr:rowOff>
                  </from>
                  <to>
                    <xdr:col>2307</xdr:col>
                    <xdr:colOff>0</xdr:colOff>
                    <xdr:row>196664</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262200</xdr:row>
                    <xdr:rowOff>0</xdr:rowOff>
                  </from>
                  <to>
                    <xdr:col>2307</xdr:col>
                    <xdr:colOff>0</xdr:colOff>
                    <xdr:row>262200</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327736</xdr:row>
                    <xdr:rowOff>0</xdr:rowOff>
                  </from>
                  <to>
                    <xdr:col>2307</xdr:col>
                    <xdr:colOff>0</xdr:colOff>
                    <xdr:row>327736</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393272</xdr:row>
                    <xdr:rowOff>0</xdr:rowOff>
                  </from>
                  <to>
                    <xdr:col>2307</xdr:col>
                    <xdr:colOff>0</xdr:colOff>
                    <xdr:row>393272</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458808</xdr:row>
                    <xdr:rowOff>0</xdr:rowOff>
                  </from>
                  <to>
                    <xdr:col>2307</xdr:col>
                    <xdr:colOff>0</xdr:colOff>
                    <xdr:row>458808</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524344</xdr:row>
                    <xdr:rowOff>0</xdr:rowOff>
                  </from>
                  <to>
                    <xdr:col>2307</xdr:col>
                    <xdr:colOff>0</xdr:colOff>
                    <xdr:row>524344</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589880</xdr:row>
                    <xdr:rowOff>0</xdr:rowOff>
                  </from>
                  <to>
                    <xdr:col>2307</xdr:col>
                    <xdr:colOff>0</xdr:colOff>
                    <xdr:row>589880</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655416</xdr:row>
                    <xdr:rowOff>0</xdr:rowOff>
                  </from>
                  <to>
                    <xdr:col>2307</xdr:col>
                    <xdr:colOff>0</xdr:colOff>
                    <xdr:row>655416</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720952</xdr:row>
                    <xdr:rowOff>0</xdr:rowOff>
                  </from>
                  <to>
                    <xdr:col>2307</xdr:col>
                    <xdr:colOff>0</xdr:colOff>
                    <xdr:row>720952</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786488</xdr:row>
                    <xdr:rowOff>0</xdr:rowOff>
                  </from>
                  <to>
                    <xdr:col>2307</xdr:col>
                    <xdr:colOff>0</xdr:colOff>
                    <xdr:row>786488</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852024</xdr:row>
                    <xdr:rowOff>0</xdr:rowOff>
                  </from>
                  <to>
                    <xdr:col>2307</xdr:col>
                    <xdr:colOff>0</xdr:colOff>
                    <xdr:row>852024</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917560</xdr:row>
                    <xdr:rowOff>0</xdr:rowOff>
                  </from>
                  <to>
                    <xdr:col>2307</xdr:col>
                    <xdr:colOff>0</xdr:colOff>
                    <xdr:row>917560</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983096</xdr:row>
                    <xdr:rowOff>0</xdr:rowOff>
                  </from>
                  <to>
                    <xdr:col>2307</xdr:col>
                    <xdr:colOff>0</xdr:colOff>
                    <xdr:row>983096</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2563</xdr:col>
                    <xdr:colOff>0</xdr:colOff>
                    <xdr:row>56</xdr:row>
                    <xdr:rowOff>0</xdr:rowOff>
                  </from>
                  <to>
                    <xdr:col>2563</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65592</xdr:row>
                    <xdr:rowOff>0</xdr:rowOff>
                  </from>
                  <to>
                    <xdr:col>2563</xdr:col>
                    <xdr:colOff>0</xdr:colOff>
                    <xdr:row>65592</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131128</xdr:row>
                    <xdr:rowOff>0</xdr:rowOff>
                  </from>
                  <to>
                    <xdr:col>2563</xdr:col>
                    <xdr:colOff>0</xdr:colOff>
                    <xdr:row>131128</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196664</xdr:row>
                    <xdr:rowOff>0</xdr:rowOff>
                  </from>
                  <to>
                    <xdr:col>2563</xdr:col>
                    <xdr:colOff>0</xdr:colOff>
                    <xdr:row>196664</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262200</xdr:row>
                    <xdr:rowOff>0</xdr:rowOff>
                  </from>
                  <to>
                    <xdr:col>2563</xdr:col>
                    <xdr:colOff>0</xdr:colOff>
                    <xdr:row>262200</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327736</xdr:row>
                    <xdr:rowOff>0</xdr:rowOff>
                  </from>
                  <to>
                    <xdr:col>2563</xdr:col>
                    <xdr:colOff>0</xdr:colOff>
                    <xdr:row>327736</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393272</xdr:row>
                    <xdr:rowOff>0</xdr:rowOff>
                  </from>
                  <to>
                    <xdr:col>2563</xdr:col>
                    <xdr:colOff>0</xdr:colOff>
                    <xdr:row>393272</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458808</xdr:row>
                    <xdr:rowOff>0</xdr:rowOff>
                  </from>
                  <to>
                    <xdr:col>2563</xdr:col>
                    <xdr:colOff>0</xdr:colOff>
                    <xdr:row>458808</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524344</xdr:row>
                    <xdr:rowOff>0</xdr:rowOff>
                  </from>
                  <to>
                    <xdr:col>2563</xdr:col>
                    <xdr:colOff>0</xdr:colOff>
                    <xdr:row>524344</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589880</xdr:row>
                    <xdr:rowOff>0</xdr:rowOff>
                  </from>
                  <to>
                    <xdr:col>2563</xdr:col>
                    <xdr:colOff>0</xdr:colOff>
                    <xdr:row>589880</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655416</xdr:row>
                    <xdr:rowOff>0</xdr:rowOff>
                  </from>
                  <to>
                    <xdr:col>2563</xdr:col>
                    <xdr:colOff>0</xdr:colOff>
                    <xdr:row>655416</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720952</xdr:row>
                    <xdr:rowOff>0</xdr:rowOff>
                  </from>
                  <to>
                    <xdr:col>2563</xdr:col>
                    <xdr:colOff>0</xdr:colOff>
                    <xdr:row>720952</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786488</xdr:row>
                    <xdr:rowOff>0</xdr:rowOff>
                  </from>
                  <to>
                    <xdr:col>2563</xdr:col>
                    <xdr:colOff>0</xdr:colOff>
                    <xdr:row>786488</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852024</xdr:row>
                    <xdr:rowOff>0</xdr:rowOff>
                  </from>
                  <to>
                    <xdr:col>2563</xdr:col>
                    <xdr:colOff>0</xdr:colOff>
                    <xdr:row>852024</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917560</xdr:row>
                    <xdr:rowOff>0</xdr:rowOff>
                  </from>
                  <to>
                    <xdr:col>2563</xdr:col>
                    <xdr:colOff>0</xdr:colOff>
                    <xdr:row>917560</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983096</xdr:row>
                    <xdr:rowOff>0</xdr:rowOff>
                  </from>
                  <to>
                    <xdr:col>2563</xdr:col>
                    <xdr:colOff>0</xdr:colOff>
                    <xdr:row>983096</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2819</xdr:col>
                    <xdr:colOff>0</xdr:colOff>
                    <xdr:row>56</xdr:row>
                    <xdr:rowOff>0</xdr:rowOff>
                  </from>
                  <to>
                    <xdr:col>2819</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65592</xdr:row>
                    <xdr:rowOff>0</xdr:rowOff>
                  </from>
                  <to>
                    <xdr:col>2819</xdr:col>
                    <xdr:colOff>0</xdr:colOff>
                    <xdr:row>65592</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131128</xdr:row>
                    <xdr:rowOff>0</xdr:rowOff>
                  </from>
                  <to>
                    <xdr:col>2819</xdr:col>
                    <xdr:colOff>0</xdr:colOff>
                    <xdr:row>131128</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196664</xdr:row>
                    <xdr:rowOff>0</xdr:rowOff>
                  </from>
                  <to>
                    <xdr:col>2819</xdr:col>
                    <xdr:colOff>0</xdr:colOff>
                    <xdr:row>196664</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262200</xdr:row>
                    <xdr:rowOff>0</xdr:rowOff>
                  </from>
                  <to>
                    <xdr:col>2819</xdr:col>
                    <xdr:colOff>0</xdr:colOff>
                    <xdr:row>262200</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327736</xdr:row>
                    <xdr:rowOff>0</xdr:rowOff>
                  </from>
                  <to>
                    <xdr:col>2819</xdr:col>
                    <xdr:colOff>0</xdr:colOff>
                    <xdr:row>327736</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393272</xdr:row>
                    <xdr:rowOff>0</xdr:rowOff>
                  </from>
                  <to>
                    <xdr:col>2819</xdr:col>
                    <xdr:colOff>0</xdr:colOff>
                    <xdr:row>393272</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458808</xdr:row>
                    <xdr:rowOff>0</xdr:rowOff>
                  </from>
                  <to>
                    <xdr:col>2819</xdr:col>
                    <xdr:colOff>0</xdr:colOff>
                    <xdr:row>458808</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524344</xdr:row>
                    <xdr:rowOff>0</xdr:rowOff>
                  </from>
                  <to>
                    <xdr:col>2819</xdr:col>
                    <xdr:colOff>0</xdr:colOff>
                    <xdr:row>524344</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589880</xdr:row>
                    <xdr:rowOff>0</xdr:rowOff>
                  </from>
                  <to>
                    <xdr:col>2819</xdr:col>
                    <xdr:colOff>0</xdr:colOff>
                    <xdr:row>589880</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655416</xdr:row>
                    <xdr:rowOff>0</xdr:rowOff>
                  </from>
                  <to>
                    <xdr:col>2819</xdr:col>
                    <xdr:colOff>0</xdr:colOff>
                    <xdr:row>655416</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720952</xdr:row>
                    <xdr:rowOff>0</xdr:rowOff>
                  </from>
                  <to>
                    <xdr:col>2819</xdr:col>
                    <xdr:colOff>0</xdr:colOff>
                    <xdr:row>720952</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786488</xdr:row>
                    <xdr:rowOff>0</xdr:rowOff>
                  </from>
                  <to>
                    <xdr:col>2819</xdr:col>
                    <xdr:colOff>0</xdr:colOff>
                    <xdr:row>786488</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852024</xdr:row>
                    <xdr:rowOff>0</xdr:rowOff>
                  </from>
                  <to>
                    <xdr:col>2819</xdr:col>
                    <xdr:colOff>0</xdr:colOff>
                    <xdr:row>852024</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917560</xdr:row>
                    <xdr:rowOff>0</xdr:rowOff>
                  </from>
                  <to>
                    <xdr:col>2819</xdr:col>
                    <xdr:colOff>0</xdr:colOff>
                    <xdr:row>917560</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983096</xdr:row>
                    <xdr:rowOff>0</xdr:rowOff>
                  </from>
                  <to>
                    <xdr:col>2819</xdr:col>
                    <xdr:colOff>0</xdr:colOff>
                    <xdr:row>983096</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3075</xdr:col>
                    <xdr:colOff>0</xdr:colOff>
                    <xdr:row>56</xdr:row>
                    <xdr:rowOff>0</xdr:rowOff>
                  </from>
                  <to>
                    <xdr:col>3075</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65592</xdr:row>
                    <xdr:rowOff>0</xdr:rowOff>
                  </from>
                  <to>
                    <xdr:col>3075</xdr:col>
                    <xdr:colOff>0</xdr:colOff>
                    <xdr:row>65592</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131128</xdr:row>
                    <xdr:rowOff>0</xdr:rowOff>
                  </from>
                  <to>
                    <xdr:col>3075</xdr:col>
                    <xdr:colOff>0</xdr:colOff>
                    <xdr:row>131128</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196664</xdr:row>
                    <xdr:rowOff>0</xdr:rowOff>
                  </from>
                  <to>
                    <xdr:col>3075</xdr:col>
                    <xdr:colOff>0</xdr:colOff>
                    <xdr:row>196664</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262200</xdr:row>
                    <xdr:rowOff>0</xdr:rowOff>
                  </from>
                  <to>
                    <xdr:col>3075</xdr:col>
                    <xdr:colOff>0</xdr:colOff>
                    <xdr:row>262200</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327736</xdr:row>
                    <xdr:rowOff>0</xdr:rowOff>
                  </from>
                  <to>
                    <xdr:col>3075</xdr:col>
                    <xdr:colOff>0</xdr:colOff>
                    <xdr:row>327736</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393272</xdr:row>
                    <xdr:rowOff>0</xdr:rowOff>
                  </from>
                  <to>
                    <xdr:col>3075</xdr:col>
                    <xdr:colOff>0</xdr:colOff>
                    <xdr:row>393272</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458808</xdr:row>
                    <xdr:rowOff>0</xdr:rowOff>
                  </from>
                  <to>
                    <xdr:col>3075</xdr:col>
                    <xdr:colOff>0</xdr:colOff>
                    <xdr:row>458808</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524344</xdr:row>
                    <xdr:rowOff>0</xdr:rowOff>
                  </from>
                  <to>
                    <xdr:col>3075</xdr:col>
                    <xdr:colOff>0</xdr:colOff>
                    <xdr:row>524344</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589880</xdr:row>
                    <xdr:rowOff>0</xdr:rowOff>
                  </from>
                  <to>
                    <xdr:col>3075</xdr:col>
                    <xdr:colOff>0</xdr:colOff>
                    <xdr:row>589880</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655416</xdr:row>
                    <xdr:rowOff>0</xdr:rowOff>
                  </from>
                  <to>
                    <xdr:col>3075</xdr:col>
                    <xdr:colOff>0</xdr:colOff>
                    <xdr:row>655416</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720952</xdr:row>
                    <xdr:rowOff>0</xdr:rowOff>
                  </from>
                  <to>
                    <xdr:col>3075</xdr:col>
                    <xdr:colOff>0</xdr:colOff>
                    <xdr:row>720952</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786488</xdr:row>
                    <xdr:rowOff>0</xdr:rowOff>
                  </from>
                  <to>
                    <xdr:col>3075</xdr:col>
                    <xdr:colOff>0</xdr:colOff>
                    <xdr:row>786488</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852024</xdr:row>
                    <xdr:rowOff>0</xdr:rowOff>
                  </from>
                  <to>
                    <xdr:col>3075</xdr:col>
                    <xdr:colOff>0</xdr:colOff>
                    <xdr:row>852024</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917560</xdr:row>
                    <xdr:rowOff>0</xdr:rowOff>
                  </from>
                  <to>
                    <xdr:col>3075</xdr:col>
                    <xdr:colOff>0</xdr:colOff>
                    <xdr:row>917560</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983096</xdr:row>
                    <xdr:rowOff>0</xdr:rowOff>
                  </from>
                  <to>
                    <xdr:col>3075</xdr:col>
                    <xdr:colOff>0</xdr:colOff>
                    <xdr:row>983096</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3331</xdr:col>
                    <xdr:colOff>0</xdr:colOff>
                    <xdr:row>56</xdr:row>
                    <xdr:rowOff>0</xdr:rowOff>
                  </from>
                  <to>
                    <xdr:col>3331</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65592</xdr:row>
                    <xdr:rowOff>0</xdr:rowOff>
                  </from>
                  <to>
                    <xdr:col>3331</xdr:col>
                    <xdr:colOff>0</xdr:colOff>
                    <xdr:row>65592</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131128</xdr:row>
                    <xdr:rowOff>0</xdr:rowOff>
                  </from>
                  <to>
                    <xdr:col>3331</xdr:col>
                    <xdr:colOff>0</xdr:colOff>
                    <xdr:row>131128</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196664</xdr:row>
                    <xdr:rowOff>0</xdr:rowOff>
                  </from>
                  <to>
                    <xdr:col>3331</xdr:col>
                    <xdr:colOff>0</xdr:colOff>
                    <xdr:row>196664</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262200</xdr:row>
                    <xdr:rowOff>0</xdr:rowOff>
                  </from>
                  <to>
                    <xdr:col>3331</xdr:col>
                    <xdr:colOff>0</xdr:colOff>
                    <xdr:row>262200</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327736</xdr:row>
                    <xdr:rowOff>0</xdr:rowOff>
                  </from>
                  <to>
                    <xdr:col>3331</xdr:col>
                    <xdr:colOff>0</xdr:colOff>
                    <xdr:row>327736</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393272</xdr:row>
                    <xdr:rowOff>0</xdr:rowOff>
                  </from>
                  <to>
                    <xdr:col>3331</xdr:col>
                    <xdr:colOff>0</xdr:colOff>
                    <xdr:row>393272</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458808</xdr:row>
                    <xdr:rowOff>0</xdr:rowOff>
                  </from>
                  <to>
                    <xdr:col>3331</xdr:col>
                    <xdr:colOff>0</xdr:colOff>
                    <xdr:row>458808</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524344</xdr:row>
                    <xdr:rowOff>0</xdr:rowOff>
                  </from>
                  <to>
                    <xdr:col>3331</xdr:col>
                    <xdr:colOff>0</xdr:colOff>
                    <xdr:row>524344</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589880</xdr:row>
                    <xdr:rowOff>0</xdr:rowOff>
                  </from>
                  <to>
                    <xdr:col>3331</xdr:col>
                    <xdr:colOff>0</xdr:colOff>
                    <xdr:row>589880</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655416</xdr:row>
                    <xdr:rowOff>0</xdr:rowOff>
                  </from>
                  <to>
                    <xdr:col>3331</xdr:col>
                    <xdr:colOff>0</xdr:colOff>
                    <xdr:row>655416</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720952</xdr:row>
                    <xdr:rowOff>0</xdr:rowOff>
                  </from>
                  <to>
                    <xdr:col>3331</xdr:col>
                    <xdr:colOff>0</xdr:colOff>
                    <xdr:row>720952</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786488</xdr:row>
                    <xdr:rowOff>0</xdr:rowOff>
                  </from>
                  <to>
                    <xdr:col>3331</xdr:col>
                    <xdr:colOff>0</xdr:colOff>
                    <xdr:row>786488</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852024</xdr:row>
                    <xdr:rowOff>0</xdr:rowOff>
                  </from>
                  <to>
                    <xdr:col>3331</xdr:col>
                    <xdr:colOff>0</xdr:colOff>
                    <xdr:row>852024</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917560</xdr:row>
                    <xdr:rowOff>0</xdr:rowOff>
                  </from>
                  <to>
                    <xdr:col>3331</xdr:col>
                    <xdr:colOff>0</xdr:colOff>
                    <xdr:row>917560</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983096</xdr:row>
                    <xdr:rowOff>0</xdr:rowOff>
                  </from>
                  <to>
                    <xdr:col>3331</xdr:col>
                    <xdr:colOff>0</xdr:colOff>
                    <xdr:row>983096</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3587</xdr:col>
                    <xdr:colOff>0</xdr:colOff>
                    <xdr:row>56</xdr:row>
                    <xdr:rowOff>0</xdr:rowOff>
                  </from>
                  <to>
                    <xdr:col>3587</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65592</xdr:row>
                    <xdr:rowOff>0</xdr:rowOff>
                  </from>
                  <to>
                    <xdr:col>3587</xdr:col>
                    <xdr:colOff>0</xdr:colOff>
                    <xdr:row>65592</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131128</xdr:row>
                    <xdr:rowOff>0</xdr:rowOff>
                  </from>
                  <to>
                    <xdr:col>3587</xdr:col>
                    <xdr:colOff>0</xdr:colOff>
                    <xdr:row>131128</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196664</xdr:row>
                    <xdr:rowOff>0</xdr:rowOff>
                  </from>
                  <to>
                    <xdr:col>3587</xdr:col>
                    <xdr:colOff>0</xdr:colOff>
                    <xdr:row>196664</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262200</xdr:row>
                    <xdr:rowOff>0</xdr:rowOff>
                  </from>
                  <to>
                    <xdr:col>3587</xdr:col>
                    <xdr:colOff>0</xdr:colOff>
                    <xdr:row>262200</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327736</xdr:row>
                    <xdr:rowOff>0</xdr:rowOff>
                  </from>
                  <to>
                    <xdr:col>3587</xdr:col>
                    <xdr:colOff>0</xdr:colOff>
                    <xdr:row>327736</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393272</xdr:row>
                    <xdr:rowOff>0</xdr:rowOff>
                  </from>
                  <to>
                    <xdr:col>3587</xdr:col>
                    <xdr:colOff>0</xdr:colOff>
                    <xdr:row>393272</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458808</xdr:row>
                    <xdr:rowOff>0</xdr:rowOff>
                  </from>
                  <to>
                    <xdr:col>3587</xdr:col>
                    <xdr:colOff>0</xdr:colOff>
                    <xdr:row>458808</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524344</xdr:row>
                    <xdr:rowOff>0</xdr:rowOff>
                  </from>
                  <to>
                    <xdr:col>3587</xdr:col>
                    <xdr:colOff>0</xdr:colOff>
                    <xdr:row>524344</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589880</xdr:row>
                    <xdr:rowOff>0</xdr:rowOff>
                  </from>
                  <to>
                    <xdr:col>3587</xdr:col>
                    <xdr:colOff>0</xdr:colOff>
                    <xdr:row>589880</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655416</xdr:row>
                    <xdr:rowOff>0</xdr:rowOff>
                  </from>
                  <to>
                    <xdr:col>3587</xdr:col>
                    <xdr:colOff>0</xdr:colOff>
                    <xdr:row>655416</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720952</xdr:row>
                    <xdr:rowOff>0</xdr:rowOff>
                  </from>
                  <to>
                    <xdr:col>3587</xdr:col>
                    <xdr:colOff>0</xdr:colOff>
                    <xdr:row>720952</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786488</xdr:row>
                    <xdr:rowOff>0</xdr:rowOff>
                  </from>
                  <to>
                    <xdr:col>3587</xdr:col>
                    <xdr:colOff>0</xdr:colOff>
                    <xdr:row>786488</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852024</xdr:row>
                    <xdr:rowOff>0</xdr:rowOff>
                  </from>
                  <to>
                    <xdr:col>3587</xdr:col>
                    <xdr:colOff>0</xdr:colOff>
                    <xdr:row>852024</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917560</xdr:row>
                    <xdr:rowOff>0</xdr:rowOff>
                  </from>
                  <to>
                    <xdr:col>3587</xdr:col>
                    <xdr:colOff>0</xdr:colOff>
                    <xdr:row>917560</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983096</xdr:row>
                    <xdr:rowOff>0</xdr:rowOff>
                  </from>
                  <to>
                    <xdr:col>3587</xdr:col>
                    <xdr:colOff>0</xdr:colOff>
                    <xdr:row>983096</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3843</xdr:col>
                    <xdr:colOff>0</xdr:colOff>
                    <xdr:row>56</xdr:row>
                    <xdr:rowOff>0</xdr:rowOff>
                  </from>
                  <to>
                    <xdr:col>3843</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65592</xdr:row>
                    <xdr:rowOff>0</xdr:rowOff>
                  </from>
                  <to>
                    <xdr:col>3843</xdr:col>
                    <xdr:colOff>0</xdr:colOff>
                    <xdr:row>65592</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131128</xdr:row>
                    <xdr:rowOff>0</xdr:rowOff>
                  </from>
                  <to>
                    <xdr:col>3843</xdr:col>
                    <xdr:colOff>0</xdr:colOff>
                    <xdr:row>131128</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196664</xdr:row>
                    <xdr:rowOff>0</xdr:rowOff>
                  </from>
                  <to>
                    <xdr:col>3843</xdr:col>
                    <xdr:colOff>0</xdr:colOff>
                    <xdr:row>196664</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262200</xdr:row>
                    <xdr:rowOff>0</xdr:rowOff>
                  </from>
                  <to>
                    <xdr:col>3843</xdr:col>
                    <xdr:colOff>0</xdr:colOff>
                    <xdr:row>262200</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327736</xdr:row>
                    <xdr:rowOff>0</xdr:rowOff>
                  </from>
                  <to>
                    <xdr:col>3843</xdr:col>
                    <xdr:colOff>0</xdr:colOff>
                    <xdr:row>327736</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393272</xdr:row>
                    <xdr:rowOff>0</xdr:rowOff>
                  </from>
                  <to>
                    <xdr:col>3843</xdr:col>
                    <xdr:colOff>0</xdr:colOff>
                    <xdr:row>393272</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458808</xdr:row>
                    <xdr:rowOff>0</xdr:rowOff>
                  </from>
                  <to>
                    <xdr:col>3843</xdr:col>
                    <xdr:colOff>0</xdr:colOff>
                    <xdr:row>458808</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524344</xdr:row>
                    <xdr:rowOff>0</xdr:rowOff>
                  </from>
                  <to>
                    <xdr:col>3843</xdr:col>
                    <xdr:colOff>0</xdr:colOff>
                    <xdr:row>524344</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589880</xdr:row>
                    <xdr:rowOff>0</xdr:rowOff>
                  </from>
                  <to>
                    <xdr:col>3843</xdr:col>
                    <xdr:colOff>0</xdr:colOff>
                    <xdr:row>589880</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655416</xdr:row>
                    <xdr:rowOff>0</xdr:rowOff>
                  </from>
                  <to>
                    <xdr:col>3843</xdr:col>
                    <xdr:colOff>0</xdr:colOff>
                    <xdr:row>655416</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720952</xdr:row>
                    <xdr:rowOff>0</xdr:rowOff>
                  </from>
                  <to>
                    <xdr:col>3843</xdr:col>
                    <xdr:colOff>0</xdr:colOff>
                    <xdr:row>720952</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786488</xdr:row>
                    <xdr:rowOff>0</xdr:rowOff>
                  </from>
                  <to>
                    <xdr:col>3843</xdr:col>
                    <xdr:colOff>0</xdr:colOff>
                    <xdr:row>786488</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852024</xdr:row>
                    <xdr:rowOff>0</xdr:rowOff>
                  </from>
                  <to>
                    <xdr:col>3843</xdr:col>
                    <xdr:colOff>0</xdr:colOff>
                    <xdr:row>852024</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917560</xdr:row>
                    <xdr:rowOff>0</xdr:rowOff>
                  </from>
                  <to>
                    <xdr:col>3843</xdr:col>
                    <xdr:colOff>0</xdr:colOff>
                    <xdr:row>917560</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983096</xdr:row>
                    <xdr:rowOff>0</xdr:rowOff>
                  </from>
                  <to>
                    <xdr:col>3843</xdr:col>
                    <xdr:colOff>0</xdr:colOff>
                    <xdr:row>983096</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4099</xdr:col>
                    <xdr:colOff>0</xdr:colOff>
                    <xdr:row>56</xdr:row>
                    <xdr:rowOff>0</xdr:rowOff>
                  </from>
                  <to>
                    <xdr:col>4099</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65592</xdr:row>
                    <xdr:rowOff>0</xdr:rowOff>
                  </from>
                  <to>
                    <xdr:col>4099</xdr:col>
                    <xdr:colOff>0</xdr:colOff>
                    <xdr:row>65592</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131128</xdr:row>
                    <xdr:rowOff>0</xdr:rowOff>
                  </from>
                  <to>
                    <xdr:col>4099</xdr:col>
                    <xdr:colOff>0</xdr:colOff>
                    <xdr:row>131128</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196664</xdr:row>
                    <xdr:rowOff>0</xdr:rowOff>
                  </from>
                  <to>
                    <xdr:col>4099</xdr:col>
                    <xdr:colOff>0</xdr:colOff>
                    <xdr:row>196664</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262200</xdr:row>
                    <xdr:rowOff>0</xdr:rowOff>
                  </from>
                  <to>
                    <xdr:col>4099</xdr:col>
                    <xdr:colOff>0</xdr:colOff>
                    <xdr:row>262200</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327736</xdr:row>
                    <xdr:rowOff>0</xdr:rowOff>
                  </from>
                  <to>
                    <xdr:col>4099</xdr:col>
                    <xdr:colOff>0</xdr:colOff>
                    <xdr:row>327736</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393272</xdr:row>
                    <xdr:rowOff>0</xdr:rowOff>
                  </from>
                  <to>
                    <xdr:col>4099</xdr:col>
                    <xdr:colOff>0</xdr:colOff>
                    <xdr:row>393272</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458808</xdr:row>
                    <xdr:rowOff>0</xdr:rowOff>
                  </from>
                  <to>
                    <xdr:col>4099</xdr:col>
                    <xdr:colOff>0</xdr:colOff>
                    <xdr:row>458808</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524344</xdr:row>
                    <xdr:rowOff>0</xdr:rowOff>
                  </from>
                  <to>
                    <xdr:col>4099</xdr:col>
                    <xdr:colOff>0</xdr:colOff>
                    <xdr:row>524344</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589880</xdr:row>
                    <xdr:rowOff>0</xdr:rowOff>
                  </from>
                  <to>
                    <xdr:col>4099</xdr:col>
                    <xdr:colOff>0</xdr:colOff>
                    <xdr:row>589880</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655416</xdr:row>
                    <xdr:rowOff>0</xdr:rowOff>
                  </from>
                  <to>
                    <xdr:col>4099</xdr:col>
                    <xdr:colOff>0</xdr:colOff>
                    <xdr:row>655416</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720952</xdr:row>
                    <xdr:rowOff>0</xdr:rowOff>
                  </from>
                  <to>
                    <xdr:col>4099</xdr:col>
                    <xdr:colOff>0</xdr:colOff>
                    <xdr:row>720952</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786488</xdr:row>
                    <xdr:rowOff>0</xdr:rowOff>
                  </from>
                  <to>
                    <xdr:col>4099</xdr:col>
                    <xdr:colOff>0</xdr:colOff>
                    <xdr:row>786488</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852024</xdr:row>
                    <xdr:rowOff>0</xdr:rowOff>
                  </from>
                  <to>
                    <xdr:col>4099</xdr:col>
                    <xdr:colOff>0</xdr:colOff>
                    <xdr:row>852024</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917560</xdr:row>
                    <xdr:rowOff>0</xdr:rowOff>
                  </from>
                  <to>
                    <xdr:col>4099</xdr:col>
                    <xdr:colOff>0</xdr:colOff>
                    <xdr:row>917560</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983096</xdr:row>
                    <xdr:rowOff>0</xdr:rowOff>
                  </from>
                  <to>
                    <xdr:col>4099</xdr:col>
                    <xdr:colOff>0</xdr:colOff>
                    <xdr:row>983096</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4355</xdr:col>
                    <xdr:colOff>0</xdr:colOff>
                    <xdr:row>56</xdr:row>
                    <xdr:rowOff>0</xdr:rowOff>
                  </from>
                  <to>
                    <xdr:col>4355</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65592</xdr:row>
                    <xdr:rowOff>0</xdr:rowOff>
                  </from>
                  <to>
                    <xdr:col>4355</xdr:col>
                    <xdr:colOff>0</xdr:colOff>
                    <xdr:row>65592</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131128</xdr:row>
                    <xdr:rowOff>0</xdr:rowOff>
                  </from>
                  <to>
                    <xdr:col>4355</xdr:col>
                    <xdr:colOff>0</xdr:colOff>
                    <xdr:row>131128</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196664</xdr:row>
                    <xdr:rowOff>0</xdr:rowOff>
                  </from>
                  <to>
                    <xdr:col>4355</xdr:col>
                    <xdr:colOff>0</xdr:colOff>
                    <xdr:row>196664</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262200</xdr:row>
                    <xdr:rowOff>0</xdr:rowOff>
                  </from>
                  <to>
                    <xdr:col>4355</xdr:col>
                    <xdr:colOff>0</xdr:colOff>
                    <xdr:row>262200</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327736</xdr:row>
                    <xdr:rowOff>0</xdr:rowOff>
                  </from>
                  <to>
                    <xdr:col>4355</xdr:col>
                    <xdr:colOff>0</xdr:colOff>
                    <xdr:row>327736</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393272</xdr:row>
                    <xdr:rowOff>0</xdr:rowOff>
                  </from>
                  <to>
                    <xdr:col>4355</xdr:col>
                    <xdr:colOff>0</xdr:colOff>
                    <xdr:row>393272</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458808</xdr:row>
                    <xdr:rowOff>0</xdr:rowOff>
                  </from>
                  <to>
                    <xdr:col>4355</xdr:col>
                    <xdr:colOff>0</xdr:colOff>
                    <xdr:row>458808</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524344</xdr:row>
                    <xdr:rowOff>0</xdr:rowOff>
                  </from>
                  <to>
                    <xdr:col>4355</xdr:col>
                    <xdr:colOff>0</xdr:colOff>
                    <xdr:row>524344</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589880</xdr:row>
                    <xdr:rowOff>0</xdr:rowOff>
                  </from>
                  <to>
                    <xdr:col>4355</xdr:col>
                    <xdr:colOff>0</xdr:colOff>
                    <xdr:row>589880</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655416</xdr:row>
                    <xdr:rowOff>0</xdr:rowOff>
                  </from>
                  <to>
                    <xdr:col>4355</xdr:col>
                    <xdr:colOff>0</xdr:colOff>
                    <xdr:row>655416</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720952</xdr:row>
                    <xdr:rowOff>0</xdr:rowOff>
                  </from>
                  <to>
                    <xdr:col>4355</xdr:col>
                    <xdr:colOff>0</xdr:colOff>
                    <xdr:row>720952</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786488</xdr:row>
                    <xdr:rowOff>0</xdr:rowOff>
                  </from>
                  <to>
                    <xdr:col>4355</xdr:col>
                    <xdr:colOff>0</xdr:colOff>
                    <xdr:row>786488</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852024</xdr:row>
                    <xdr:rowOff>0</xdr:rowOff>
                  </from>
                  <to>
                    <xdr:col>4355</xdr:col>
                    <xdr:colOff>0</xdr:colOff>
                    <xdr:row>852024</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917560</xdr:row>
                    <xdr:rowOff>0</xdr:rowOff>
                  </from>
                  <to>
                    <xdr:col>4355</xdr:col>
                    <xdr:colOff>0</xdr:colOff>
                    <xdr:row>917560</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983096</xdr:row>
                    <xdr:rowOff>0</xdr:rowOff>
                  </from>
                  <to>
                    <xdr:col>4355</xdr:col>
                    <xdr:colOff>0</xdr:colOff>
                    <xdr:row>983096</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4611</xdr:col>
                    <xdr:colOff>0</xdr:colOff>
                    <xdr:row>56</xdr:row>
                    <xdr:rowOff>0</xdr:rowOff>
                  </from>
                  <to>
                    <xdr:col>4611</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65592</xdr:row>
                    <xdr:rowOff>0</xdr:rowOff>
                  </from>
                  <to>
                    <xdr:col>4611</xdr:col>
                    <xdr:colOff>0</xdr:colOff>
                    <xdr:row>65592</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131128</xdr:row>
                    <xdr:rowOff>0</xdr:rowOff>
                  </from>
                  <to>
                    <xdr:col>4611</xdr:col>
                    <xdr:colOff>0</xdr:colOff>
                    <xdr:row>131128</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196664</xdr:row>
                    <xdr:rowOff>0</xdr:rowOff>
                  </from>
                  <to>
                    <xdr:col>4611</xdr:col>
                    <xdr:colOff>0</xdr:colOff>
                    <xdr:row>196664</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262200</xdr:row>
                    <xdr:rowOff>0</xdr:rowOff>
                  </from>
                  <to>
                    <xdr:col>4611</xdr:col>
                    <xdr:colOff>0</xdr:colOff>
                    <xdr:row>262200</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327736</xdr:row>
                    <xdr:rowOff>0</xdr:rowOff>
                  </from>
                  <to>
                    <xdr:col>4611</xdr:col>
                    <xdr:colOff>0</xdr:colOff>
                    <xdr:row>327736</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393272</xdr:row>
                    <xdr:rowOff>0</xdr:rowOff>
                  </from>
                  <to>
                    <xdr:col>4611</xdr:col>
                    <xdr:colOff>0</xdr:colOff>
                    <xdr:row>393272</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458808</xdr:row>
                    <xdr:rowOff>0</xdr:rowOff>
                  </from>
                  <to>
                    <xdr:col>4611</xdr:col>
                    <xdr:colOff>0</xdr:colOff>
                    <xdr:row>458808</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524344</xdr:row>
                    <xdr:rowOff>0</xdr:rowOff>
                  </from>
                  <to>
                    <xdr:col>4611</xdr:col>
                    <xdr:colOff>0</xdr:colOff>
                    <xdr:row>524344</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589880</xdr:row>
                    <xdr:rowOff>0</xdr:rowOff>
                  </from>
                  <to>
                    <xdr:col>4611</xdr:col>
                    <xdr:colOff>0</xdr:colOff>
                    <xdr:row>589880</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655416</xdr:row>
                    <xdr:rowOff>0</xdr:rowOff>
                  </from>
                  <to>
                    <xdr:col>4611</xdr:col>
                    <xdr:colOff>0</xdr:colOff>
                    <xdr:row>655416</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720952</xdr:row>
                    <xdr:rowOff>0</xdr:rowOff>
                  </from>
                  <to>
                    <xdr:col>4611</xdr:col>
                    <xdr:colOff>0</xdr:colOff>
                    <xdr:row>720952</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786488</xdr:row>
                    <xdr:rowOff>0</xdr:rowOff>
                  </from>
                  <to>
                    <xdr:col>4611</xdr:col>
                    <xdr:colOff>0</xdr:colOff>
                    <xdr:row>786488</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852024</xdr:row>
                    <xdr:rowOff>0</xdr:rowOff>
                  </from>
                  <to>
                    <xdr:col>4611</xdr:col>
                    <xdr:colOff>0</xdr:colOff>
                    <xdr:row>852024</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917560</xdr:row>
                    <xdr:rowOff>0</xdr:rowOff>
                  </from>
                  <to>
                    <xdr:col>4611</xdr:col>
                    <xdr:colOff>0</xdr:colOff>
                    <xdr:row>917560</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983096</xdr:row>
                    <xdr:rowOff>0</xdr:rowOff>
                  </from>
                  <to>
                    <xdr:col>4611</xdr:col>
                    <xdr:colOff>0</xdr:colOff>
                    <xdr:row>983096</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4867</xdr:col>
                    <xdr:colOff>0</xdr:colOff>
                    <xdr:row>56</xdr:row>
                    <xdr:rowOff>0</xdr:rowOff>
                  </from>
                  <to>
                    <xdr:col>4867</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65592</xdr:row>
                    <xdr:rowOff>0</xdr:rowOff>
                  </from>
                  <to>
                    <xdr:col>4867</xdr:col>
                    <xdr:colOff>0</xdr:colOff>
                    <xdr:row>65592</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131128</xdr:row>
                    <xdr:rowOff>0</xdr:rowOff>
                  </from>
                  <to>
                    <xdr:col>4867</xdr:col>
                    <xdr:colOff>0</xdr:colOff>
                    <xdr:row>131128</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196664</xdr:row>
                    <xdr:rowOff>0</xdr:rowOff>
                  </from>
                  <to>
                    <xdr:col>4867</xdr:col>
                    <xdr:colOff>0</xdr:colOff>
                    <xdr:row>196664</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262200</xdr:row>
                    <xdr:rowOff>0</xdr:rowOff>
                  </from>
                  <to>
                    <xdr:col>4867</xdr:col>
                    <xdr:colOff>0</xdr:colOff>
                    <xdr:row>262200</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327736</xdr:row>
                    <xdr:rowOff>0</xdr:rowOff>
                  </from>
                  <to>
                    <xdr:col>4867</xdr:col>
                    <xdr:colOff>0</xdr:colOff>
                    <xdr:row>327736</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393272</xdr:row>
                    <xdr:rowOff>0</xdr:rowOff>
                  </from>
                  <to>
                    <xdr:col>4867</xdr:col>
                    <xdr:colOff>0</xdr:colOff>
                    <xdr:row>393272</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458808</xdr:row>
                    <xdr:rowOff>0</xdr:rowOff>
                  </from>
                  <to>
                    <xdr:col>4867</xdr:col>
                    <xdr:colOff>0</xdr:colOff>
                    <xdr:row>458808</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524344</xdr:row>
                    <xdr:rowOff>0</xdr:rowOff>
                  </from>
                  <to>
                    <xdr:col>4867</xdr:col>
                    <xdr:colOff>0</xdr:colOff>
                    <xdr:row>524344</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589880</xdr:row>
                    <xdr:rowOff>0</xdr:rowOff>
                  </from>
                  <to>
                    <xdr:col>4867</xdr:col>
                    <xdr:colOff>0</xdr:colOff>
                    <xdr:row>589880</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655416</xdr:row>
                    <xdr:rowOff>0</xdr:rowOff>
                  </from>
                  <to>
                    <xdr:col>4867</xdr:col>
                    <xdr:colOff>0</xdr:colOff>
                    <xdr:row>655416</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720952</xdr:row>
                    <xdr:rowOff>0</xdr:rowOff>
                  </from>
                  <to>
                    <xdr:col>4867</xdr:col>
                    <xdr:colOff>0</xdr:colOff>
                    <xdr:row>720952</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786488</xdr:row>
                    <xdr:rowOff>0</xdr:rowOff>
                  </from>
                  <to>
                    <xdr:col>4867</xdr:col>
                    <xdr:colOff>0</xdr:colOff>
                    <xdr:row>786488</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852024</xdr:row>
                    <xdr:rowOff>0</xdr:rowOff>
                  </from>
                  <to>
                    <xdr:col>4867</xdr:col>
                    <xdr:colOff>0</xdr:colOff>
                    <xdr:row>852024</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917560</xdr:row>
                    <xdr:rowOff>0</xdr:rowOff>
                  </from>
                  <to>
                    <xdr:col>4867</xdr:col>
                    <xdr:colOff>0</xdr:colOff>
                    <xdr:row>917560</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983096</xdr:row>
                    <xdr:rowOff>0</xdr:rowOff>
                  </from>
                  <to>
                    <xdr:col>4867</xdr:col>
                    <xdr:colOff>0</xdr:colOff>
                    <xdr:row>983096</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5123</xdr:col>
                    <xdr:colOff>0</xdr:colOff>
                    <xdr:row>56</xdr:row>
                    <xdr:rowOff>0</xdr:rowOff>
                  </from>
                  <to>
                    <xdr:col>5123</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65592</xdr:row>
                    <xdr:rowOff>0</xdr:rowOff>
                  </from>
                  <to>
                    <xdr:col>5123</xdr:col>
                    <xdr:colOff>0</xdr:colOff>
                    <xdr:row>65592</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131128</xdr:row>
                    <xdr:rowOff>0</xdr:rowOff>
                  </from>
                  <to>
                    <xdr:col>5123</xdr:col>
                    <xdr:colOff>0</xdr:colOff>
                    <xdr:row>131128</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196664</xdr:row>
                    <xdr:rowOff>0</xdr:rowOff>
                  </from>
                  <to>
                    <xdr:col>5123</xdr:col>
                    <xdr:colOff>0</xdr:colOff>
                    <xdr:row>196664</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262200</xdr:row>
                    <xdr:rowOff>0</xdr:rowOff>
                  </from>
                  <to>
                    <xdr:col>5123</xdr:col>
                    <xdr:colOff>0</xdr:colOff>
                    <xdr:row>262200</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327736</xdr:row>
                    <xdr:rowOff>0</xdr:rowOff>
                  </from>
                  <to>
                    <xdr:col>5123</xdr:col>
                    <xdr:colOff>0</xdr:colOff>
                    <xdr:row>327736</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393272</xdr:row>
                    <xdr:rowOff>0</xdr:rowOff>
                  </from>
                  <to>
                    <xdr:col>5123</xdr:col>
                    <xdr:colOff>0</xdr:colOff>
                    <xdr:row>393272</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458808</xdr:row>
                    <xdr:rowOff>0</xdr:rowOff>
                  </from>
                  <to>
                    <xdr:col>5123</xdr:col>
                    <xdr:colOff>0</xdr:colOff>
                    <xdr:row>458808</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524344</xdr:row>
                    <xdr:rowOff>0</xdr:rowOff>
                  </from>
                  <to>
                    <xdr:col>5123</xdr:col>
                    <xdr:colOff>0</xdr:colOff>
                    <xdr:row>524344</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589880</xdr:row>
                    <xdr:rowOff>0</xdr:rowOff>
                  </from>
                  <to>
                    <xdr:col>5123</xdr:col>
                    <xdr:colOff>0</xdr:colOff>
                    <xdr:row>589880</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655416</xdr:row>
                    <xdr:rowOff>0</xdr:rowOff>
                  </from>
                  <to>
                    <xdr:col>5123</xdr:col>
                    <xdr:colOff>0</xdr:colOff>
                    <xdr:row>655416</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720952</xdr:row>
                    <xdr:rowOff>0</xdr:rowOff>
                  </from>
                  <to>
                    <xdr:col>5123</xdr:col>
                    <xdr:colOff>0</xdr:colOff>
                    <xdr:row>720952</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786488</xdr:row>
                    <xdr:rowOff>0</xdr:rowOff>
                  </from>
                  <to>
                    <xdr:col>5123</xdr:col>
                    <xdr:colOff>0</xdr:colOff>
                    <xdr:row>786488</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852024</xdr:row>
                    <xdr:rowOff>0</xdr:rowOff>
                  </from>
                  <to>
                    <xdr:col>5123</xdr:col>
                    <xdr:colOff>0</xdr:colOff>
                    <xdr:row>852024</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917560</xdr:row>
                    <xdr:rowOff>0</xdr:rowOff>
                  </from>
                  <to>
                    <xdr:col>5123</xdr:col>
                    <xdr:colOff>0</xdr:colOff>
                    <xdr:row>917560</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983096</xdr:row>
                    <xdr:rowOff>0</xdr:rowOff>
                  </from>
                  <to>
                    <xdr:col>5123</xdr:col>
                    <xdr:colOff>0</xdr:colOff>
                    <xdr:row>983096</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5379</xdr:col>
                    <xdr:colOff>0</xdr:colOff>
                    <xdr:row>56</xdr:row>
                    <xdr:rowOff>0</xdr:rowOff>
                  </from>
                  <to>
                    <xdr:col>5379</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65592</xdr:row>
                    <xdr:rowOff>0</xdr:rowOff>
                  </from>
                  <to>
                    <xdr:col>5379</xdr:col>
                    <xdr:colOff>0</xdr:colOff>
                    <xdr:row>65592</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131128</xdr:row>
                    <xdr:rowOff>0</xdr:rowOff>
                  </from>
                  <to>
                    <xdr:col>5379</xdr:col>
                    <xdr:colOff>0</xdr:colOff>
                    <xdr:row>131128</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196664</xdr:row>
                    <xdr:rowOff>0</xdr:rowOff>
                  </from>
                  <to>
                    <xdr:col>5379</xdr:col>
                    <xdr:colOff>0</xdr:colOff>
                    <xdr:row>196664</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262200</xdr:row>
                    <xdr:rowOff>0</xdr:rowOff>
                  </from>
                  <to>
                    <xdr:col>5379</xdr:col>
                    <xdr:colOff>0</xdr:colOff>
                    <xdr:row>262200</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327736</xdr:row>
                    <xdr:rowOff>0</xdr:rowOff>
                  </from>
                  <to>
                    <xdr:col>5379</xdr:col>
                    <xdr:colOff>0</xdr:colOff>
                    <xdr:row>327736</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393272</xdr:row>
                    <xdr:rowOff>0</xdr:rowOff>
                  </from>
                  <to>
                    <xdr:col>5379</xdr:col>
                    <xdr:colOff>0</xdr:colOff>
                    <xdr:row>393272</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458808</xdr:row>
                    <xdr:rowOff>0</xdr:rowOff>
                  </from>
                  <to>
                    <xdr:col>5379</xdr:col>
                    <xdr:colOff>0</xdr:colOff>
                    <xdr:row>458808</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524344</xdr:row>
                    <xdr:rowOff>0</xdr:rowOff>
                  </from>
                  <to>
                    <xdr:col>5379</xdr:col>
                    <xdr:colOff>0</xdr:colOff>
                    <xdr:row>524344</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589880</xdr:row>
                    <xdr:rowOff>0</xdr:rowOff>
                  </from>
                  <to>
                    <xdr:col>5379</xdr:col>
                    <xdr:colOff>0</xdr:colOff>
                    <xdr:row>589880</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655416</xdr:row>
                    <xdr:rowOff>0</xdr:rowOff>
                  </from>
                  <to>
                    <xdr:col>5379</xdr:col>
                    <xdr:colOff>0</xdr:colOff>
                    <xdr:row>655416</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720952</xdr:row>
                    <xdr:rowOff>0</xdr:rowOff>
                  </from>
                  <to>
                    <xdr:col>5379</xdr:col>
                    <xdr:colOff>0</xdr:colOff>
                    <xdr:row>720952</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786488</xdr:row>
                    <xdr:rowOff>0</xdr:rowOff>
                  </from>
                  <to>
                    <xdr:col>5379</xdr:col>
                    <xdr:colOff>0</xdr:colOff>
                    <xdr:row>786488</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852024</xdr:row>
                    <xdr:rowOff>0</xdr:rowOff>
                  </from>
                  <to>
                    <xdr:col>5379</xdr:col>
                    <xdr:colOff>0</xdr:colOff>
                    <xdr:row>852024</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917560</xdr:row>
                    <xdr:rowOff>0</xdr:rowOff>
                  </from>
                  <to>
                    <xdr:col>5379</xdr:col>
                    <xdr:colOff>0</xdr:colOff>
                    <xdr:row>917560</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983096</xdr:row>
                    <xdr:rowOff>0</xdr:rowOff>
                  </from>
                  <to>
                    <xdr:col>5379</xdr:col>
                    <xdr:colOff>0</xdr:colOff>
                    <xdr:row>983096</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5635</xdr:col>
                    <xdr:colOff>0</xdr:colOff>
                    <xdr:row>56</xdr:row>
                    <xdr:rowOff>0</xdr:rowOff>
                  </from>
                  <to>
                    <xdr:col>5635</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65592</xdr:row>
                    <xdr:rowOff>0</xdr:rowOff>
                  </from>
                  <to>
                    <xdr:col>5635</xdr:col>
                    <xdr:colOff>0</xdr:colOff>
                    <xdr:row>65592</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131128</xdr:row>
                    <xdr:rowOff>0</xdr:rowOff>
                  </from>
                  <to>
                    <xdr:col>5635</xdr:col>
                    <xdr:colOff>0</xdr:colOff>
                    <xdr:row>131128</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196664</xdr:row>
                    <xdr:rowOff>0</xdr:rowOff>
                  </from>
                  <to>
                    <xdr:col>5635</xdr:col>
                    <xdr:colOff>0</xdr:colOff>
                    <xdr:row>196664</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262200</xdr:row>
                    <xdr:rowOff>0</xdr:rowOff>
                  </from>
                  <to>
                    <xdr:col>5635</xdr:col>
                    <xdr:colOff>0</xdr:colOff>
                    <xdr:row>262200</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327736</xdr:row>
                    <xdr:rowOff>0</xdr:rowOff>
                  </from>
                  <to>
                    <xdr:col>5635</xdr:col>
                    <xdr:colOff>0</xdr:colOff>
                    <xdr:row>327736</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393272</xdr:row>
                    <xdr:rowOff>0</xdr:rowOff>
                  </from>
                  <to>
                    <xdr:col>5635</xdr:col>
                    <xdr:colOff>0</xdr:colOff>
                    <xdr:row>393272</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458808</xdr:row>
                    <xdr:rowOff>0</xdr:rowOff>
                  </from>
                  <to>
                    <xdr:col>5635</xdr:col>
                    <xdr:colOff>0</xdr:colOff>
                    <xdr:row>458808</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524344</xdr:row>
                    <xdr:rowOff>0</xdr:rowOff>
                  </from>
                  <to>
                    <xdr:col>5635</xdr:col>
                    <xdr:colOff>0</xdr:colOff>
                    <xdr:row>524344</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589880</xdr:row>
                    <xdr:rowOff>0</xdr:rowOff>
                  </from>
                  <to>
                    <xdr:col>5635</xdr:col>
                    <xdr:colOff>0</xdr:colOff>
                    <xdr:row>589880</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655416</xdr:row>
                    <xdr:rowOff>0</xdr:rowOff>
                  </from>
                  <to>
                    <xdr:col>5635</xdr:col>
                    <xdr:colOff>0</xdr:colOff>
                    <xdr:row>655416</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720952</xdr:row>
                    <xdr:rowOff>0</xdr:rowOff>
                  </from>
                  <to>
                    <xdr:col>5635</xdr:col>
                    <xdr:colOff>0</xdr:colOff>
                    <xdr:row>720952</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786488</xdr:row>
                    <xdr:rowOff>0</xdr:rowOff>
                  </from>
                  <to>
                    <xdr:col>5635</xdr:col>
                    <xdr:colOff>0</xdr:colOff>
                    <xdr:row>786488</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852024</xdr:row>
                    <xdr:rowOff>0</xdr:rowOff>
                  </from>
                  <to>
                    <xdr:col>5635</xdr:col>
                    <xdr:colOff>0</xdr:colOff>
                    <xdr:row>852024</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917560</xdr:row>
                    <xdr:rowOff>0</xdr:rowOff>
                  </from>
                  <to>
                    <xdr:col>5635</xdr:col>
                    <xdr:colOff>0</xdr:colOff>
                    <xdr:row>917560</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983096</xdr:row>
                    <xdr:rowOff>0</xdr:rowOff>
                  </from>
                  <to>
                    <xdr:col>5635</xdr:col>
                    <xdr:colOff>0</xdr:colOff>
                    <xdr:row>983096</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5891</xdr:col>
                    <xdr:colOff>0</xdr:colOff>
                    <xdr:row>56</xdr:row>
                    <xdr:rowOff>0</xdr:rowOff>
                  </from>
                  <to>
                    <xdr:col>5891</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65592</xdr:row>
                    <xdr:rowOff>0</xdr:rowOff>
                  </from>
                  <to>
                    <xdr:col>5891</xdr:col>
                    <xdr:colOff>0</xdr:colOff>
                    <xdr:row>65592</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131128</xdr:row>
                    <xdr:rowOff>0</xdr:rowOff>
                  </from>
                  <to>
                    <xdr:col>5891</xdr:col>
                    <xdr:colOff>0</xdr:colOff>
                    <xdr:row>131128</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196664</xdr:row>
                    <xdr:rowOff>0</xdr:rowOff>
                  </from>
                  <to>
                    <xdr:col>5891</xdr:col>
                    <xdr:colOff>0</xdr:colOff>
                    <xdr:row>196664</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262200</xdr:row>
                    <xdr:rowOff>0</xdr:rowOff>
                  </from>
                  <to>
                    <xdr:col>5891</xdr:col>
                    <xdr:colOff>0</xdr:colOff>
                    <xdr:row>262200</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327736</xdr:row>
                    <xdr:rowOff>0</xdr:rowOff>
                  </from>
                  <to>
                    <xdr:col>5891</xdr:col>
                    <xdr:colOff>0</xdr:colOff>
                    <xdr:row>327736</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393272</xdr:row>
                    <xdr:rowOff>0</xdr:rowOff>
                  </from>
                  <to>
                    <xdr:col>5891</xdr:col>
                    <xdr:colOff>0</xdr:colOff>
                    <xdr:row>393272</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458808</xdr:row>
                    <xdr:rowOff>0</xdr:rowOff>
                  </from>
                  <to>
                    <xdr:col>5891</xdr:col>
                    <xdr:colOff>0</xdr:colOff>
                    <xdr:row>458808</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524344</xdr:row>
                    <xdr:rowOff>0</xdr:rowOff>
                  </from>
                  <to>
                    <xdr:col>5891</xdr:col>
                    <xdr:colOff>0</xdr:colOff>
                    <xdr:row>524344</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589880</xdr:row>
                    <xdr:rowOff>0</xdr:rowOff>
                  </from>
                  <to>
                    <xdr:col>5891</xdr:col>
                    <xdr:colOff>0</xdr:colOff>
                    <xdr:row>589880</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655416</xdr:row>
                    <xdr:rowOff>0</xdr:rowOff>
                  </from>
                  <to>
                    <xdr:col>5891</xdr:col>
                    <xdr:colOff>0</xdr:colOff>
                    <xdr:row>655416</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720952</xdr:row>
                    <xdr:rowOff>0</xdr:rowOff>
                  </from>
                  <to>
                    <xdr:col>5891</xdr:col>
                    <xdr:colOff>0</xdr:colOff>
                    <xdr:row>720952</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786488</xdr:row>
                    <xdr:rowOff>0</xdr:rowOff>
                  </from>
                  <to>
                    <xdr:col>5891</xdr:col>
                    <xdr:colOff>0</xdr:colOff>
                    <xdr:row>786488</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852024</xdr:row>
                    <xdr:rowOff>0</xdr:rowOff>
                  </from>
                  <to>
                    <xdr:col>5891</xdr:col>
                    <xdr:colOff>0</xdr:colOff>
                    <xdr:row>852024</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917560</xdr:row>
                    <xdr:rowOff>0</xdr:rowOff>
                  </from>
                  <to>
                    <xdr:col>5891</xdr:col>
                    <xdr:colOff>0</xdr:colOff>
                    <xdr:row>917560</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983096</xdr:row>
                    <xdr:rowOff>0</xdr:rowOff>
                  </from>
                  <to>
                    <xdr:col>5891</xdr:col>
                    <xdr:colOff>0</xdr:colOff>
                    <xdr:row>983096</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6147</xdr:col>
                    <xdr:colOff>0</xdr:colOff>
                    <xdr:row>56</xdr:row>
                    <xdr:rowOff>0</xdr:rowOff>
                  </from>
                  <to>
                    <xdr:col>6147</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65592</xdr:row>
                    <xdr:rowOff>0</xdr:rowOff>
                  </from>
                  <to>
                    <xdr:col>6147</xdr:col>
                    <xdr:colOff>0</xdr:colOff>
                    <xdr:row>65592</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131128</xdr:row>
                    <xdr:rowOff>0</xdr:rowOff>
                  </from>
                  <to>
                    <xdr:col>6147</xdr:col>
                    <xdr:colOff>0</xdr:colOff>
                    <xdr:row>131128</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196664</xdr:row>
                    <xdr:rowOff>0</xdr:rowOff>
                  </from>
                  <to>
                    <xdr:col>6147</xdr:col>
                    <xdr:colOff>0</xdr:colOff>
                    <xdr:row>196664</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262200</xdr:row>
                    <xdr:rowOff>0</xdr:rowOff>
                  </from>
                  <to>
                    <xdr:col>6147</xdr:col>
                    <xdr:colOff>0</xdr:colOff>
                    <xdr:row>262200</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327736</xdr:row>
                    <xdr:rowOff>0</xdr:rowOff>
                  </from>
                  <to>
                    <xdr:col>6147</xdr:col>
                    <xdr:colOff>0</xdr:colOff>
                    <xdr:row>327736</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393272</xdr:row>
                    <xdr:rowOff>0</xdr:rowOff>
                  </from>
                  <to>
                    <xdr:col>6147</xdr:col>
                    <xdr:colOff>0</xdr:colOff>
                    <xdr:row>393272</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458808</xdr:row>
                    <xdr:rowOff>0</xdr:rowOff>
                  </from>
                  <to>
                    <xdr:col>6147</xdr:col>
                    <xdr:colOff>0</xdr:colOff>
                    <xdr:row>458808</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524344</xdr:row>
                    <xdr:rowOff>0</xdr:rowOff>
                  </from>
                  <to>
                    <xdr:col>6147</xdr:col>
                    <xdr:colOff>0</xdr:colOff>
                    <xdr:row>524344</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589880</xdr:row>
                    <xdr:rowOff>0</xdr:rowOff>
                  </from>
                  <to>
                    <xdr:col>6147</xdr:col>
                    <xdr:colOff>0</xdr:colOff>
                    <xdr:row>589880</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655416</xdr:row>
                    <xdr:rowOff>0</xdr:rowOff>
                  </from>
                  <to>
                    <xdr:col>6147</xdr:col>
                    <xdr:colOff>0</xdr:colOff>
                    <xdr:row>655416</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720952</xdr:row>
                    <xdr:rowOff>0</xdr:rowOff>
                  </from>
                  <to>
                    <xdr:col>6147</xdr:col>
                    <xdr:colOff>0</xdr:colOff>
                    <xdr:row>720952</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786488</xdr:row>
                    <xdr:rowOff>0</xdr:rowOff>
                  </from>
                  <to>
                    <xdr:col>6147</xdr:col>
                    <xdr:colOff>0</xdr:colOff>
                    <xdr:row>786488</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852024</xdr:row>
                    <xdr:rowOff>0</xdr:rowOff>
                  </from>
                  <to>
                    <xdr:col>6147</xdr:col>
                    <xdr:colOff>0</xdr:colOff>
                    <xdr:row>852024</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917560</xdr:row>
                    <xdr:rowOff>0</xdr:rowOff>
                  </from>
                  <to>
                    <xdr:col>6147</xdr:col>
                    <xdr:colOff>0</xdr:colOff>
                    <xdr:row>917560</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983096</xdr:row>
                    <xdr:rowOff>0</xdr:rowOff>
                  </from>
                  <to>
                    <xdr:col>6147</xdr:col>
                    <xdr:colOff>0</xdr:colOff>
                    <xdr:row>983096</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6403</xdr:col>
                    <xdr:colOff>0</xdr:colOff>
                    <xdr:row>56</xdr:row>
                    <xdr:rowOff>0</xdr:rowOff>
                  </from>
                  <to>
                    <xdr:col>6403</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65592</xdr:row>
                    <xdr:rowOff>0</xdr:rowOff>
                  </from>
                  <to>
                    <xdr:col>6403</xdr:col>
                    <xdr:colOff>0</xdr:colOff>
                    <xdr:row>65592</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131128</xdr:row>
                    <xdr:rowOff>0</xdr:rowOff>
                  </from>
                  <to>
                    <xdr:col>6403</xdr:col>
                    <xdr:colOff>0</xdr:colOff>
                    <xdr:row>131128</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196664</xdr:row>
                    <xdr:rowOff>0</xdr:rowOff>
                  </from>
                  <to>
                    <xdr:col>6403</xdr:col>
                    <xdr:colOff>0</xdr:colOff>
                    <xdr:row>196664</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262200</xdr:row>
                    <xdr:rowOff>0</xdr:rowOff>
                  </from>
                  <to>
                    <xdr:col>6403</xdr:col>
                    <xdr:colOff>0</xdr:colOff>
                    <xdr:row>262200</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327736</xdr:row>
                    <xdr:rowOff>0</xdr:rowOff>
                  </from>
                  <to>
                    <xdr:col>6403</xdr:col>
                    <xdr:colOff>0</xdr:colOff>
                    <xdr:row>327736</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393272</xdr:row>
                    <xdr:rowOff>0</xdr:rowOff>
                  </from>
                  <to>
                    <xdr:col>6403</xdr:col>
                    <xdr:colOff>0</xdr:colOff>
                    <xdr:row>393272</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458808</xdr:row>
                    <xdr:rowOff>0</xdr:rowOff>
                  </from>
                  <to>
                    <xdr:col>6403</xdr:col>
                    <xdr:colOff>0</xdr:colOff>
                    <xdr:row>458808</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524344</xdr:row>
                    <xdr:rowOff>0</xdr:rowOff>
                  </from>
                  <to>
                    <xdr:col>6403</xdr:col>
                    <xdr:colOff>0</xdr:colOff>
                    <xdr:row>524344</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589880</xdr:row>
                    <xdr:rowOff>0</xdr:rowOff>
                  </from>
                  <to>
                    <xdr:col>6403</xdr:col>
                    <xdr:colOff>0</xdr:colOff>
                    <xdr:row>589880</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655416</xdr:row>
                    <xdr:rowOff>0</xdr:rowOff>
                  </from>
                  <to>
                    <xdr:col>6403</xdr:col>
                    <xdr:colOff>0</xdr:colOff>
                    <xdr:row>655416</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720952</xdr:row>
                    <xdr:rowOff>0</xdr:rowOff>
                  </from>
                  <to>
                    <xdr:col>6403</xdr:col>
                    <xdr:colOff>0</xdr:colOff>
                    <xdr:row>720952</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786488</xdr:row>
                    <xdr:rowOff>0</xdr:rowOff>
                  </from>
                  <to>
                    <xdr:col>6403</xdr:col>
                    <xdr:colOff>0</xdr:colOff>
                    <xdr:row>786488</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852024</xdr:row>
                    <xdr:rowOff>0</xdr:rowOff>
                  </from>
                  <to>
                    <xdr:col>6403</xdr:col>
                    <xdr:colOff>0</xdr:colOff>
                    <xdr:row>852024</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917560</xdr:row>
                    <xdr:rowOff>0</xdr:rowOff>
                  </from>
                  <to>
                    <xdr:col>6403</xdr:col>
                    <xdr:colOff>0</xdr:colOff>
                    <xdr:row>917560</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983096</xdr:row>
                    <xdr:rowOff>0</xdr:rowOff>
                  </from>
                  <to>
                    <xdr:col>6403</xdr:col>
                    <xdr:colOff>0</xdr:colOff>
                    <xdr:row>983096</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6659</xdr:col>
                    <xdr:colOff>0</xdr:colOff>
                    <xdr:row>56</xdr:row>
                    <xdr:rowOff>0</xdr:rowOff>
                  </from>
                  <to>
                    <xdr:col>6659</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65592</xdr:row>
                    <xdr:rowOff>0</xdr:rowOff>
                  </from>
                  <to>
                    <xdr:col>6659</xdr:col>
                    <xdr:colOff>0</xdr:colOff>
                    <xdr:row>65592</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131128</xdr:row>
                    <xdr:rowOff>0</xdr:rowOff>
                  </from>
                  <to>
                    <xdr:col>6659</xdr:col>
                    <xdr:colOff>0</xdr:colOff>
                    <xdr:row>131128</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196664</xdr:row>
                    <xdr:rowOff>0</xdr:rowOff>
                  </from>
                  <to>
                    <xdr:col>6659</xdr:col>
                    <xdr:colOff>0</xdr:colOff>
                    <xdr:row>196664</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262200</xdr:row>
                    <xdr:rowOff>0</xdr:rowOff>
                  </from>
                  <to>
                    <xdr:col>6659</xdr:col>
                    <xdr:colOff>0</xdr:colOff>
                    <xdr:row>262200</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327736</xdr:row>
                    <xdr:rowOff>0</xdr:rowOff>
                  </from>
                  <to>
                    <xdr:col>6659</xdr:col>
                    <xdr:colOff>0</xdr:colOff>
                    <xdr:row>327736</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393272</xdr:row>
                    <xdr:rowOff>0</xdr:rowOff>
                  </from>
                  <to>
                    <xdr:col>6659</xdr:col>
                    <xdr:colOff>0</xdr:colOff>
                    <xdr:row>393272</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458808</xdr:row>
                    <xdr:rowOff>0</xdr:rowOff>
                  </from>
                  <to>
                    <xdr:col>6659</xdr:col>
                    <xdr:colOff>0</xdr:colOff>
                    <xdr:row>458808</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524344</xdr:row>
                    <xdr:rowOff>0</xdr:rowOff>
                  </from>
                  <to>
                    <xdr:col>6659</xdr:col>
                    <xdr:colOff>0</xdr:colOff>
                    <xdr:row>524344</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589880</xdr:row>
                    <xdr:rowOff>0</xdr:rowOff>
                  </from>
                  <to>
                    <xdr:col>6659</xdr:col>
                    <xdr:colOff>0</xdr:colOff>
                    <xdr:row>589880</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655416</xdr:row>
                    <xdr:rowOff>0</xdr:rowOff>
                  </from>
                  <to>
                    <xdr:col>6659</xdr:col>
                    <xdr:colOff>0</xdr:colOff>
                    <xdr:row>655416</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720952</xdr:row>
                    <xdr:rowOff>0</xdr:rowOff>
                  </from>
                  <to>
                    <xdr:col>6659</xdr:col>
                    <xdr:colOff>0</xdr:colOff>
                    <xdr:row>720952</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786488</xdr:row>
                    <xdr:rowOff>0</xdr:rowOff>
                  </from>
                  <to>
                    <xdr:col>6659</xdr:col>
                    <xdr:colOff>0</xdr:colOff>
                    <xdr:row>786488</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852024</xdr:row>
                    <xdr:rowOff>0</xdr:rowOff>
                  </from>
                  <to>
                    <xdr:col>6659</xdr:col>
                    <xdr:colOff>0</xdr:colOff>
                    <xdr:row>852024</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917560</xdr:row>
                    <xdr:rowOff>0</xdr:rowOff>
                  </from>
                  <to>
                    <xdr:col>6659</xdr:col>
                    <xdr:colOff>0</xdr:colOff>
                    <xdr:row>917560</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983096</xdr:row>
                    <xdr:rowOff>0</xdr:rowOff>
                  </from>
                  <to>
                    <xdr:col>6659</xdr:col>
                    <xdr:colOff>0</xdr:colOff>
                    <xdr:row>983096</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6915</xdr:col>
                    <xdr:colOff>0</xdr:colOff>
                    <xdr:row>56</xdr:row>
                    <xdr:rowOff>0</xdr:rowOff>
                  </from>
                  <to>
                    <xdr:col>6915</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65592</xdr:row>
                    <xdr:rowOff>0</xdr:rowOff>
                  </from>
                  <to>
                    <xdr:col>6915</xdr:col>
                    <xdr:colOff>0</xdr:colOff>
                    <xdr:row>65592</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131128</xdr:row>
                    <xdr:rowOff>0</xdr:rowOff>
                  </from>
                  <to>
                    <xdr:col>6915</xdr:col>
                    <xdr:colOff>0</xdr:colOff>
                    <xdr:row>131128</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196664</xdr:row>
                    <xdr:rowOff>0</xdr:rowOff>
                  </from>
                  <to>
                    <xdr:col>6915</xdr:col>
                    <xdr:colOff>0</xdr:colOff>
                    <xdr:row>196664</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262200</xdr:row>
                    <xdr:rowOff>0</xdr:rowOff>
                  </from>
                  <to>
                    <xdr:col>6915</xdr:col>
                    <xdr:colOff>0</xdr:colOff>
                    <xdr:row>262200</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327736</xdr:row>
                    <xdr:rowOff>0</xdr:rowOff>
                  </from>
                  <to>
                    <xdr:col>6915</xdr:col>
                    <xdr:colOff>0</xdr:colOff>
                    <xdr:row>327736</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393272</xdr:row>
                    <xdr:rowOff>0</xdr:rowOff>
                  </from>
                  <to>
                    <xdr:col>6915</xdr:col>
                    <xdr:colOff>0</xdr:colOff>
                    <xdr:row>393272</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458808</xdr:row>
                    <xdr:rowOff>0</xdr:rowOff>
                  </from>
                  <to>
                    <xdr:col>6915</xdr:col>
                    <xdr:colOff>0</xdr:colOff>
                    <xdr:row>458808</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524344</xdr:row>
                    <xdr:rowOff>0</xdr:rowOff>
                  </from>
                  <to>
                    <xdr:col>6915</xdr:col>
                    <xdr:colOff>0</xdr:colOff>
                    <xdr:row>524344</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589880</xdr:row>
                    <xdr:rowOff>0</xdr:rowOff>
                  </from>
                  <to>
                    <xdr:col>6915</xdr:col>
                    <xdr:colOff>0</xdr:colOff>
                    <xdr:row>589880</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655416</xdr:row>
                    <xdr:rowOff>0</xdr:rowOff>
                  </from>
                  <to>
                    <xdr:col>6915</xdr:col>
                    <xdr:colOff>0</xdr:colOff>
                    <xdr:row>655416</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720952</xdr:row>
                    <xdr:rowOff>0</xdr:rowOff>
                  </from>
                  <to>
                    <xdr:col>6915</xdr:col>
                    <xdr:colOff>0</xdr:colOff>
                    <xdr:row>720952</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786488</xdr:row>
                    <xdr:rowOff>0</xdr:rowOff>
                  </from>
                  <to>
                    <xdr:col>6915</xdr:col>
                    <xdr:colOff>0</xdr:colOff>
                    <xdr:row>786488</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852024</xdr:row>
                    <xdr:rowOff>0</xdr:rowOff>
                  </from>
                  <to>
                    <xdr:col>6915</xdr:col>
                    <xdr:colOff>0</xdr:colOff>
                    <xdr:row>852024</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917560</xdr:row>
                    <xdr:rowOff>0</xdr:rowOff>
                  </from>
                  <to>
                    <xdr:col>6915</xdr:col>
                    <xdr:colOff>0</xdr:colOff>
                    <xdr:row>917560</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983096</xdr:row>
                    <xdr:rowOff>0</xdr:rowOff>
                  </from>
                  <to>
                    <xdr:col>6915</xdr:col>
                    <xdr:colOff>0</xdr:colOff>
                    <xdr:row>983096</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7171</xdr:col>
                    <xdr:colOff>0</xdr:colOff>
                    <xdr:row>56</xdr:row>
                    <xdr:rowOff>0</xdr:rowOff>
                  </from>
                  <to>
                    <xdr:col>7171</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65592</xdr:row>
                    <xdr:rowOff>0</xdr:rowOff>
                  </from>
                  <to>
                    <xdr:col>7171</xdr:col>
                    <xdr:colOff>0</xdr:colOff>
                    <xdr:row>65592</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131128</xdr:row>
                    <xdr:rowOff>0</xdr:rowOff>
                  </from>
                  <to>
                    <xdr:col>7171</xdr:col>
                    <xdr:colOff>0</xdr:colOff>
                    <xdr:row>131128</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196664</xdr:row>
                    <xdr:rowOff>0</xdr:rowOff>
                  </from>
                  <to>
                    <xdr:col>7171</xdr:col>
                    <xdr:colOff>0</xdr:colOff>
                    <xdr:row>196664</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262200</xdr:row>
                    <xdr:rowOff>0</xdr:rowOff>
                  </from>
                  <to>
                    <xdr:col>7171</xdr:col>
                    <xdr:colOff>0</xdr:colOff>
                    <xdr:row>262200</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327736</xdr:row>
                    <xdr:rowOff>0</xdr:rowOff>
                  </from>
                  <to>
                    <xdr:col>7171</xdr:col>
                    <xdr:colOff>0</xdr:colOff>
                    <xdr:row>327736</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393272</xdr:row>
                    <xdr:rowOff>0</xdr:rowOff>
                  </from>
                  <to>
                    <xdr:col>7171</xdr:col>
                    <xdr:colOff>0</xdr:colOff>
                    <xdr:row>393272</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458808</xdr:row>
                    <xdr:rowOff>0</xdr:rowOff>
                  </from>
                  <to>
                    <xdr:col>7171</xdr:col>
                    <xdr:colOff>0</xdr:colOff>
                    <xdr:row>458808</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524344</xdr:row>
                    <xdr:rowOff>0</xdr:rowOff>
                  </from>
                  <to>
                    <xdr:col>7171</xdr:col>
                    <xdr:colOff>0</xdr:colOff>
                    <xdr:row>524344</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589880</xdr:row>
                    <xdr:rowOff>0</xdr:rowOff>
                  </from>
                  <to>
                    <xdr:col>7171</xdr:col>
                    <xdr:colOff>0</xdr:colOff>
                    <xdr:row>589880</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655416</xdr:row>
                    <xdr:rowOff>0</xdr:rowOff>
                  </from>
                  <to>
                    <xdr:col>7171</xdr:col>
                    <xdr:colOff>0</xdr:colOff>
                    <xdr:row>655416</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720952</xdr:row>
                    <xdr:rowOff>0</xdr:rowOff>
                  </from>
                  <to>
                    <xdr:col>7171</xdr:col>
                    <xdr:colOff>0</xdr:colOff>
                    <xdr:row>720952</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786488</xdr:row>
                    <xdr:rowOff>0</xdr:rowOff>
                  </from>
                  <to>
                    <xdr:col>7171</xdr:col>
                    <xdr:colOff>0</xdr:colOff>
                    <xdr:row>786488</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852024</xdr:row>
                    <xdr:rowOff>0</xdr:rowOff>
                  </from>
                  <to>
                    <xdr:col>7171</xdr:col>
                    <xdr:colOff>0</xdr:colOff>
                    <xdr:row>852024</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917560</xdr:row>
                    <xdr:rowOff>0</xdr:rowOff>
                  </from>
                  <to>
                    <xdr:col>7171</xdr:col>
                    <xdr:colOff>0</xdr:colOff>
                    <xdr:row>917560</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983096</xdr:row>
                    <xdr:rowOff>0</xdr:rowOff>
                  </from>
                  <to>
                    <xdr:col>7171</xdr:col>
                    <xdr:colOff>0</xdr:colOff>
                    <xdr:row>983096</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7427</xdr:col>
                    <xdr:colOff>0</xdr:colOff>
                    <xdr:row>56</xdr:row>
                    <xdr:rowOff>0</xdr:rowOff>
                  </from>
                  <to>
                    <xdr:col>7427</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65592</xdr:row>
                    <xdr:rowOff>0</xdr:rowOff>
                  </from>
                  <to>
                    <xdr:col>7427</xdr:col>
                    <xdr:colOff>0</xdr:colOff>
                    <xdr:row>65592</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131128</xdr:row>
                    <xdr:rowOff>0</xdr:rowOff>
                  </from>
                  <to>
                    <xdr:col>7427</xdr:col>
                    <xdr:colOff>0</xdr:colOff>
                    <xdr:row>131128</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196664</xdr:row>
                    <xdr:rowOff>0</xdr:rowOff>
                  </from>
                  <to>
                    <xdr:col>7427</xdr:col>
                    <xdr:colOff>0</xdr:colOff>
                    <xdr:row>196664</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262200</xdr:row>
                    <xdr:rowOff>0</xdr:rowOff>
                  </from>
                  <to>
                    <xdr:col>7427</xdr:col>
                    <xdr:colOff>0</xdr:colOff>
                    <xdr:row>262200</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327736</xdr:row>
                    <xdr:rowOff>0</xdr:rowOff>
                  </from>
                  <to>
                    <xdr:col>7427</xdr:col>
                    <xdr:colOff>0</xdr:colOff>
                    <xdr:row>327736</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393272</xdr:row>
                    <xdr:rowOff>0</xdr:rowOff>
                  </from>
                  <to>
                    <xdr:col>7427</xdr:col>
                    <xdr:colOff>0</xdr:colOff>
                    <xdr:row>393272</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458808</xdr:row>
                    <xdr:rowOff>0</xdr:rowOff>
                  </from>
                  <to>
                    <xdr:col>7427</xdr:col>
                    <xdr:colOff>0</xdr:colOff>
                    <xdr:row>458808</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524344</xdr:row>
                    <xdr:rowOff>0</xdr:rowOff>
                  </from>
                  <to>
                    <xdr:col>7427</xdr:col>
                    <xdr:colOff>0</xdr:colOff>
                    <xdr:row>524344</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589880</xdr:row>
                    <xdr:rowOff>0</xdr:rowOff>
                  </from>
                  <to>
                    <xdr:col>7427</xdr:col>
                    <xdr:colOff>0</xdr:colOff>
                    <xdr:row>589880</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655416</xdr:row>
                    <xdr:rowOff>0</xdr:rowOff>
                  </from>
                  <to>
                    <xdr:col>7427</xdr:col>
                    <xdr:colOff>0</xdr:colOff>
                    <xdr:row>655416</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720952</xdr:row>
                    <xdr:rowOff>0</xdr:rowOff>
                  </from>
                  <to>
                    <xdr:col>7427</xdr:col>
                    <xdr:colOff>0</xdr:colOff>
                    <xdr:row>720952</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786488</xdr:row>
                    <xdr:rowOff>0</xdr:rowOff>
                  </from>
                  <to>
                    <xdr:col>7427</xdr:col>
                    <xdr:colOff>0</xdr:colOff>
                    <xdr:row>786488</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852024</xdr:row>
                    <xdr:rowOff>0</xdr:rowOff>
                  </from>
                  <to>
                    <xdr:col>7427</xdr:col>
                    <xdr:colOff>0</xdr:colOff>
                    <xdr:row>852024</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917560</xdr:row>
                    <xdr:rowOff>0</xdr:rowOff>
                  </from>
                  <to>
                    <xdr:col>7427</xdr:col>
                    <xdr:colOff>0</xdr:colOff>
                    <xdr:row>917560</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983096</xdr:row>
                    <xdr:rowOff>0</xdr:rowOff>
                  </from>
                  <to>
                    <xdr:col>7427</xdr:col>
                    <xdr:colOff>0</xdr:colOff>
                    <xdr:row>983096</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7683</xdr:col>
                    <xdr:colOff>0</xdr:colOff>
                    <xdr:row>56</xdr:row>
                    <xdr:rowOff>0</xdr:rowOff>
                  </from>
                  <to>
                    <xdr:col>7683</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65592</xdr:row>
                    <xdr:rowOff>0</xdr:rowOff>
                  </from>
                  <to>
                    <xdr:col>7683</xdr:col>
                    <xdr:colOff>0</xdr:colOff>
                    <xdr:row>65592</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131128</xdr:row>
                    <xdr:rowOff>0</xdr:rowOff>
                  </from>
                  <to>
                    <xdr:col>7683</xdr:col>
                    <xdr:colOff>0</xdr:colOff>
                    <xdr:row>131128</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196664</xdr:row>
                    <xdr:rowOff>0</xdr:rowOff>
                  </from>
                  <to>
                    <xdr:col>7683</xdr:col>
                    <xdr:colOff>0</xdr:colOff>
                    <xdr:row>196664</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262200</xdr:row>
                    <xdr:rowOff>0</xdr:rowOff>
                  </from>
                  <to>
                    <xdr:col>7683</xdr:col>
                    <xdr:colOff>0</xdr:colOff>
                    <xdr:row>262200</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327736</xdr:row>
                    <xdr:rowOff>0</xdr:rowOff>
                  </from>
                  <to>
                    <xdr:col>7683</xdr:col>
                    <xdr:colOff>0</xdr:colOff>
                    <xdr:row>327736</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393272</xdr:row>
                    <xdr:rowOff>0</xdr:rowOff>
                  </from>
                  <to>
                    <xdr:col>7683</xdr:col>
                    <xdr:colOff>0</xdr:colOff>
                    <xdr:row>393272</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458808</xdr:row>
                    <xdr:rowOff>0</xdr:rowOff>
                  </from>
                  <to>
                    <xdr:col>7683</xdr:col>
                    <xdr:colOff>0</xdr:colOff>
                    <xdr:row>458808</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524344</xdr:row>
                    <xdr:rowOff>0</xdr:rowOff>
                  </from>
                  <to>
                    <xdr:col>7683</xdr:col>
                    <xdr:colOff>0</xdr:colOff>
                    <xdr:row>524344</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589880</xdr:row>
                    <xdr:rowOff>0</xdr:rowOff>
                  </from>
                  <to>
                    <xdr:col>7683</xdr:col>
                    <xdr:colOff>0</xdr:colOff>
                    <xdr:row>589880</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655416</xdr:row>
                    <xdr:rowOff>0</xdr:rowOff>
                  </from>
                  <to>
                    <xdr:col>7683</xdr:col>
                    <xdr:colOff>0</xdr:colOff>
                    <xdr:row>655416</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720952</xdr:row>
                    <xdr:rowOff>0</xdr:rowOff>
                  </from>
                  <to>
                    <xdr:col>7683</xdr:col>
                    <xdr:colOff>0</xdr:colOff>
                    <xdr:row>720952</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786488</xdr:row>
                    <xdr:rowOff>0</xdr:rowOff>
                  </from>
                  <to>
                    <xdr:col>7683</xdr:col>
                    <xdr:colOff>0</xdr:colOff>
                    <xdr:row>786488</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852024</xdr:row>
                    <xdr:rowOff>0</xdr:rowOff>
                  </from>
                  <to>
                    <xdr:col>7683</xdr:col>
                    <xdr:colOff>0</xdr:colOff>
                    <xdr:row>852024</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917560</xdr:row>
                    <xdr:rowOff>0</xdr:rowOff>
                  </from>
                  <to>
                    <xdr:col>7683</xdr:col>
                    <xdr:colOff>0</xdr:colOff>
                    <xdr:row>917560</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983096</xdr:row>
                    <xdr:rowOff>0</xdr:rowOff>
                  </from>
                  <to>
                    <xdr:col>7683</xdr:col>
                    <xdr:colOff>0</xdr:colOff>
                    <xdr:row>983096</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7939</xdr:col>
                    <xdr:colOff>0</xdr:colOff>
                    <xdr:row>56</xdr:row>
                    <xdr:rowOff>0</xdr:rowOff>
                  </from>
                  <to>
                    <xdr:col>7939</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65592</xdr:row>
                    <xdr:rowOff>0</xdr:rowOff>
                  </from>
                  <to>
                    <xdr:col>7939</xdr:col>
                    <xdr:colOff>0</xdr:colOff>
                    <xdr:row>65592</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131128</xdr:row>
                    <xdr:rowOff>0</xdr:rowOff>
                  </from>
                  <to>
                    <xdr:col>7939</xdr:col>
                    <xdr:colOff>0</xdr:colOff>
                    <xdr:row>131128</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196664</xdr:row>
                    <xdr:rowOff>0</xdr:rowOff>
                  </from>
                  <to>
                    <xdr:col>7939</xdr:col>
                    <xdr:colOff>0</xdr:colOff>
                    <xdr:row>196664</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262200</xdr:row>
                    <xdr:rowOff>0</xdr:rowOff>
                  </from>
                  <to>
                    <xdr:col>7939</xdr:col>
                    <xdr:colOff>0</xdr:colOff>
                    <xdr:row>262200</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327736</xdr:row>
                    <xdr:rowOff>0</xdr:rowOff>
                  </from>
                  <to>
                    <xdr:col>7939</xdr:col>
                    <xdr:colOff>0</xdr:colOff>
                    <xdr:row>327736</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393272</xdr:row>
                    <xdr:rowOff>0</xdr:rowOff>
                  </from>
                  <to>
                    <xdr:col>7939</xdr:col>
                    <xdr:colOff>0</xdr:colOff>
                    <xdr:row>393272</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458808</xdr:row>
                    <xdr:rowOff>0</xdr:rowOff>
                  </from>
                  <to>
                    <xdr:col>7939</xdr:col>
                    <xdr:colOff>0</xdr:colOff>
                    <xdr:row>458808</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524344</xdr:row>
                    <xdr:rowOff>0</xdr:rowOff>
                  </from>
                  <to>
                    <xdr:col>7939</xdr:col>
                    <xdr:colOff>0</xdr:colOff>
                    <xdr:row>524344</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589880</xdr:row>
                    <xdr:rowOff>0</xdr:rowOff>
                  </from>
                  <to>
                    <xdr:col>7939</xdr:col>
                    <xdr:colOff>0</xdr:colOff>
                    <xdr:row>589880</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655416</xdr:row>
                    <xdr:rowOff>0</xdr:rowOff>
                  </from>
                  <to>
                    <xdr:col>7939</xdr:col>
                    <xdr:colOff>0</xdr:colOff>
                    <xdr:row>655416</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720952</xdr:row>
                    <xdr:rowOff>0</xdr:rowOff>
                  </from>
                  <to>
                    <xdr:col>7939</xdr:col>
                    <xdr:colOff>0</xdr:colOff>
                    <xdr:row>720952</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786488</xdr:row>
                    <xdr:rowOff>0</xdr:rowOff>
                  </from>
                  <to>
                    <xdr:col>7939</xdr:col>
                    <xdr:colOff>0</xdr:colOff>
                    <xdr:row>786488</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852024</xdr:row>
                    <xdr:rowOff>0</xdr:rowOff>
                  </from>
                  <to>
                    <xdr:col>7939</xdr:col>
                    <xdr:colOff>0</xdr:colOff>
                    <xdr:row>852024</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917560</xdr:row>
                    <xdr:rowOff>0</xdr:rowOff>
                  </from>
                  <to>
                    <xdr:col>7939</xdr:col>
                    <xdr:colOff>0</xdr:colOff>
                    <xdr:row>917560</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983096</xdr:row>
                    <xdr:rowOff>0</xdr:rowOff>
                  </from>
                  <to>
                    <xdr:col>7939</xdr:col>
                    <xdr:colOff>0</xdr:colOff>
                    <xdr:row>983096</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8195</xdr:col>
                    <xdr:colOff>0</xdr:colOff>
                    <xdr:row>56</xdr:row>
                    <xdr:rowOff>0</xdr:rowOff>
                  </from>
                  <to>
                    <xdr:col>8195</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65592</xdr:row>
                    <xdr:rowOff>0</xdr:rowOff>
                  </from>
                  <to>
                    <xdr:col>8195</xdr:col>
                    <xdr:colOff>0</xdr:colOff>
                    <xdr:row>65592</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131128</xdr:row>
                    <xdr:rowOff>0</xdr:rowOff>
                  </from>
                  <to>
                    <xdr:col>8195</xdr:col>
                    <xdr:colOff>0</xdr:colOff>
                    <xdr:row>131128</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196664</xdr:row>
                    <xdr:rowOff>0</xdr:rowOff>
                  </from>
                  <to>
                    <xdr:col>8195</xdr:col>
                    <xdr:colOff>0</xdr:colOff>
                    <xdr:row>196664</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262200</xdr:row>
                    <xdr:rowOff>0</xdr:rowOff>
                  </from>
                  <to>
                    <xdr:col>8195</xdr:col>
                    <xdr:colOff>0</xdr:colOff>
                    <xdr:row>262200</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327736</xdr:row>
                    <xdr:rowOff>0</xdr:rowOff>
                  </from>
                  <to>
                    <xdr:col>8195</xdr:col>
                    <xdr:colOff>0</xdr:colOff>
                    <xdr:row>327736</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393272</xdr:row>
                    <xdr:rowOff>0</xdr:rowOff>
                  </from>
                  <to>
                    <xdr:col>8195</xdr:col>
                    <xdr:colOff>0</xdr:colOff>
                    <xdr:row>393272</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458808</xdr:row>
                    <xdr:rowOff>0</xdr:rowOff>
                  </from>
                  <to>
                    <xdr:col>8195</xdr:col>
                    <xdr:colOff>0</xdr:colOff>
                    <xdr:row>458808</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524344</xdr:row>
                    <xdr:rowOff>0</xdr:rowOff>
                  </from>
                  <to>
                    <xdr:col>8195</xdr:col>
                    <xdr:colOff>0</xdr:colOff>
                    <xdr:row>524344</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589880</xdr:row>
                    <xdr:rowOff>0</xdr:rowOff>
                  </from>
                  <to>
                    <xdr:col>8195</xdr:col>
                    <xdr:colOff>0</xdr:colOff>
                    <xdr:row>589880</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655416</xdr:row>
                    <xdr:rowOff>0</xdr:rowOff>
                  </from>
                  <to>
                    <xdr:col>8195</xdr:col>
                    <xdr:colOff>0</xdr:colOff>
                    <xdr:row>655416</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720952</xdr:row>
                    <xdr:rowOff>0</xdr:rowOff>
                  </from>
                  <to>
                    <xdr:col>8195</xdr:col>
                    <xdr:colOff>0</xdr:colOff>
                    <xdr:row>720952</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786488</xdr:row>
                    <xdr:rowOff>0</xdr:rowOff>
                  </from>
                  <to>
                    <xdr:col>8195</xdr:col>
                    <xdr:colOff>0</xdr:colOff>
                    <xdr:row>786488</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852024</xdr:row>
                    <xdr:rowOff>0</xdr:rowOff>
                  </from>
                  <to>
                    <xdr:col>8195</xdr:col>
                    <xdr:colOff>0</xdr:colOff>
                    <xdr:row>852024</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917560</xdr:row>
                    <xdr:rowOff>0</xdr:rowOff>
                  </from>
                  <to>
                    <xdr:col>8195</xdr:col>
                    <xdr:colOff>0</xdr:colOff>
                    <xdr:row>917560</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983096</xdr:row>
                    <xdr:rowOff>0</xdr:rowOff>
                  </from>
                  <to>
                    <xdr:col>8195</xdr:col>
                    <xdr:colOff>0</xdr:colOff>
                    <xdr:row>983096</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8451</xdr:col>
                    <xdr:colOff>0</xdr:colOff>
                    <xdr:row>56</xdr:row>
                    <xdr:rowOff>0</xdr:rowOff>
                  </from>
                  <to>
                    <xdr:col>8451</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65592</xdr:row>
                    <xdr:rowOff>0</xdr:rowOff>
                  </from>
                  <to>
                    <xdr:col>8451</xdr:col>
                    <xdr:colOff>0</xdr:colOff>
                    <xdr:row>65592</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131128</xdr:row>
                    <xdr:rowOff>0</xdr:rowOff>
                  </from>
                  <to>
                    <xdr:col>8451</xdr:col>
                    <xdr:colOff>0</xdr:colOff>
                    <xdr:row>131128</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196664</xdr:row>
                    <xdr:rowOff>0</xdr:rowOff>
                  </from>
                  <to>
                    <xdr:col>8451</xdr:col>
                    <xdr:colOff>0</xdr:colOff>
                    <xdr:row>196664</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262200</xdr:row>
                    <xdr:rowOff>0</xdr:rowOff>
                  </from>
                  <to>
                    <xdr:col>8451</xdr:col>
                    <xdr:colOff>0</xdr:colOff>
                    <xdr:row>262200</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327736</xdr:row>
                    <xdr:rowOff>0</xdr:rowOff>
                  </from>
                  <to>
                    <xdr:col>8451</xdr:col>
                    <xdr:colOff>0</xdr:colOff>
                    <xdr:row>327736</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393272</xdr:row>
                    <xdr:rowOff>0</xdr:rowOff>
                  </from>
                  <to>
                    <xdr:col>8451</xdr:col>
                    <xdr:colOff>0</xdr:colOff>
                    <xdr:row>393272</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458808</xdr:row>
                    <xdr:rowOff>0</xdr:rowOff>
                  </from>
                  <to>
                    <xdr:col>8451</xdr:col>
                    <xdr:colOff>0</xdr:colOff>
                    <xdr:row>458808</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524344</xdr:row>
                    <xdr:rowOff>0</xdr:rowOff>
                  </from>
                  <to>
                    <xdr:col>8451</xdr:col>
                    <xdr:colOff>0</xdr:colOff>
                    <xdr:row>524344</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589880</xdr:row>
                    <xdr:rowOff>0</xdr:rowOff>
                  </from>
                  <to>
                    <xdr:col>8451</xdr:col>
                    <xdr:colOff>0</xdr:colOff>
                    <xdr:row>589880</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655416</xdr:row>
                    <xdr:rowOff>0</xdr:rowOff>
                  </from>
                  <to>
                    <xdr:col>8451</xdr:col>
                    <xdr:colOff>0</xdr:colOff>
                    <xdr:row>655416</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720952</xdr:row>
                    <xdr:rowOff>0</xdr:rowOff>
                  </from>
                  <to>
                    <xdr:col>8451</xdr:col>
                    <xdr:colOff>0</xdr:colOff>
                    <xdr:row>720952</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786488</xdr:row>
                    <xdr:rowOff>0</xdr:rowOff>
                  </from>
                  <to>
                    <xdr:col>8451</xdr:col>
                    <xdr:colOff>0</xdr:colOff>
                    <xdr:row>786488</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852024</xdr:row>
                    <xdr:rowOff>0</xdr:rowOff>
                  </from>
                  <to>
                    <xdr:col>8451</xdr:col>
                    <xdr:colOff>0</xdr:colOff>
                    <xdr:row>852024</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917560</xdr:row>
                    <xdr:rowOff>0</xdr:rowOff>
                  </from>
                  <to>
                    <xdr:col>8451</xdr:col>
                    <xdr:colOff>0</xdr:colOff>
                    <xdr:row>917560</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983096</xdr:row>
                    <xdr:rowOff>0</xdr:rowOff>
                  </from>
                  <to>
                    <xdr:col>8451</xdr:col>
                    <xdr:colOff>0</xdr:colOff>
                    <xdr:row>983096</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8707</xdr:col>
                    <xdr:colOff>0</xdr:colOff>
                    <xdr:row>56</xdr:row>
                    <xdr:rowOff>0</xdr:rowOff>
                  </from>
                  <to>
                    <xdr:col>8707</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65592</xdr:row>
                    <xdr:rowOff>0</xdr:rowOff>
                  </from>
                  <to>
                    <xdr:col>8707</xdr:col>
                    <xdr:colOff>0</xdr:colOff>
                    <xdr:row>65592</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131128</xdr:row>
                    <xdr:rowOff>0</xdr:rowOff>
                  </from>
                  <to>
                    <xdr:col>8707</xdr:col>
                    <xdr:colOff>0</xdr:colOff>
                    <xdr:row>131128</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196664</xdr:row>
                    <xdr:rowOff>0</xdr:rowOff>
                  </from>
                  <to>
                    <xdr:col>8707</xdr:col>
                    <xdr:colOff>0</xdr:colOff>
                    <xdr:row>196664</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262200</xdr:row>
                    <xdr:rowOff>0</xdr:rowOff>
                  </from>
                  <to>
                    <xdr:col>8707</xdr:col>
                    <xdr:colOff>0</xdr:colOff>
                    <xdr:row>262200</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327736</xdr:row>
                    <xdr:rowOff>0</xdr:rowOff>
                  </from>
                  <to>
                    <xdr:col>8707</xdr:col>
                    <xdr:colOff>0</xdr:colOff>
                    <xdr:row>327736</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393272</xdr:row>
                    <xdr:rowOff>0</xdr:rowOff>
                  </from>
                  <to>
                    <xdr:col>8707</xdr:col>
                    <xdr:colOff>0</xdr:colOff>
                    <xdr:row>393272</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458808</xdr:row>
                    <xdr:rowOff>0</xdr:rowOff>
                  </from>
                  <to>
                    <xdr:col>8707</xdr:col>
                    <xdr:colOff>0</xdr:colOff>
                    <xdr:row>458808</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524344</xdr:row>
                    <xdr:rowOff>0</xdr:rowOff>
                  </from>
                  <to>
                    <xdr:col>8707</xdr:col>
                    <xdr:colOff>0</xdr:colOff>
                    <xdr:row>524344</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589880</xdr:row>
                    <xdr:rowOff>0</xdr:rowOff>
                  </from>
                  <to>
                    <xdr:col>8707</xdr:col>
                    <xdr:colOff>0</xdr:colOff>
                    <xdr:row>589880</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655416</xdr:row>
                    <xdr:rowOff>0</xdr:rowOff>
                  </from>
                  <to>
                    <xdr:col>8707</xdr:col>
                    <xdr:colOff>0</xdr:colOff>
                    <xdr:row>655416</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720952</xdr:row>
                    <xdr:rowOff>0</xdr:rowOff>
                  </from>
                  <to>
                    <xdr:col>8707</xdr:col>
                    <xdr:colOff>0</xdr:colOff>
                    <xdr:row>720952</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786488</xdr:row>
                    <xdr:rowOff>0</xdr:rowOff>
                  </from>
                  <to>
                    <xdr:col>8707</xdr:col>
                    <xdr:colOff>0</xdr:colOff>
                    <xdr:row>786488</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852024</xdr:row>
                    <xdr:rowOff>0</xdr:rowOff>
                  </from>
                  <to>
                    <xdr:col>8707</xdr:col>
                    <xdr:colOff>0</xdr:colOff>
                    <xdr:row>852024</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917560</xdr:row>
                    <xdr:rowOff>0</xdr:rowOff>
                  </from>
                  <to>
                    <xdr:col>8707</xdr:col>
                    <xdr:colOff>0</xdr:colOff>
                    <xdr:row>917560</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983096</xdr:row>
                    <xdr:rowOff>0</xdr:rowOff>
                  </from>
                  <to>
                    <xdr:col>8707</xdr:col>
                    <xdr:colOff>0</xdr:colOff>
                    <xdr:row>983096</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8963</xdr:col>
                    <xdr:colOff>0</xdr:colOff>
                    <xdr:row>56</xdr:row>
                    <xdr:rowOff>0</xdr:rowOff>
                  </from>
                  <to>
                    <xdr:col>8963</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65592</xdr:row>
                    <xdr:rowOff>0</xdr:rowOff>
                  </from>
                  <to>
                    <xdr:col>8963</xdr:col>
                    <xdr:colOff>0</xdr:colOff>
                    <xdr:row>65592</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131128</xdr:row>
                    <xdr:rowOff>0</xdr:rowOff>
                  </from>
                  <to>
                    <xdr:col>8963</xdr:col>
                    <xdr:colOff>0</xdr:colOff>
                    <xdr:row>131128</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196664</xdr:row>
                    <xdr:rowOff>0</xdr:rowOff>
                  </from>
                  <to>
                    <xdr:col>8963</xdr:col>
                    <xdr:colOff>0</xdr:colOff>
                    <xdr:row>196664</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262200</xdr:row>
                    <xdr:rowOff>0</xdr:rowOff>
                  </from>
                  <to>
                    <xdr:col>8963</xdr:col>
                    <xdr:colOff>0</xdr:colOff>
                    <xdr:row>262200</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327736</xdr:row>
                    <xdr:rowOff>0</xdr:rowOff>
                  </from>
                  <to>
                    <xdr:col>8963</xdr:col>
                    <xdr:colOff>0</xdr:colOff>
                    <xdr:row>327736</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393272</xdr:row>
                    <xdr:rowOff>0</xdr:rowOff>
                  </from>
                  <to>
                    <xdr:col>8963</xdr:col>
                    <xdr:colOff>0</xdr:colOff>
                    <xdr:row>393272</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458808</xdr:row>
                    <xdr:rowOff>0</xdr:rowOff>
                  </from>
                  <to>
                    <xdr:col>8963</xdr:col>
                    <xdr:colOff>0</xdr:colOff>
                    <xdr:row>458808</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524344</xdr:row>
                    <xdr:rowOff>0</xdr:rowOff>
                  </from>
                  <to>
                    <xdr:col>8963</xdr:col>
                    <xdr:colOff>0</xdr:colOff>
                    <xdr:row>524344</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589880</xdr:row>
                    <xdr:rowOff>0</xdr:rowOff>
                  </from>
                  <to>
                    <xdr:col>8963</xdr:col>
                    <xdr:colOff>0</xdr:colOff>
                    <xdr:row>589880</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655416</xdr:row>
                    <xdr:rowOff>0</xdr:rowOff>
                  </from>
                  <to>
                    <xdr:col>8963</xdr:col>
                    <xdr:colOff>0</xdr:colOff>
                    <xdr:row>655416</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720952</xdr:row>
                    <xdr:rowOff>0</xdr:rowOff>
                  </from>
                  <to>
                    <xdr:col>8963</xdr:col>
                    <xdr:colOff>0</xdr:colOff>
                    <xdr:row>720952</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786488</xdr:row>
                    <xdr:rowOff>0</xdr:rowOff>
                  </from>
                  <to>
                    <xdr:col>8963</xdr:col>
                    <xdr:colOff>0</xdr:colOff>
                    <xdr:row>786488</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852024</xdr:row>
                    <xdr:rowOff>0</xdr:rowOff>
                  </from>
                  <to>
                    <xdr:col>8963</xdr:col>
                    <xdr:colOff>0</xdr:colOff>
                    <xdr:row>852024</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917560</xdr:row>
                    <xdr:rowOff>0</xdr:rowOff>
                  </from>
                  <to>
                    <xdr:col>8963</xdr:col>
                    <xdr:colOff>0</xdr:colOff>
                    <xdr:row>917560</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983096</xdr:row>
                    <xdr:rowOff>0</xdr:rowOff>
                  </from>
                  <to>
                    <xdr:col>8963</xdr:col>
                    <xdr:colOff>0</xdr:colOff>
                    <xdr:row>983096</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9219</xdr:col>
                    <xdr:colOff>0</xdr:colOff>
                    <xdr:row>56</xdr:row>
                    <xdr:rowOff>0</xdr:rowOff>
                  </from>
                  <to>
                    <xdr:col>9219</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65592</xdr:row>
                    <xdr:rowOff>0</xdr:rowOff>
                  </from>
                  <to>
                    <xdr:col>9219</xdr:col>
                    <xdr:colOff>0</xdr:colOff>
                    <xdr:row>65592</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131128</xdr:row>
                    <xdr:rowOff>0</xdr:rowOff>
                  </from>
                  <to>
                    <xdr:col>9219</xdr:col>
                    <xdr:colOff>0</xdr:colOff>
                    <xdr:row>131128</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196664</xdr:row>
                    <xdr:rowOff>0</xdr:rowOff>
                  </from>
                  <to>
                    <xdr:col>9219</xdr:col>
                    <xdr:colOff>0</xdr:colOff>
                    <xdr:row>196664</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262200</xdr:row>
                    <xdr:rowOff>0</xdr:rowOff>
                  </from>
                  <to>
                    <xdr:col>9219</xdr:col>
                    <xdr:colOff>0</xdr:colOff>
                    <xdr:row>262200</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327736</xdr:row>
                    <xdr:rowOff>0</xdr:rowOff>
                  </from>
                  <to>
                    <xdr:col>9219</xdr:col>
                    <xdr:colOff>0</xdr:colOff>
                    <xdr:row>327736</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393272</xdr:row>
                    <xdr:rowOff>0</xdr:rowOff>
                  </from>
                  <to>
                    <xdr:col>9219</xdr:col>
                    <xdr:colOff>0</xdr:colOff>
                    <xdr:row>393272</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458808</xdr:row>
                    <xdr:rowOff>0</xdr:rowOff>
                  </from>
                  <to>
                    <xdr:col>9219</xdr:col>
                    <xdr:colOff>0</xdr:colOff>
                    <xdr:row>458808</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524344</xdr:row>
                    <xdr:rowOff>0</xdr:rowOff>
                  </from>
                  <to>
                    <xdr:col>9219</xdr:col>
                    <xdr:colOff>0</xdr:colOff>
                    <xdr:row>524344</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589880</xdr:row>
                    <xdr:rowOff>0</xdr:rowOff>
                  </from>
                  <to>
                    <xdr:col>9219</xdr:col>
                    <xdr:colOff>0</xdr:colOff>
                    <xdr:row>589880</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655416</xdr:row>
                    <xdr:rowOff>0</xdr:rowOff>
                  </from>
                  <to>
                    <xdr:col>9219</xdr:col>
                    <xdr:colOff>0</xdr:colOff>
                    <xdr:row>655416</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720952</xdr:row>
                    <xdr:rowOff>0</xdr:rowOff>
                  </from>
                  <to>
                    <xdr:col>9219</xdr:col>
                    <xdr:colOff>0</xdr:colOff>
                    <xdr:row>720952</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786488</xdr:row>
                    <xdr:rowOff>0</xdr:rowOff>
                  </from>
                  <to>
                    <xdr:col>9219</xdr:col>
                    <xdr:colOff>0</xdr:colOff>
                    <xdr:row>786488</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852024</xdr:row>
                    <xdr:rowOff>0</xdr:rowOff>
                  </from>
                  <to>
                    <xdr:col>9219</xdr:col>
                    <xdr:colOff>0</xdr:colOff>
                    <xdr:row>852024</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917560</xdr:row>
                    <xdr:rowOff>0</xdr:rowOff>
                  </from>
                  <to>
                    <xdr:col>9219</xdr:col>
                    <xdr:colOff>0</xdr:colOff>
                    <xdr:row>917560</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983096</xdr:row>
                    <xdr:rowOff>0</xdr:rowOff>
                  </from>
                  <to>
                    <xdr:col>9219</xdr:col>
                    <xdr:colOff>0</xdr:colOff>
                    <xdr:row>983096</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9475</xdr:col>
                    <xdr:colOff>0</xdr:colOff>
                    <xdr:row>56</xdr:row>
                    <xdr:rowOff>0</xdr:rowOff>
                  </from>
                  <to>
                    <xdr:col>9475</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65592</xdr:row>
                    <xdr:rowOff>0</xdr:rowOff>
                  </from>
                  <to>
                    <xdr:col>9475</xdr:col>
                    <xdr:colOff>0</xdr:colOff>
                    <xdr:row>65592</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131128</xdr:row>
                    <xdr:rowOff>0</xdr:rowOff>
                  </from>
                  <to>
                    <xdr:col>9475</xdr:col>
                    <xdr:colOff>0</xdr:colOff>
                    <xdr:row>131128</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196664</xdr:row>
                    <xdr:rowOff>0</xdr:rowOff>
                  </from>
                  <to>
                    <xdr:col>9475</xdr:col>
                    <xdr:colOff>0</xdr:colOff>
                    <xdr:row>196664</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262200</xdr:row>
                    <xdr:rowOff>0</xdr:rowOff>
                  </from>
                  <to>
                    <xdr:col>9475</xdr:col>
                    <xdr:colOff>0</xdr:colOff>
                    <xdr:row>262200</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327736</xdr:row>
                    <xdr:rowOff>0</xdr:rowOff>
                  </from>
                  <to>
                    <xdr:col>9475</xdr:col>
                    <xdr:colOff>0</xdr:colOff>
                    <xdr:row>327736</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393272</xdr:row>
                    <xdr:rowOff>0</xdr:rowOff>
                  </from>
                  <to>
                    <xdr:col>9475</xdr:col>
                    <xdr:colOff>0</xdr:colOff>
                    <xdr:row>393272</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458808</xdr:row>
                    <xdr:rowOff>0</xdr:rowOff>
                  </from>
                  <to>
                    <xdr:col>9475</xdr:col>
                    <xdr:colOff>0</xdr:colOff>
                    <xdr:row>458808</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524344</xdr:row>
                    <xdr:rowOff>0</xdr:rowOff>
                  </from>
                  <to>
                    <xdr:col>9475</xdr:col>
                    <xdr:colOff>0</xdr:colOff>
                    <xdr:row>524344</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589880</xdr:row>
                    <xdr:rowOff>0</xdr:rowOff>
                  </from>
                  <to>
                    <xdr:col>9475</xdr:col>
                    <xdr:colOff>0</xdr:colOff>
                    <xdr:row>589880</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655416</xdr:row>
                    <xdr:rowOff>0</xdr:rowOff>
                  </from>
                  <to>
                    <xdr:col>9475</xdr:col>
                    <xdr:colOff>0</xdr:colOff>
                    <xdr:row>655416</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720952</xdr:row>
                    <xdr:rowOff>0</xdr:rowOff>
                  </from>
                  <to>
                    <xdr:col>9475</xdr:col>
                    <xdr:colOff>0</xdr:colOff>
                    <xdr:row>720952</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786488</xdr:row>
                    <xdr:rowOff>0</xdr:rowOff>
                  </from>
                  <to>
                    <xdr:col>9475</xdr:col>
                    <xdr:colOff>0</xdr:colOff>
                    <xdr:row>786488</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852024</xdr:row>
                    <xdr:rowOff>0</xdr:rowOff>
                  </from>
                  <to>
                    <xdr:col>9475</xdr:col>
                    <xdr:colOff>0</xdr:colOff>
                    <xdr:row>852024</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917560</xdr:row>
                    <xdr:rowOff>0</xdr:rowOff>
                  </from>
                  <to>
                    <xdr:col>9475</xdr:col>
                    <xdr:colOff>0</xdr:colOff>
                    <xdr:row>917560</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983096</xdr:row>
                    <xdr:rowOff>0</xdr:rowOff>
                  </from>
                  <to>
                    <xdr:col>9475</xdr:col>
                    <xdr:colOff>0</xdr:colOff>
                    <xdr:row>983096</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9731</xdr:col>
                    <xdr:colOff>0</xdr:colOff>
                    <xdr:row>56</xdr:row>
                    <xdr:rowOff>0</xdr:rowOff>
                  </from>
                  <to>
                    <xdr:col>9731</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65592</xdr:row>
                    <xdr:rowOff>0</xdr:rowOff>
                  </from>
                  <to>
                    <xdr:col>9731</xdr:col>
                    <xdr:colOff>0</xdr:colOff>
                    <xdr:row>65592</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131128</xdr:row>
                    <xdr:rowOff>0</xdr:rowOff>
                  </from>
                  <to>
                    <xdr:col>9731</xdr:col>
                    <xdr:colOff>0</xdr:colOff>
                    <xdr:row>131128</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196664</xdr:row>
                    <xdr:rowOff>0</xdr:rowOff>
                  </from>
                  <to>
                    <xdr:col>9731</xdr:col>
                    <xdr:colOff>0</xdr:colOff>
                    <xdr:row>196664</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262200</xdr:row>
                    <xdr:rowOff>0</xdr:rowOff>
                  </from>
                  <to>
                    <xdr:col>9731</xdr:col>
                    <xdr:colOff>0</xdr:colOff>
                    <xdr:row>262200</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327736</xdr:row>
                    <xdr:rowOff>0</xdr:rowOff>
                  </from>
                  <to>
                    <xdr:col>9731</xdr:col>
                    <xdr:colOff>0</xdr:colOff>
                    <xdr:row>327736</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393272</xdr:row>
                    <xdr:rowOff>0</xdr:rowOff>
                  </from>
                  <to>
                    <xdr:col>9731</xdr:col>
                    <xdr:colOff>0</xdr:colOff>
                    <xdr:row>393272</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458808</xdr:row>
                    <xdr:rowOff>0</xdr:rowOff>
                  </from>
                  <to>
                    <xdr:col>9731</xdr:col>
                    <xdr:colOff>0</xdr:colOff>
                    <xdr:row>458808</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524344</xdr:row>
                    <xdr:rowOff>0</xdr:rowOff>
                  </from>
                  <to>
                    <xdr:col>9731</xdr:col>
                    <xdr:colOff>0</xdr:colOff>
                    <xdr:row>524344</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589880</xdr:row>
                    <xdr:rowOff>0</xdr:rowOff>
                  </from>
                  <to>
                    <xdr:col>9731</xdr:col>
                    <xdr:colOff>0</xdr:colOff>
                    <xdr:row>589880</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655416</xdr:row>
                    <xdr:rowOff>0</xdr:rowOff>
                  </from>
                  <to>
                    <xdr:col>9731</xdr:col>
                    <xdr:colOff>0</xdr:colOff>
                    <xdr:row>655416</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720952</xdr:row>
                    <xdr:rowOff>0</xdr:rowOff>
                  </from>
                  <to>
                    <xdr:col>9731</xdr:col>
                    <xdr:colOff>0</xdr:colOff>
                    <xdr:row>720952</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786488</xdr:row>
                    <xdr:rowOff>0</xdr:rowOff>
                  </from>
                  <to>
                    <xdr:col>9731</xdr:col>
                    <xdr:colOff>0</xdr:colOff>
                    <xdr:row>786488</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852024</xdr:row>
                    <xdr:rowOff>0</xdr:rowOff>
                  </from>
                  <to>
                    <xdr:col>9731</xdr:col>
                    <xdr:colOff>0</xdr:colOff>
                    <xdr:row>852024</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917560</xdr:row>
                    <xdr:rowOff>0</xdr:rowOff>
                  </from>
                  <to>
                    <xdr:col>9731</xdr:col>
                    <xdr:colOff>0</xdr:colOff>
                    <xdr:row>917560</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983096</xdr:row>
                    <xdr:rowOff>0</xdr:rowOff>
                  </from>
                  <to>
                    <xdr:col>9731</xdr:col>
                    <xdr:colOff>0</xdr:colOff>
                    <xdr:row>983096</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9987</xdr:col>
                    <xdr:colOff>0</xdr:colOff>
                    <xdr:row>56</xdr:row>
                    <xdr:rowOff>0</xdr:rowOff>
                  </from>
                  <to>
                    <xdr:col>9987</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65592</xdr:row>
                    <xdr:rowOff>0</xdr:rowOff>
                  </from>
                  <to>
                    <xdr:col>9987</xdr:col>
                    <xdr:colOff>0</xdr:colOff>
                    <xdr:row>65592</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131128</xdr:row>
                    <xdr:rowOff>0</xdr:rowOff>
                  </from>
                  <to>
                    <xdr:col>9987</xdr:col>
                    <xdr:colOff>0</xdr:colOff>
                    <xdr:row>131128</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196664</xdr:row>
                    <xdr:rowOff>0</xdr:rowOff>
                  </from>
                  <to>
                    <xdr:col>9987</xdr:col>
                    <xdr:colOff>0</xdr:colOff>
                    <xdr:row>196664</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262200</xdr:row>
                    <xdr:rowOff>0</xdr:rowOff>
                  </from>
                  <to>
                    <xdr:col>9987</xdr:col>
                    <xdr:colOff>0</xdr:colOff>
                    <xdr:row>262200</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327736</xdr:row>
                    <xdr:rowOff>0</xdr:rowOff>
                  </from>
                  <to>
                    <xdr:col>9987</xdr:col>
                    <xdr:colOff>0</xdr:colOff>
                    <xdr:row>327736</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393272</xdr:row>
                    <xdr:rowOff>0</xdr:rowOff>
                  </from>
                  <to>
                    <xdr:col>9987</xdr:col>
                    <xdr:colOff>0</xdr:colOff>
                    <xdr:row>393272</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458808</xdr:row>
                    <xdr:rowOff>0</xdr:rowOff>
                  </from>
                  <to>
                    <xdr:col>9987</xdr:col>
                    <xdr:colOff>0</xdr:colOff>
                    <xdr:row>458808</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524344</xdr:row>
                    <xdr:rowOff>0</xdr:rowOff>
                  </from>
                  <to>
                    <xdr:col>9987</xdr:col>
                    <xdr:colOff>0</xdr:colOff>
                    <xdr:row>524344</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589880</xdr:row>
                    <xdr:rowOff>0</xdr:rowOff>
                  </from>
                  <to>
                    <xdr:col>9987</xdr:col>
                    <xdr:colOff>0</xdr:colOff>
                    <xdr:row>589880</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655416</xdr:row>
                    <xdr:rowOff>0</xdr:rowOff>
                  </from>
                  <to>
                    <xdr:col>9987</xdr:col>
                    <xdr:colOff>0</xdr:colOff>
                    <xdr:row>655416</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720952</xdr:row>
                    <xdr:rowOff>0</xdr:rowOff>
                  </from>
                  <to>
                    <xdr:col>9987</xdr:col>
                    <xdr:colOff>0</xdr:colOff>
                    <xdr:row>720952</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786488</xdr:row>
                    <xdr:rowOff>0</xdr:rowOff>
                  </from>
                  <to>
                    <xdr:col>9987</xdr:col>
                    <xdr:colOff>0</xdr:colOff>
                    <xdr:row>786488</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852024</xdr:row>
                    <xdr:rowOff>0</xdr:rowOff>
                  </from>
                  <to>
                    <xdr:col>9987</xdr:col>
                    <xdr:colOff>0</xdr:colOff>
                    <xdr:row>852024</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917560</xdr:row>
                    <xdr:rowOff>0</xdr:rowOff>
                  </from>
                  <to>
                    <xdr:col>9987</xdr:col>
                    <xdr:colOff>0</xdr:colOff>
                    <xdr:row>917560</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983096</xdr:row>
                    <xdr:rowOff>0</xdr:rowOff>
                  </from>
                  <to>
                    <xdr:col>9987</xdr:col>
                    <xdr:colOff>0</xdr:colOff>
                    <xdr:row>983096</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10243</xdr:col>
                    <xdr:colOff>0</xdr:colOff>
                    <xdr:row>56</xdr:row>
                    <xdr:rowOff>0</xdr:rowOff>
                  </from>
                  <to>
                    <xdr:col>10243</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65592</xdr:row>
                    <xdr:rowOff>0</xdr:rowOff>
                  </from>
                  <to>
                    <xdr:col>10243</xdr:col>
                    <xdr:colOff>0</xdr:colOff>
                    <xdr:row>65592</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131128</xdr:row>
                    <xdr:rowOff>0</xdr:rowOff>
                  </from>
                  <to>
                    <xdr:col>10243</xdr:col>
                    <xdr:colOff>0</xdr:colOff>
                    <xdr:row>131128</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196664</xdr:row>
                    <xdr:rowOff>0</xdr:rowOff>
                  </from>
                  <to>
                    <xdr:col>10243</xdr:col>
                    <xdr:colOff>0</xdr:colOff>
                    <xdr:row>196664</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262200</xdr:row>
                    <xdr:rowOff>0</xdr:rowOff>
                  </from>
                  <to>
                    <xdr:col>10243</xdr:col>
                    <xdr:colOff>0</xdr:colOff>
                    <xdr:row>262200</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327736</xdr:row>
                    <xdr:rowOff>0</xdr:rowOff>
                  </from>
                  <to>
                    <xdr:col>10243</xdr:col>
                    <xdr:colOff>0</xdr:colOff>
                    <xdr:row>327736</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393272</xdr:row>
                    <xdr:rowOff>0</xdr:rowOff>
                  </from>
                  <to>
                    <xdr:col>10243</xdr:col>
                    <xdr:colOff>0</xdr:colOff>
                    <xdr:row>393272</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458808</xdr:row>
                    <xdr:rowOff>0</xdr:rowOff>
                  </from>
                  <to>
                    <xdr:col>10243</xdr:col>
                    <xdr:colOff>0</xdr:colOff>
                    <xdr:row>458808</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524344</xdr:row>
                    <xdr:rowOff>0</xdr:rowOff>
                  </from>
                  <to>
                    <xdr:col>10243</xdr:col>
                    <xdr:colOff>0</xdr:colOff>
                    <xdr:row>524344</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589880</xdr:row>
                    <xdr:rowOff>0</xdr:rowOff>
                  </from>
                  <to>
                    <xdr:col>10243</xdr:col>
                    <xdr:colOff>0</xdr:colOff>
                    <xdr:row>589880</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655416</xdr:row>
                    <xdr:rowOff>0</xdr:rowOff>
                  </from>
                  <to>
                    <xdr:col>10243</xdr:col>
                    <xdr:colOff>0</xdr:colOff>
                    <xdr:row>655416</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720952</xdr:row>
                    <xdr:rowOff>0</xdr:rowOff>
                  </from>
                  <to>
                    <xdr:col>10243</xdr:col>
                    <xdr:colOff>0</xdr:colOff>
                    <xdr:row>720952</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786488</xdr:row>
                    <xdr:rowOff>0</xdr:rowOff>
                  </from>
                  <to>
                    <xdr:col>10243</xdr:col>
                    <xdr:colOff>0</xdr:colOff>
                    <xdr:row>786488</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852024</xdr:row>
                    <xdr:rowOff>0</xdr:rowOff>
                  </from>
                  <to>
                    <xdr:col>10243</xdr:col>
                    <xdr:colOff>0</xdr:colOff>
                    <xdr:row>852024</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917560</xdr:row>
                    <xdr:rowOff>0</xdr:rowOff>
                  </from>
                  <to>
                    <xdr:col>10243</xdr:col>
                    <xdr:colOff>0</xdr:colOff>
                    <xdr:row>917560</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983096</xdr:row>
                    <xdr:rowOff>0</xdr:rowOff>
                  </from>
                  <to>
                    <xdr:col>10243</xdr:col>
                    <xdr:colOff>0</xdr:colOff>
                    <xdr:row>983096</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10499</xdr:col>
                    <xdr:colOff>0</xdr:colOff>
                    <xdr:row>56</xdr:row>
                    <xdr:rowOff>0</xdr:rowOff>
                  </from>
                  <to>
                    <xdr:col>10499</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65592</xdr:row>
                    <xdr:rowOff>0</xdr:rowOff>
                  </from>
                  <to>
                    <xdr:col>10499</xdr:col>
                    <xdr:colOff>0</xdr:colOff>
                    <xdr:row>65592</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131128</xdr:row>
                    <xdr:rowOff>0</xdr:rowOff>
                  </from>
                  <to>
                    <xdr:col>10499</xdr:col>
                    <xdr:colOff>0</xdr:colOff>
                    <xdr:row>131128</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196664</xdr:row>
                    <xdr:rowOff>0</xdr:rowOff>
                  </from>
                  <to>
                    <xdr:col>10499</xdr:col>
                    <xdr:colOff>0</xdr:colOff>
                    <xdr:row>196664</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262200</xdr:row>
                    <xdr:rowOff>0</xdr:rowOff>
                  </from>
                  <to>
                    <xdr:col>10499</xdr:col>
                    <xdr:colOff>0</xdr:colOff>
                    <xdr:row>262200</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327736</xdr:row>
                    <xdr:rowOff>0</xdr:rowOff>
                  </from>
                  <to>
                    <xdr:col>10499</xdr:col>
                    <xdr:colOff>0</xdr:colOff>
                    <xdr:row>327736</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393272</xdr:row>
                    <xdr:rowOff>0</xdr:rowOff>
                  </from>
                  <to>
                    <xdr:col>10499</xdr:col>
                    <xdr:colOff>0</xdr:colOff>
                    <xdr:row>393272</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458808</xdr:row>
                    <xdr:rowOff>0</xdr:rowOff>
                  </from>
                  <to>
                    <xdr:col>10499</xdr:col>
                    <xdr:colOff>0</xdr:colOff>
                    <xdr:row>458808</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524344</xdr:row>
                    <xdr:rowOff>0</xdr:rowOff>
                  </from>
                  <to>
                    <xdr:col>10499</xdr:col>
                    <xdr:colOff>0</xdr:colOff>
                    <xdr:row>524344</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589880</xdr:row>
                    <xdr:rowOff>0</xdr:rowOff>
                  </from>
                  <to>
                    <xdr:col>10499</xdr:col>
                    <xdr:colOff>0</xdr:colOff>
                    <xdr:row>589880</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655416</xdr:row>
                    <xdr:rowOff>0</xdr:rowOff>
                  </from>
                  <to>
                    <xdr:col>10499</xdr:col>
                    <xdr:colOff>0</xdr:colOff>
                    <xdr:row>655416</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720952</xdr:row>
                    <xdr:rowOff>0</xdr:rowOff>
                  </from>
                  <to>
                    <xdr:col>10499</xdr:col>
                    <xdr:colOff>0</xdr:colOff>
                    <xdr:row>720952</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786488</xdr:row>
                    <xdr:rowOff>0</xdr:rowOff>
                  </from>
                  <to>
                    <xdr:col>10499</xdr:col>
                    <xdr:colOff>0</xdr:colOff>
                    <xdr:row>786488</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852024</xdr:row>
                    <xdr:rowOff>0</xdr:rowOff>
                  </from>
                  <to>
                    <xdr:col>10499</xdr:col>
                    <xdr:colOff>0</xdr:colOff>
                    <xdr:row>852024</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917560</xdr:row>
                    <xdr:rowOff>0</xdr:rowOff>
                  </from>
                  <to>
                    <xdr:col>10499</xdr:col>
                    <xdr:colOff>0</xdr:colOff>
                    <xdr:row>917560</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983096</xdr:row>
                    <xdr:rowOff>0</xdr:rowOff>
                  </from>
                  <to>
                    <xdr:col>10499</xdr:col>
                    <xdr:colOff>0</xdr:colOff>
                    <xdr:row>983096</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10755</xdr:col>
                    <xdr:colOff>0</xdr:colOff>
                    <xdr:row>56</xdr:row>
                    <xdr:rowOff>0</xdr:rowOff>
                  </from>
                  <to>
                    <xdr:col>10755</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65592</xdr:row>
                    <xdr:rowOff>0</xdr:rowOff>
                  </from>
                  <to>
                    <xdr:col>10755</xdr:col>
                    <xdr:colOff>0</xdr:colOff>
                    <xdr:row>65592</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131128</xdr:row>
                    <xdr:rowOff>0</xdr:rowOff>
                  </from>
                  <to>
                    <xdr:col>10755</xdr:col>
                    <xdr:colOff>0</xdr:colOff>
                    <xdr:row>131128</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196664</xdr:row>
                    <xdr:rowOff>0</xdr:rowOff>
                  </from>
                  <to>
                    <xdr:col>10755</xdr:col>
                    <xdr:colOff>0</xdr:colOff>
                    <xdr:row>196664</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262200</xdr:row>
                    <xdr:rowOff>0</xdr:rowOff>
                  </from>
                  <to>
                    <xdr:col>10755</xdr:col>
                    <xdr:colOff>0</xdr:colOff>
                    <xdr:row>262200</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327736</xdr:row>
                    <xdr:rowOff>0</xdr:rowOff>
                  </from>
                  <to>
                    <xdr:col>10755</xdr:col>
                    <xdr:colOff>0</xdr:colOff>
                    <xdr:row>327736</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393272</xdr:row>
                    <xdr:rowOff>0</xdr:rowOff>
                  </from>
                  <to>
                    <xdr:col>10755</xdr:col>
                    <xdr:colOff>0</xdr:colOff>
                    <xdr:row>393272</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458808</xdr:row>
                    <xdr:rowOff>0</xdr:rowOff>
                  </from>
                  <to>
                    <xdr:col>10755</xdr:col>
                    <xdr:colOff>0</xdr:colOff>
                    <xdr:row>458808</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524344</xdr:row>
                    <xdr:rowOff>0</xdr:rowOff>
                  </from>
                  <to>
                    <xdr:col>10755</xdr:col>
                    <xdr:colOff>0</xdr:colOff>
                    <xdr:row>524344</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589880</xdr:row>
                    <xdr:rowOff>0</xdr:rowOff>
                  </from>
                  <to>
                    <xdr:col>10755</xdr:col>
                    <xdr:colOff>0</xdr:colOff>
                    <xdr:row>589880</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655416</xdr:row>
                    <xdr:rowOff>0</xdr:rowOff>
                  </from>
                  <to>
                    <xdr:col>10755</xdr:col>
                    <xdr:colOff>0</xdr:colOff>
                    <xdr:row>655416</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720952</xdr:row>
                    <xdr:rowOff>0</xdr:rowOff>
                  </from>
                  <to>
                    <xdr:col>10755</xdr:col>
                    <xdr:colOff>0</xdr:colOff>
                    <xdr:row>720952</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786488</xdr:row>
                    <xdr:rowOff>0</xdr:rowOff>
                  </from>
                  <to>
                    <xdr:col>10755</xdr:col>
                    <xdr:colOff>0</xdr:colOff>
                    <xdr:row>786488</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852024</xdr:row>
                    <xdr:rowOff>0</xdr:rowOff>
                  </from>
                  <to>
                    <xdr:col>10755</xdr:col>
                    <xdr:colOff>0</xdr:colOff>
                    <xdr:row>852024</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917560</xdr:row>
                    <xdr:rowOff>0</xdr:rowOff>
                  </from>
                  <to>
                    <xdr:col>10755</xdr:col>
                    <xdr:colOff>0</xdr:colOff>
                    <xdr:row>917560</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983096</xdr:row>
                    <xdr:rowOff>0</xdr:rowOff>
                  </from>
                  <to>
                    <xdr:col>10755</xdr:col>
                    <xdr:colOff>0</xdr:colOff>
                    <xdr:row>983096</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11011</xdr:col>
                    <xdr:colOff>0</xdr:colOff>
                    <xdr:row>56</xdr:row>
                    <xdr:rowOff>0</xdr:rowOff>
                  </from>
                  <to>
                    <xdr:col>11011</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65592</xdr:row>
                    <xdr:rowOff>0</xdr:rowOff>
                  </from>
                  <to>
                    <xdr:col>11011</xdr:col>
                    <xdr:colOff>0</xdr:colOff>
                    <xdr:row>65592</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131128</xdr:row>
                    <xdr:rowOff>0</xdr:rowOff>
                  </from>
                  <to>
                    <xdr:col>11011</xdr:col>
                    <xdr:colOff>0</xdr:colOff>
                    <xdr:row>131128</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196664</xdr:row>
                    <xdr:rowOff>0</xdr:rowOff>
                  </from>
                  <to>
                    <xdr:col>11011</xdr:col>
                    <xdr:colOff>0</xdr:colOff>
                    <xdr:row>196664</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262200</xdr:row>
                    <xdr:rowOff>0</xdr:rowOff>
                  </from>
                  <to>
                    <xdr:col>11011</xdr:col>
                    <xdr:colOff>0</xdr:colOff>
                    <xdr:row>262200</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327736</xdr:row>
                    <xdr:rowOff>0</xdr:rowOff>
                  </from>
                  <to>
                    <xdr:col>11011</xdr:col>
                    <xdr:colOff>0</xdr:colOff>
                    <xdr:row>327736</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393272</xdr:row>
                    <xdr:rowOff>0</xdr:rowOff>
                  </from>
                  <to>
                    <xdr:col>11011</xdr:col>
                    <xdr:colOff>0</xdr:colOff>
                    <xdr:row>393272</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458808</xdr:row>
                    <xdr:rowOff>0</xdr:rowOff>
                  </from>
                  <to>
                    <xdr:col>11011</xdr:col>
                    <xdr:colOff>0</xdr:colOff>
                    <xdr:row>458808</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524344</xdr:row>
                    <xdr:rowOff>0</xdr:rowOff>
                  </from>
                  <to>
                    <xdr:col>11011</xdr:col>
                    <xdr:colOff>0</xdr:colOff>
                    <xdr:row>524344</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589880</xdr:row>
                    <xdr:rowOff>0</xdr:rowOff>
                  </from>
                  <to>
                    <xdr:col>11011</xdr:col>
                    <xdr:colOff>0</xdr:colOff>
                    <xdr:row>589880</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655416</xdr:row>
                    <xdr:rowOff>0</xdr:rowOff>
                  </from>
                  <to>
                    <xdr:col>11011</xdr:col>
                    <xdr:colOff>0</xdr:colOff>
                    <xdr:row>655416</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720952</xdr:row>
                    <xdr:rowOff>0</xdr:rowOff>
                  </from>
                  <to>
                    <xdr:col>11011</xdr:col>
                    <xdr:colOff>0</xdr:colOff>
                    <xdr:row>720952</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786488</xdr:row>
                    <xdr:rowOff>0</xdr:rowOff>
                  </from>
                  <to>
                    <xdr:col>11011</xdr:col>
                    <xdr:colOff>0</xdr:colOff>
                    <xdr:row>786488</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852024</xdr:row>
                    <xdr:rowOff>0</xdr:rowOff>
                  </from>
                  <to>
                    <xdr:col>11011</xdr:col>
                    <xdr:colOff>0</xdr:colOff>
                    <xdr:row>852024</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917560</xdr:row>
                    <xdr:rowOff>0</xdr:rowOff>
                  </from>
                  <to>
                    <xdr:col>11011</xdr:col>
                    <xdr:colOff>0</xdr:colOff>
                    <xdr:row>917560</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983096</xdr:row>
                    <xdr:rowOff>0</xdr:rowOff>
                  </from>
                  <to>
                    <xdr:col>11011</xdr:col>
                    <xdr:colOff>0</xdr:colOff>
                    <xdr:row>983096</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11267</xdr:col>
                    <xdr:colOff>0</xdr:colOff>
                    <xdr:row>56</xdr:row>
                    <xdr:rowOff>0</xdr:rowOff>
                  </from>
                  <to>
                    <xdr:col>11267</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65592</xdr:row>
                    <xdr:rowOff>0</xdr:rowOff>
                  </from>
                  <to>
                    <xdr:col>11267</xdr:col>
                    <xdr:colOff>0</xdr:colOff>
                    <xdr:row>65592</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131128</xdr:row>
                    <xdr:rowOff>0</xdr:rowOff>
                  </from>
                  <to>
                    <xdr:col>11267</xdr:col>
                    <xdr:colOff>0</xdr:colOff>
                    <xdr:row>131128</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196664</xdr:row>
                    <xdr:rowOff>0</xdr:rowOff>
                  </from>
                  <to>
                    <xdr:col>11267</xdr:col>
                    <xdr:colOff>0</xdr:colOff>
                    <xdr:row>196664</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262200</xdr:row>
                    <xdr:rowOff>0</xdr:rowOff>
                  </from>
                  <to>
                    <xdr:col>11267</xdr:col>
                    <xdr:colOff>0</xdr:colOff>
                    <xdr:row>262200</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327736</xdr:row>
                    <xdr:rowOff>0</xdr:rowOff>
                  </from>
                  <to>
                    <xdr:col>11267</xdr:col>
                    <xdr:colOff>0</xdr:colOff>
                    <xdr:row>327736</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393272</xdr:row>
                    <xdr:rowOff>0</xdr:rowOff>
                  </from>
                  <to>
                    <xdr:col>11267</xdr:col>
                    <xdr:colOff>0</xdr:colOff>
                    <xdr:row>393272</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458808</xdr:row>
                    <xdr:rowOff>0</xdr:rowOff>
                  </from>
                  <to>
                    <xdr:col>11267</xdr:col>
                    <xdr:colOff>0</xdr:colOff>
                    <xdr:row>458808</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524344</xdr:row>
                    <xdr:rowOff>0</xdr:rowOff>
                  </from>
                  <to>
                    <xdr:col>11267</xdr:col>
                    <xdr:colOff>0</xdr:colOff>
                    <xdr:row>524344</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589880</xdr:row>
                    <xdr:rowOff>0</xdr:rowOff>
                  </from>
                  <to>
                    <xdr:col>11267</xdr:col>
                    <xdr:colOff>0</xdr:colOff>
                    <xdr:row>589880</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655416</xdr:row>
                    <xdr:rowOff>0</xdr:rowOff>
                  </from>
                  <to>
                    <xdr:col>11267</xdr:col>
                    <xdr:colOff>0</xdr:colOff>
                    <xdr:row>655416</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720952</xdr:row>
                    <xdr:rowOff>0</xdr:rowOff>
                  </from>
                  <to>
                    <xdr:col>11267</xdr:col>
                    <xdr:colOff>0</xdr:colOff>
                    <xdr:row>720952</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786488</xdr:row>
                    <xdr:rowOff>0</xdr:rowOff>
                  </from>
                  <to>
                    <xdr:col>11267</xdr:col>
                    <xdr:colOff>0</xdr:colOff>
                    <xdr:row>786488</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852024</xdr:row>
                    <xdr:rowOff>0</xdr:rowOff>
                  </from>
                  <to>
                    <xdr:col>11267</xdr:col>
                    <xdr:colOff>0</xdr:colOff>
                    <xdr:row>852024</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917560</xdr:row>
                    <xdr:rowOff>0</xdr:rowOff>
                  </from>
                  <to>
                    <xdr:col>11267</xdr:col>
                    <xdr:colOff>0</xdr:colOff>
                    <xdr:row>917560</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983096</xdr:row>
                    <xdr:rowOff>0</xdr:rowOff>
                  </from>
                  <to>
                    <xdr:col>11267</xdr:col>
                    <xdr:colOff>0</xdr:colOff>
                    <xdr:row>983096</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11523</xdr:col>
                    <xdr:colOff>0</xdr:colOff>
                    <xdr:row>56</xdr:row>
                    <xdr:rowOff>0</xdr:rowOff>
                  </from>
                  <to>
                    <xdr:col>11523</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65592</xdr:row>
                    <xdr:rowOff>0</xdr:rowOff>
                  </from>
                  <to>
                    <xdr:col>11523</xdr:col>
                    <xdr:colOff>0</xdr:colOff>
                    <xdr:row>65592</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131128</xdr:row>
                    <xdr:rowOff>0</xdr:rowOff>
                  </from>
                  <to>
                    <xdr:col>11523</xdr:col>
                    <xdr:colOff>0</xdr:colOff>
                    <xdr:row>131128</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196664</xdr:row>
                    <xdr:rowOff>0</xdr:rowOff>
                  </from>
                  <to>
                    <xdr:col>11523</xdr:col>
                    <xdr:colOff>0</xdr:colOff>
                    <xdr:row>196664</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262200</xdr:row>
                    <xdr:rowOff>0</xdr:rowOff>
                  </from>
                  <to>
                    <xdr:col>11523</xdr:col>
                    <xdr:colOff>0</xdr:colOff>
                    <xdr:row>262200</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327736</xdr:row>
                    <xdr:rowOff>0</xdr:rowOff>
                  </from>
                  <to>
                    <xdr:col>11523</xdr:col>
                    <xdr:colOff>0</xdr:colOff>
                    <xdr:row>327736</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393272</xdr:row>
                    <xdr:rowOff>0</xdr:rowOff>
                  </from>
                  <to>
                    <xdr:col>11523</xdr:col>
                    <xdr:colOff>0</xdr:colOff>
                    <xdr:row>393272</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458808</xdr:row>
                    <xdr:rowOff>0</xdr:rowOff>
                  </from>
                  <to>
                    <xdr:col>11523</xdr:col>
                    <xdr:colOff>0</xdr:colOff>
                    <xdr:row>458808</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524344</xdr:row>
                    <xdr:rowOff>0</xdr:rowOff>
                  </from>
                  <to>
                    <xdr:col>11523</xdr:col>
                    <xdr:colOff>0</xdr:colOff>
                    <xdr:row>524344</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589880</xdr:row>
                    <xdr:rowOff>0</xdr:rowOff>
                  </from>
                  <to>
                    <xdr:col>11523</xdr:col>
                    <xdr:colOff>0</xdr:colOff>
                    <xdr:row>589880</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655416</xdr:row>
                    <xdr:rowOff>0</xdr:rowOff>
                  </from>
                  <to>
                    <xdr:col>11523</xdr:col>
                    <xdr:colOff>0</xdr:colOff>
                    <xdr:row>655416</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720952</xdr:row>
                    <xdr:rowOff>0</xdr:rowOff>
                  </from>
                  <to>
                    <xdr:col>11523</xdr:col>
                    <xdr:colOff>0</xdr:colOff>
                    <xdr:row>720952</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786488</xdr:row>
                    <xdr:rowOff>0</xdr:rowOff>
                  </from>
                  <to>
                    <xdr:col>11523</xdr:col>
                    <xdr:colOff>0</xdr:colOff>
                    <xdr:row>786488</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852024</xdr:row>
                    <xdr:rowOff>0</xdr:rowOff>
                  </from>
                  <to>
                    <xdr:col>11523</xdr:col>
                    <xdr:colOff>0</xdr:colOff>
                    <xdr:row>852024</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917560</xdr:row>
                    <xdr:rowOff>0</xdr:rowOff>
                  </from>
                  <to>
                    <xdr:col>11523</xdr:col>
                    <xdr:colOff>0</xdr:colOff>
                    <xdr:row>917560</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983096</xdr:row>
                    <xdr:rowOff>0</xdr:rowOff>
                  </from>
                  <to>
                    <xdr:col>11523</xdr:col>
                    <xdr:colOff>0</xdr:colOff>
                    <xdr:row>983096</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11779</xdr:col>
                    <xdr:colOff>0</xdr:colOff>
                    <xdr:row>56</xdr:row>
                    <xdr:rowOff>0</xdr:rowOff>
                  </from>
                  <to>
                    <xdr:col>11779</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65592</xdr:row>
                    <xdr:rowOff>0</xdr:rowOff>
                  </from>
                  <to>
                    <xdr:col>11779</xdr:col>
                    <xdr:colOff>0</xdr:colOff>
                    <xdr:row>65592</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131128</xdr:row>
                    <xdr:rowOff>0</xdr:rowOff>
                  </from>
                  <to>
                    <xdr:col>11779</xdr:col>
                    <xdr:colOff>0</xdr:colOff>
                    <xdr:row>131128</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196664</xdr:row>
                    <xdr:rowOff>0</xdr:rowOff>
                  </from>
                  <to>
                    <xdr:col>11779</xdr:col>
                    <xdr:colOff>0</xdr:colOff>
                    <xdr:row>196664</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262200</xdr:row>
                    <xdr:rowOff>0</xdr:rowOff>
                  </from>
                  <to>
                    <xdr:col>11779</xdr:col>
                    <xdr:colOff>0</xdr:colOff>
                    <xdr:row>262200</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327736</xdr:row>
                    <xdr:rowOff>0</xdr:rowOff>
                  </from>
                  <to>
                    <xdr:col>11779</xdr:col>
                    <xdr:colOff>0</xdr:colOff>
                    <xdr:row>327736</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393272</xdr:row>
                    <xdr:rowOff>0</xdr:rowOff>
                  </from>
                  <to>
                    <xdr:col>11779</xdr:col>
                    <xdr:colOff>0</xdr:colOff>
                    <xdr:row>393272</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458808</xdr:row>
                    <xdr:rowOff>0</xdr:rowOff>
                  </from>
                  <to>
                    <xdr:col>11779</xdr:col>
                    <xdr:colOff>0</xdr:colOff>
                    <xdr:row>458808</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524344</xdr:row>
                    <xdr:rowOff>0</xdr:rowOff>
                  </from>
                  <to>
                    <xdr:col>11779</xdr:col>
                    <xdr:colOff>0</xdr:colOff>
                    <xdr:row>524344</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589880</xdr:row>
                    <xdr:rowOff>0</xdr:rowOff>
                  </from>
                  <to>
                    <xdr:col>11779</xdr:col>
                    <xdr:colOff>0</xdr:colOff>
                    <xdr:row>589880</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655416</xdr:row>
                    <xdr:rowOff>0</xdr:rowOff>
                  </from>
                  <to>
                    <xdr:col>11779</xdr:col>
                    <xdr:colOff>0</xdr:colOff>
                    <xdr:row>655416</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720952</xdr:row>
                    <xdr:rowOff>0</xdr:rowOff>
                  </from>
                  <to>
                    <xdr:col>11779</xdr:col>
                    <xdr:colOff>0</xdr:colOff>
                    <xdr:row>720952</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786488</xdr:row>
                    <xdr:rowOff>0</xdr:rowOff>
                  </from>
                  <to>
                    <xdr:col>11779</xdr:col>
                    <xdr:colOff>0</xdr:colOff>
                    <xdr:row>786488</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852024</xdr:row>
                    <xdr:rowOff>0</xdr:rowOff>
                  </from>
                  <to>
                    <xdr:col>11779</xdr:col>
                    <xdr:colOff>0</xdr:colOff>
                    <xdr:row>852024</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917560</xdr:row>
                    <xdr:rowOff>0</xdr:rowOff>
                  </from>
                  <to>
                    <xdr:col>11779</xdr:col>
                    <xdr:colOff>0</xdr:colOff>
                    <xdr:row>917560</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983096</xdr:row>
                    <xdr:rowOff>0</xdr:rowOff>
                  </from>
                  <to>
                    <xdr:col>11779</xdr:col>
                    <xdr:colOff>0</xdr:colOff>
                    <xdr:row>983096</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12035</xdr:col>
                    <xdr:colOff>0</xdr:colOff>
                    <xdr:row>56</xdr:row>
                    <xdr:rowOff>0</xdr:rowOff>
                  </from>
                  <to>
                    <xdr:col>12035</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65592</xdr:row>
                    <xdr:rowOff>0</xdr:rowOff>
                  </from>
                  <to>
                    <xdr:col>12035</xdr:col>
                    <xdr:colOff>0</xdr:colOff>
                    <xdr:row>65592</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131128</xdr:row>
                    <xdr:rowOff>0</xdr:rowOff>
                  </from>
                  <to>
                    <xdr:col>12035</xdr:col>
                    <xdr:colOff>0</xdr:colOff>
                    <xdr:row>131128</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196664</xdr:row>
                    <xdr:rowOff>0</xdr:rowOff>
                  </from>
                  <to>
                    <xdr:col>12035</xdr:col>
                    <xdr:colOff>0</xdr:colOff>
                    <xdr:row>196664</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262200</xdr:row>
                    <xdr:rowOff>0</xdr:rowOff>
                  </from>
                  <to>
                    <xdr:col>12035</xdr:col>
                    <xdr:colOff>0</xdr:colOff>
                    <xdr:row>262200</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327736</xdr:row>
                    <xdr:rowOff>0</xdr:rowOff>
                  </from>
                  <to>
                    <xdr:col>12035</xdr:col>
                    <xdr:colOff>0</xdr:colOff>
                    <xdr:row>327736</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393272</xdr:row>
                    <xdr:rowOff>0</xdr:rowOff>
                  </from>
                  <to>
                    <xdr:col>12035</xdr:col>
                    <xdr:colOff>0</xdr:colOff>
                    <xdr:row>393272</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458808</xdr:row>
                    <xdr:rowOff>0</xdr:rowOff>
                  </from>
                  <to>
                    <xdr:col>12035</xdr:col>
                    <xdr:colOff>0</xdr:colOff>
                    <xdr:row>458808</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524344</xdr:row>
                    <xdr:rowOff>0</xdr:rowOff>
                  </from>
                  <to>
                    <xdr:col>12035</xdr:col>
                    <xdr:colOff>0</xdr:colOff>
                    <xdr:row>524344</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589880</xdr:row>
                    <xdr:rowOff>0</xdr:rowOff>
                  </from>
                  <to>
                    <xdr:col>12035</xdr:col>
                    <xdr:colOff>0</xdr:colOff>
                    <xdr:row>589880</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655416</xdr:row>
                    <xdr:rowOff>0</xdr:rowOff>
                  </from>
                  <to>
                    <xdr:col>12035</xdr:col>
                    <xdr:colOff>0</xdr:colOff>
                    <xdr:row>655416</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720952</xdr:row>
                    <xdr:rowOff>0</xdr:rowOff>
                  </from>
                  <to>
                    <xdr:col>12035</xdr:col>
                    <xdr:colOff>0</xdr:colOff>
                    <xdr:row>720952</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786488</xdr:row>
                    <xdr:rowOff>0</xdr:rowOff>
                  </from>
                  <to>
                    <xdr:col>12035</xdr:col>
                    <xdr:colOff>0</xdr:colOff>
                    <xdr:row>786488</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852024</xdr:row>
                    <xdr:rowOff>0</xdr:rowOff>
                  </from>
                  <to>
                    <xdr:col>12035</xdr:col>
                    <xdr:colOff>0</xdr:colOff>
                    <xdr:row>852024</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917560</xdr:row>
                    <xdr:rowOff>0</xdr:rowOff>
                  </from>
                  <to>
                    <xdr:col>12035</xdr:col>
                    <xdr:colOff>0</xdr:colOff>
                    <xdr:row>917560</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983096</xdr:row>
                    <xdr:rowOff>0</xdr:rowOff>
                  </from>
                  <to>
                    <xdr:col>12035</xdr:col>
                    <xdr:colOff>0</xdr:colOff>
                    <xdr:row>983096</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12291</xdr:col>
                    <xdr:colOff>0</xdr:colOff>
                    <xdr:row>56</xdr:row>
                    <xdr:rowOff>0</xdr:rowOff>
                  </from>
                  <to>
                    <xdr:col>12291</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65592</xdr:row>
                    <xdr:rowOff>0</xdr:rowOff>
                  </from>
                  <to>
                    <xdr:col>12291</xdr:col>
                    <xdr:colOff>0</xdr:colOff>
                    <xdr:row>65592</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131128</xdr:row>
                    <xdr:rowOff>0</xdr:rowOff>
                  </from>
                  <to>
                    <xdr:col>12291</xdr:col>
                    <xdr:colOff>0</xdr:colOff>
                    <xdr:row>131128</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196664</xdr:row>
                    <xdr:rowOff>0</xdr:rowOff>
                  </from>
                  <to>
                    <xdr:col>12291</xdr:col>
                    <xdr:colOff>0</xdr:colOff>
                    <xdr:row>196664</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262200</xdr:row>
                    <xdr:rowOff>0</xdr:rowOff>
                  </from>
                  <to>
                    <xdr:col>12291</xdr:col>
                    <xdr:colOff>0</xdr:colOff>
                    <xdr:row>262200</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327736</xdr:row>
                    <xdr:rowOff>0</xdr:rowOff>
                  </from>
                  <to>
                    <xdr:col>12291</xdr:col>
                    <xdr:colOff>0</xdr:colOff>
                    <xdr:row>327736</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393272</xdr:row>
                    <xdr:rowOff>0</xdr:rowOff>
                  </from>
                  <to>
                    <xdr:col>12291</xdr:col>
                    <xdr:colOff>0</xdr:colOff>
                    <xdr:row>393272</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458808</xdr:row>
                    <xdr:rowOff>0</xdr:rowOff>
                  </from>
                  <to>
                    <xdr:col>12291</xdr:col>
                    <xdr:colOff>0</xdr:colOff>
                    <xdr:row>458808</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524344</xdr:row>
                    <xdr:rowOff>0</xdr:rowOff>
                  </from>
                  <to>
                    <xdr:col>12291</xdr:col>
                    <xdr:colOff>0</xdr:colOff>
                    <xdr:row>524344</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589880</xdr:row>
                    <xdr:rowOff>0</xdr:rowOff>
                  </from>
                  <to>
                    <xdr:col>12291</xdr:col>
                    <xdr:colOff>0</xdr:colOff>
                    <xdr:row>589880</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655416</xdr:row>
                    <xdr:rowOff>0</xdr:rowOff>
                  </from>
                  <to>
                    <xdr:col>12291</xdr:col>
                    <xdr:colOff>0</xdr:colOff>
                    <xdr:row>655416</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720952</xdr:row>
                    <xdr:rowOff>0</xdr:rowOff>
                  </from>
                  <to>
                    <xdr:col>12291</xdr:col>
                    <xdr:colOff>0</xdr:colOff>
                    <xdr:row>720952</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786488</xdr:row>
                    <xdr:rowOff>0</xdr:rowOff>
                  </from>
                  <to>
                    <xdr:col>12291</xdr:col>
                    <xdr:colOff>0</xdr:colOff>
                    <xdr:row>786488</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852024</xdr:row>
                    <xdr:rowOff>0</xdr:rowOff>
                  </from>
                  <to>
                    <xdr:col>12291</xdr:col>
                    <xdr:colOff>0</xdr:colOff>
                    <xdr:row>852024</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917560</xdr:row>
                    <xdr:rowOff>0</xdr:rowOff>
                  </from>
                  <to>
                    <xdr:col>12291</xdr:col>
                    <xdr:colOff>0</xdr:colOff>
                    <xdr:row>917560</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983096</xdr:row>
                    <xdr:rowOff>0</xdr:rowOff>
                  </from>
                  <to>
                    <xdr:col>12291</xdr:col>
                    <xdr:colOff>0</xdr:colOff>
                    <xdr:row>983096</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12547</xdr:col>
                    <xdr:colOff>0</xdr:colOff>
                    <xdr:row>56</xdr:row>
                    <xdr:rowOff>0</xdr:rowOff>
                  </from>
                  <to>
                    <xdr:col>12547</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65592</xdr:row>
                    <xdr:rowOff>0</xdr:rowOff>
                  </from>
                  <to>
                    <xdr:col>12547</xdr:col>
                    <xdr:colOff>0</xdr:colOff>
                    <xdr:row>65592</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131128</xdr:row>
                    <xdr:rowOff>0</xdr:rowOff>
                  </from>
                  <to>
                    <xdr:col>12547</xdr:col>
                    <xdr:colOff>0</xdr:colOff>
                    <xdr:row>131128</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196664</xdr:row>
                    <xdr:rowOff>0</xdr:rowOff>
                  </from>
                  <to>
                    <xdr:col>12547</xdr:col>
                    <xdr:colOff>0</xdr:colOff>
                    <xdr:row>196664</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262200</xdr:row>
                    <xdr:rowOff>0</xdr:rowOff>
                  </from>
                  <to>
                    <xdr:col>12547</xdr:col>
                    <xdr:colOff>0</xdr:colOff>
                    <xdr:row>262200</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327736</xdr:row>
                    <xdr:rowOff>0</xdr:rowOff>
                  </from>
                  <to>
                    <xdr:col>12547</xdr:col>
                    <xdr:colOff>0</xdr:colOff>
                    <xdr:row>327736</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393272</xdr:row>
                    <xdr:rowOff>0</xdr:rowOff>
                  </from>
                  <to>
                    <xdr:col>12547</xdr:col>
                    <xdr:colOff>0</xdr:colOff>
                    <xdr:row>393272</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458808</xdr:row>
                    <xdr:rowOff>0</xdr:rowOff>
                  </from>
                  <to>
                    <xdr:col>12547</xdr:col>
                    <xdr:colOff>0</xdr:colOff>
                    <xdr:row>458808</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524344</xdr:row>
                    <xdr:rowOff>0</xdr:rowOff>
                  </from>
                  <to>
                    <xdr:col>12547</xdr:col>
                    <xdr:colOff>0</xdr:colOff>
                    <xdr:row>524344</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589880</xdr:row>
                    <xdr:rowOff>0</xdr:rowOff>
                  </from>
                  <to>
                    <xdr:col>12547</xdr:col>
                    <xdr:colOff>0</xdr:colOff>
                    <xdr:row>589880</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655416</xdr:row>
                    <xdr:rowOff>0</xdr:rowOff>
                  </from>
                  <to>
                    <xdr:col>12547</xdr:col>
                    <xdr:colOff>0</xdr:colOff>
                    <xdr:row>655416</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720952</xdr:row>
                    <xdr:rowOff>0</xdr:rowOff>
                  </from>
                  <to>
                    <xdr:col>12547</xdr:col>
                    <xdr:colOff>0</xdr:colOff>
                    <xdr:row>720952</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786488</xdr:row>
                    <xdr:rowOff>0</xdr:rowOff>
                  </from>
                  <to>
                    <xdr:col>12547</xdr:col>
                    <xdr:colOff>0</xdr:colOff>
                    <xdr:row>786488</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852024</xdr:row>
                    <xdr:rowOff>0</xdr:rowOff>
                  </from>
                  <to>
                    <xdr:col>12547</xdr:col>
                    <xdr:colOff>0</xdr:colOff>
                    <xdr:row>852024</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917560</xdr:row>
                    <xdr:rowOff>0</xdr:rowOff>
                  </from>
                  <to>
                    <xdr:col>12547</xdr:col>
                    <xdr:colOff>0</xdr:colOff>
                    <xdr:row>917560</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983096</xdr:row>
                    <xdr:rowOff>0</xdr:rowOff>
                  </from>
                  <to>
                    <xdr:col>12547</xdr:col>
                    <xdr:colOff>0</xdr:colOff>
                    <xdr:row>983096</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12803</xdr:col>
                    <xdr:colOff>0</xdr:colOff>
                    <xdr:row>56</xdr:row>
                    <xdr:rowOff>0</xdr:rowOff>
                  </from>
                  <to>
                    <xdr:col>12803</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65592</xdr:row>
                    <xdr:rowOff>0</xdr:rowOff>
                  </from>
                  <to>
                    <xdr:col>12803</xdr:col>
                    <xdr:colOff>0</xdr:colOff>
                    <xdr:row>65592</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131128</xdr:row>
                    <xdr:rowOff>0</xdr:rowOff>
                  </from>
                  <to>
                    <xdr:col>12803</xdr:col>
                    <xdr:colOff>0</xdr:colOff>
                    <xdr:row>131128</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196664</xdr:row>
                    <xdr:rowOff>0</xdr:rowOff>
                  </from>
                  <to>
                    <xdr:col>12803</xdr:col>
                    <xdr:colOff>0</xdr:colOff>
                    <xdr:row>196664</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262200</xdr:row>
                    <xdr:rowOff>0</xdr:rowOff>
                  </from>
                  <to>
                    <xdr:col>12803</xdr:col>
                    <xdr:colOff>0</xdr:colOff>
                    <xdr:row>262200</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327736</xdr:row>
                    <xdr:rowOff>0</xdr:rowOff>
                  </from>
                  <to>
                    <xdr:col>12803</xdr:col>
                    <xdr:colOff>0</xdr:colOff>
                    <xdr:row>327736</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393272</xdr:row>
                    <xdr:rowOff>0</xdr:rowOff>
                  </from>
                  <to>
                    <xdr:col>12803</xdr:col>
                    <xdr:colOff>0</xdr:colOff>
                    <xdr:row>393272</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458808</xdr:row>
                    <xdr:rowOff>0</xdr:rowOff>
                  </from>
                  <to>
                    <xdr:col>12803</xdr:col>
                    <xdr:colOff>0</xdr:colOff>
                    <xdr:row>458808</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524344</xdr:row>
                    <xdr:rowOff>0</xdr:rowOff>
                  </from>
                  <to>
                    <xdr:col>12803</xdr:col>
                    <xdr:colOff>0</xdr:colOff>
                    <xdr:row>524344</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589880</xdr:row>
                    <xdr:rowOff>0</xdr:rowOff>
                  </from>
                  <to>
                    <xdr:col>12803</xdr:col>
                    <xdr:colOff>0</xdr:colOff>
                    <xdr:row>589880</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655416</xdr:row>
                    <xdr:rowOff>0</xdr:rowOff>
                  </from>
                  <to>
                    <xdr:col>12803</xdr:col>
                    <xdr:colOff>0</xdr:colOff>
                    <xdr:row>655416</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720952</xdr:row>
                    <xdr:rowOff>0</xdr:rowOff>
                  </from>
                  <to>
                    <xdr:col>12803</xdr:col>
                    <xdr:colOff>0</xdr:colOff>
                    <xdr:row>720952</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786488</xdr:row>
                    <xdr:rowOff>0</xdr:rowOff>
                  </from>
                  <to>
                    <xdr:col>12803</xdr:col>
                    <xdr:colOff>0</xdr:colOff>
                    <xdr:row>786488</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852024</xdr:row>
                    <xdr:rowOff>0</xdr:rowOff>
                  </from>
                  <to>
                    <xdr:col>12803</xdr:col>
                    <xdr:colOff>0</xdr:colOff>
                    <xdr:row>852024</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917560</xdr:row>
                    <xdr:rowOff>0</xdr:rowOff>
                  </from>
                  <to>
                    <xdr:col>12803</xdr:col>
                    <xdr:colOff>0</xdr:colOff>
                    <xdr:row>917560</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983096</xdr:row>
                    <xdr:rowOff>0</xdr:rowOff>
                  </from>
                  <to>
                    <xdr:col>12803</xdr:col>
                    <xdr:colOff>0</xdr:colOff>
                    <xdr:row>983096</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13059</xdr:col>
                    <xdr:colOff>0</xdr:colOff>
                    <xdr:row>56</xdr:row>
                    <xdr:rowOff>0</xdr:rowOff>
                  </from>
                  <to>
                    <xdr:col>13059</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65592</xdr:row>
                    <xdr:rowOff>0</xdr:rowOff>
                  </from>
                  <to>
                    <xdr:col>13059</xdr:col>
                    <xdr:colOff>0</xdr:colOff>
                    <xdr:row>65592</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131128</xdr:row>
                    <xdr:rowOff>0</xdr:rowOff>
                  </from>
                  <to>
                    <xdr:col>13059</xdr:col>
                    <xdr:colOff>0</xdr:colOff>
                    <xdr:row>131128</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196664</xdr:row>
                    <xdr:rowOff>0</xdr:rowOff>
                  </from>
                  <to>
                    <xdr:col>13059</xdr:col>
                    <xdr:colOff>0</xdr:colOff>
                    <xdr:row>196664</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262200</xdr:row>
                    <xdr:rowOff>0</xdr:rowOff>
                  </from>
                  <to>
                    <xdr:col>13059</xdr:col>
                    <xdr:colOff>0</xdr:colOff>
                    <xdr:row>262200</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327736</xdr:row>
                    <xdr:rowOff>0</xdr:rowOff>
                  </from>
                  <to>
                    <xdr:col>13059</xdr:col>
                    <xdr:colOff>0</xdr:colOff>
                    <xdr:row>327736</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393272</xdr:row>
                    <xdr:rowOff>0</xdr:rowOff>
                  </from>
                  <to>
                    <xdr:col>13059</xdr:col>
                    <xdr:colOff>0</xdr:colOff>
                    <xdr:row>393272</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458808</xdr:row>
                    <xdr:rowOff>0</xdr:rowOff>
                  </from>
                  <to>
                    <xdr:col>13059</xdr:col>
                    <xdr:colOff>0</xdr:colOff>
                    <xdr:row>458808</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524344</xdr:row>
                    <xdr:rowOff>0</xdr:rowOff>
                  </from>
                  <to>
                    <xdr:col>13059</xdr:col>
                    <xdr:colOff>0</xdr:colOff>
                    <xdr:row>524344</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589880</xdr:row>
                    <xdr:rowOff>0</xdr:rowOff>
                  </from>
                  <to>
                    <xdr:col>13059</xdr:col>
                    <xdr:colOff>0</xdr:colOff>
                    <xdr:row>589880</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655416</xdr:row>
                    <xdr:rowOff>0</xdr:rowOff>
                  </from>
                  <to>
                    <xdr:col>13059</xdr:col>
                    <xdr:colOff>0</xdr:colOff>
                    <xdr:row>655416</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720952</xdr:row>
                    <xdr:rowOff>0</xdr:rowOff>
                  </from>
                  <to>
                    <xdr:col>13059</xdr:col>
                    <xdr:colOff>0</xdr:colOff>
                    <xdr:row>720952</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786488</xdr:row>
                    <xdr:rowOff>0</xdr:rowOff>
                  </from>
                  <to>
                    <xdr:col>13059</xdr:col>
                    <xdr:colOff>0</xdr:colOff>
                    <xdr:row>786488</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852024</xdr:row>
                    <xdr:rowOff>0</xdr:rowOff>
                  </from>
                  <to>
                    <xdr:col>13059</xdr:col>
                    <xdr:colOff>0</xdr:colOff>
                    <xdr:row>852024</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917560</xdr:row>
                    <xdr:rowOff>0</xdr:rowOff>
                  </from>
                  <to>
                    <xdr:col>13059</xdr:col>
                    <xdr:colOff>0</xdr:colOff>
                    <xdr:row>917560</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983096</xdr:row>
                    <xdr:rowOff>0</xdr:rowOff>
                  </from>
                  <to>
                    <xdr:col>13059</xdr:col>
                    <xdr:colOff>0</xdr:colOff>
                    <xdr:row>983096</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13315</xdr:col>
                    <xdr:colOff>0</xdr:colOff>
                    <xdr:row>56</xdr:row>
                    <xdr:rowOff>0</xdr:rowOff>
                  </from>
                  <to>
                    <xdr:col>13315</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65592</xdr:row>
                    <xdr:rowOff>0</xdr:rowOff>
                  </from>
                  <to>
                    <xdr:col>13315</xdr:col>
                    <xdr:colOff>0</xdr:colOff>
                    <xdr:row>65592</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131128</xdr:row>
                    <xdr:rowOff>0</xdr:rowOff>
                  </from>
                  <to>
                    <xdr:col>13315</xdr:col>
                    <xdr:colOff>0</xdr:colOff>
                    <xdr:row>131128</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196664</xdr:row>
                    <xdr:rowOff>0</xdr:rowOff>
                  </from>
                  <to>
                    <xdr:col>13315</xdr:col>
                    <xdr:colOff>0</xdr:colOff>
                    <xdr:row>196664</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262200</xdr:row>
                    <xdr:rowOff>0</xdr:rowOff>
                  </from>
                  <to>
                    <xdr:col>13315</xdr:col>
                    <xdr:colOff>0</xdr:colOff>
                    <xdr:row>262200</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327736</xdr:row>
                    <xdr:rowOff>0</xdr:rowOff>
                  </from>
                  <to>
                    <xdr:col>13315</xdr:col>
                    <xdr:colOff>0</xdr:colOff>
                    <xdr:row>327736</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393272</xdr:row>
                    <xdr:rowOff>0</xdr:rowOff>
                  </from>
                  <to>
                    <xdr:col>13315</xdr:col>
                    <xdr:colOff>0</xdr:colOff>
                    <xdr:row>393272</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458808</xdr:row>
                    <xdr:rowOff>0</xdr:rowOff>
                  </from>
                  <to>
                    <xdr:col>13315</xdr:col>
                    <xdr:colOff>0</xdr:colOff>
                    <xdr:row>458808</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524344</xdr:row>
                    <xdr:rowOff>0</xdr:rowOff>
                  </from>
                  <to>
                    <xdr:col>13315</xdr:col>
                    <xdr:colOff>0</xdr:colOff>
                    <xdr:row>524344</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589880</xdr:row>
                    <xdr:rowOff>0</xdr:rowOff>
                  </from>
                  <to>
                    <xdr:col>13315</xdr:col>
                    <xdr:colOff>0</xdr:colOff>
                    <xdr:row>589880</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655416</xdr:row>
                    <xdr:rowOff>0</xdr:rowOff>
                  </from>
                  <to>
                    <xdr:col>13315</xdr:col>
                    <xdr:colOff>0</xdr:colOff>
                    <xdr:row>655416</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720952</xdr:row>
                    <xdr:rowOff>0</xdr:rowOff>
                  </from>
                  <to>
                    <xdr:col>13315</xdr:col>
                    <xdr:colOff>0</xdr:colOff>
                    <xdr:row>720952</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786488</xdr:row>
                    <xdr:rowOff>0</xdr:rowOff>
                  </from>
                  <to>
                    <xdr:col>13315</xdr:col>
                    <xdr:colOff>0</xdr:colOff>
                    <xdr:row>786488</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852024</xdr:row>
                    <xdr:rowOff>0</xdr:rowOff>
                  </from>
                  <to>
                    <xdr:col>13315</xdr:col>
                    <xdr:colOff>0</xdr:colOff>
                    <xdr:row>852024</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917560</xdr:row>
                    <xdr:rowOff>0</xdr:rowOff>
                  </from>
                  <to>
                    <xdr:col>13315</xdr:col>
                    <xdr:colOff>0</xdr:colOff>
                    <xdr:row>917560</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983096</xdr:row>
                    <xdr:rowOff>0</xdr:rowOff>
                  </from>
                  <to>
                    <xdr:col>13315</xdr:col>
                    <xdr:colOff>0</xdr:colOff>
                    <xdr:row>983096</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13571</xdr:col>
                    <xdr:colOff>0</xdr:colOff>
                    <xdr:row>56</xdr:row>
                    <xdr:rowOff>0</xdr:rowOff>
                  </from>
                  <to>
                    <xdr:col>13571</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65592</xdr:row>
                    <xdr:rowOff>0</xdr:rowOff>
                  </from>
                  <to>
                    <xdr:col>13571</xdr:col>
                    <xdr:colOff>0</xdr:colOff>
                    <xdr:row>65592</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131128</xdr:row>
                    <xdr:rowOff>0</xdr:rowOff>
                  </from>
                  <to>
                    <xdr:col>13571</xdr:col>
                    <xdr:colOff>0</xdr:colOff>
                    <xdr:row>131128</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196664</xdr:row>
                    <xdr:rowOff>0</xdr:rowOff>
                  </from>
                  <to>
                    <xdr:col>13571</xdr:col>
                    <xdr:colOff>0</xdr:colOff>
                    <xdr:row>196664</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262200</xdr:row>
                    <xdr:rowOff>0</xdr:rowOff>
                  </from>
                  <to>
                    <xdr:col>13571</xdr:col>
                    <xdr:colOff>0</xdr:colOff>
                    <xdr:row>262200</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327736</xdr:row>
                    <xdr:rowOff>0</xdr:rowOff>
                  </from>
                  <to>
                    <xdr:col>13571</xdr:col>
                    <xdr:colOff>0</xdr:colOff>
                    <xdr:row>327736</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393272</xdr:row>
                    <xdr:rowOff>0</xdr:rowOff>
                  </from>
                  <to>
                    <xdr:col>13571</xdr:col>
                    <xdr:colOff>0</xdr:colOff>
                    <xdr:row>393272</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458808</xdr:row>
                    <xdr:rowOff>0</xdr:rowOff>
                  </from>
                  <to>
                    <xdr:col>13571</xdr:col>
                    <xdr:colOff>0</xdr:colOff>
                    <xdr:row>458808</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524344</xdr:row>
                    <xdr:rowOff>0</xdr:rowOff>
                  </from>
                  <to>
                    <xdr:col>13571</xdr:col>
                    <xdr:colOff>0</xdr:colOff>
                    <xdr:row>524344</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589880</xdr:row>
                    <xdr:rowOff>0</xdr:rowOff>
                  </from>
                  <to>
                    <xdr:col>13571</xdr:col>
                    <xdr:colOff>0</xdr:colOff>
                    <xdr:row>589880</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655416</xdr:row>
                    <xdr:rowOff>0</xdr:rowOff>
                  </from>
                  <to>
                    <xdr:col>13571</xdr:col>
                    <xdr:colOff>0</xdr:colOff>
                    <xdr:row>655416</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720952</xdr:row>
                    <xdr:rowOff>0</xdr:rowOff>
                  </from>
                  <to>
                    <xdr:col>13571</xdr:col>
                    <xdr:colOff>0</xdr:colOff>
                    <xdr:row>720952</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786488</xdr:row>
                    <xdr:rowOff>0</xdr:rowOff>
                  </from>
                  <to>
                    <xdr:col>13571</xdr:col>
                    <xdr:colOff>0</xdr:colOff>
                    <xdr:row>786488</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852024</xdr:row>
                    <xdr:rowOff>0</xdr:rowOff>
                  </from>
                  <to>
                    <xdr:col>13571</xdr:col>
                    <xdr:colOff>0</xdr:colOff>
                    <xdr:row>852024</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917560</xdr:row>
                    <xdr:rowOff>0</xdr:rowOff>
                  </from>
                  <to>
                    <xdr:col>13571</xdr:col>
                    <xdr:colOff>0</xdr:colOff>
                    <xdr:row>917560</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983096</xdr:row>
                    <xdr:rowOff>0</xdr:rowOff>
                  </from>
                  <to>
                    <xdr:col>13571</xdr:col>
                    <xdr:colOff>0</xdr:colOff>
                    <xdr:row>983096</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13827</xdr:col>
                    <xdr:colOff>0</xdr:colOff>
                    <xdr:row>56</xdr:row>
                    <xdr:rowOff>0</xdr:rowOff>
                  </from>
                  <to>
                    <xdr:col>13827</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65592</xdr:row>
                    <xdr:rowOff>0</xdr:rowOff>
                  </from>
                  <to>
                    <xdr:col>13827</xdr:col>
                    <xdr:colOff>0</xdr:colOff>
                    <xdr:row>65592</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131128</xdr:row>
                    <xdr:rowOff>0</xdr:rowOff>
                  </from>
                  <to>
                    <xdr:col>13827</xdr:col>
                    <xdr:colOff>0</xdr:colOff>
                    <xdr:row>131128</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196664</xdr:row>
                    <xdr:rowOff>0</xdr:rowOff>
                  </from>
                  <to>
                    <xdr:col>13827</xdr:col>
                    <xdr:colOff>0</xdr:colOff>
                    <xdr:row>196664</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262200</xdr:row>
                    <xdr:rowOff>0</xdr:rowOff>
                  </from>
                  <to>
                    <xdr:col>13827</xdr:col>
                    <xdr:colOff>0</xdr:colOff>
                    <xdr:row>262200</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327736</xdr:row>
                    <xdr:rowOff>0</xdr:rowOff>
                  </from>
                  <to>
                    <xdr:col>13827</xdr:col>
                    <xdr:colOff>0</xdr:colOff>
                    <xdr:row>327736</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393272</xdr:row>
                    <xdr:rowOff>0</xdr:rowOff>
                  </from>
                  <to>
                    <xdr:col>13827</xdr:col>
                    <xdr:colOff>0</xdr:colOff>
                    <xdr:row>393272</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458808</xdr:row>
                    <xdr:rowOff>0</xdr:rowOff>
                  </from>
                  <to>
                    <xdr:col>13827</xdr:col>
                    <xdr:colOff>0</xdr:colOff>
                    <xdr:row>458808</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524344</xdr:row>
                    <xdr:rowOff>0</xdr:rowOff>
                  </from>
                  <to>
                    <xdr:col>13827</xdr:col>
                    <xdr:colOff>0</xdr:colOff>
                    <xdr:row>524344</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589880</xdr:row>
                    <xdr:rowOff>0</xdr:rowOff>
                  </from>
                  <to>
                    <xdr:col>13827</xdr:col>
                    <xdr:colOff>0</xdr:colOff>
                    <xdr:row>589880</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655416</xdr:row>
                    <xdr:rowOff>0</xdr:rowOff>
                  </from>
                  <to>
                    <xdr:col>13827</xdr:col>
                    <xdr:colOff>0</xdr:colOff>
                    <xdr:row>655416</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720952</xdr:row>
                    <xdr:rowOff>0</xdr:rowOff>
                  </from>
                  <to>
                    <xdr:col>13827</xdr:col>
                    <xdr:colOff>0</xdr:colOff>
                    <xdr:row>720952</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786488</xdr:row>
                    <xdr:rowOff>0</xdr:rowOff>
                  </from>
                  <to>
                    <xdr:col>13827</xdr:col>
                    <xdr:colOff>0</xdr:colOff>
                    <xdr:row>786488</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852024</xdr:row>
                    <xdr:rowOff>0</xdr:rowOff>
                  </from>
                  <to>
                    <xdr:col>13827</xdr:col>
                    <xdr:colOff>0</xdr:colOff>
                    <xdr:row>852024</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917560</xdr:row>
                    <xdr:rowOff>0</xdr:rowOff>
                  </from>
                  <to>
                    <xdr:col>13827</xdr:col>
                    <xdr:colOff>0</xdr:colOff>
                    <xdr:row>917560</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983096</xdr:row>
                    <xdr:rowOff>0</xdr:rowOff>
                  </from>
                  <to>
                    <xdr:col>13827</xdr:col>
                    <xdr:colOff>0</xdr:colOff>
                    <xdr:row>983096</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14083</xdr:col>
                    <xdr:colOff>0</xdr:colOff>
                    <xdr:row>56</xdr:row>
                    <xdr:rowOff>0</xdr:rowOff>
                  </from>
                  <to>
                    <xdr:col>14083</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65592</xdr:row>
                    <xdr:rowOff>0</xdr:rowOff>
                  </from>
                  <to>
                    <xdr:col>14083</xdr:col>
                    <xdr:colOff>0</xdr:colOff>
                    <xdr:row>65592</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131128</xdr:row>
                    <xdr:rowOff>0</xdr:rowOff>
                  </from>
                  <to>
                    <xdr:col>14083</xdr:col>
                    <xdr:colOff>0</xdr:colOff>
                    <xdr:row>131128</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196664</xdr:row>
                    <xdr:rowOff>0</xdr:rowOff>
                  </from>
                  <to>
                    <xdr:col>14083</xdr:col>
                    <xdr:colOff>0</xdr:colOff>
                    <xdr:row>196664</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262200</xdr:row>
                    <xdr:rowOff>0</xdr:rowOff>
                  </from>
                  <to>
                    <xdr:col>14083</xdr:col>
                    <xdr:colOff>0</xdr:colOff>
                    <xdr:row>262200</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327736</xdr:row>
                    <xdr:rowOff>0</xdr:rowOff>
                  </from>
                  <to>
                    <xdr:col>14083</xdr:col>
                    <xdr:colOff>0</xdr:colOff>
                    <xdr:row>327736</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393272</xdr:row>
                    <xdr:rowOff>0</xdr:rowOff>
                  </from>
                  <to>
                    <xdr:col>14083</xdr:col>
                    <xdr:colOff>0</xdr:colOff>
                    <xdr:row>393272</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458808</xdr:row>
                    <xdr:rowOff>0</xdr:rowOff>
                  </from>
                  <to>
                    <xdr:col>14083</xdr:col>
                    <xdr:colOff>0</xdr:colOff>
                    <xdr:row>458808</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524344</xdr:row>
                    <xdr:rowOff>0</xdr:rowOff>
                  </from>
                  <to>
                    <xdr:col>14083</xdr:col>
                    <xdr:colOff>0</xdr:colOff>
                    <xdr:row>524344</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589880</xdr:row>
                    <xdr:rowOff>0</xdr:rowOff>
                  </from>
                  <to>
                    <xdr:col>14083</xdr:col>
                    <xdr:colOff>0</xdr:colOff>
                    <xdr:row>589880</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655416</xdr:row>
                    <xdr:rowOff>0</xdr:rowOff>
                  </from>
                  <to>
                    <xdr:col>14083</xdr:col>
                    <xdr:colOff>0</xdr:colOff>
                    <xdr:row>655416</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720952</xdr:row>
                    <xdr:rowOff>0</xdr:rowOff>
                  </from>
                  <to>
                    <xdr:col>14083</xdr:col>
                    <xdr:colOff>0</xdr:colOff>
                    <xdr:row>720952</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786488</xdr:row>
                    <xdr:rowOff>0</xdr:rowOff>
                  </from>
                  <to>
                    <xdr:col>14083</xdr:col>
                    <xdr:colOff>0</xdr:colOff>
                    <xdr:row>786488</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852024</xdr:row>
                    <xdr:rowOff>0</xdr:rowOff>
                  </from>
                  <to>
                    <xdr:col>14083</xdr:col>
                    <xdr:colOff>0</xdr:colOff>
                    <xdr:row>852024</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917560</xdr:row>
                    <xdr:rowOff>0</xdr:rowOff>
                  </from>
                  <to>
                    <xdr:col>14083</xdr:col>
                    <xdr:colOff>0</xdr:colOff>
                    <xdr:row>917560</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983096</xdr:row>
                    <xdr:rowOff>0</xdr:rowOff>
                  </from>
                  <to>
                    <xdr:col>14083</xdr:col>
                    <xdr:colOff>0</xdr:colOff>
                    <xdr:row>983096</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14339</xdr:col>
                    <xdr:colOff>0</xdr:colOff>
                    <xdr:row>56</xdr:row>
                    <xdr:rowOff>0</xdr:rowOff>
                  </from>
                  <to>
                    <xdr:col>14339</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65592</xdr:row>
                    <xdr:rowOff>0</xdr:rowOff>
                  </from>
                  <to>
                    <xdr:col>14339</xdr:col>
                    <xdr:colOff>0</xdr:colOff>
                    <xdr:row>65592</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131128</xdr:row>
                    <xdr:rowOff>0</xdr:rowOff>
                  </from>
                  <to>
                    <xdr:col>14339</xdr:col>
                    <xdr:colOff>0</xdr:colOff>
                    <xdr:row>131128</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196664</xdr:row>
                    <xdr:rowOff>0</xdr:rowOff>
                  </from>
                  <to>
                    <xdr:col>14339</xdr:col>
                    <xdr:colOff>0</xdr:colOff>
                    <xdr:row>196664</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262200</xdr:row>
                    <xdr:rowOff>0</xdr:rowOff>
                  </from>
                  <to>
                    <xdr:col>14339</xdr:col>
                    <xdr:colOff>0</xdr:colOff>
                    <xdr:row>262200</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327736</xdr:row>
                    <xdr:rowOff>0</xdr:rowOff>
                  </from>
                  <to>
                    <xdr:col>14339</xdr:col>
                    <xdr:colOff>0</xdr:colOff>
                    <xdr:row>327736</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393272</xdr:row>
                    <xdr:rowOff>0</xdr:rowOff>
                  </from>
                  <to>
                    <xdr:col>14339</xdr:col>
                    <xdr:colOff>0</xdr:colOff>
                    <xdr:row>393272</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458808</xdr:row>
                    <xdr:rowOff>0</xdr:rowOff>
                  </from>
                  <to>
                    <xdr:col>14339</xdr:col>
                    <xdr:colOff>0</xdr:colOff>
                    <xdr:row>458808</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524344</xdr:row>
                    <xdr:rowOff>0</xdr:rowOff>
                  </from>
                  <to>
                    <xdr:col>14339</xdr:col>
                    <xdr:colOff>0</xdr:colOff>
                    <xdr:row>524344</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589880</xdr:row>
                    <xdr:rowOff>0</xdr:rowOff>
                  </from>
                  <to>
                    <xdr:col>14339</xdr:col>
                    <xdr:colOff>0</xdr:colOff>
                    <xdr:row>589880</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655416</xdr:row>
                    <xdr:rowOff>0</xdr:rowOff>
                  </from>
                  <to>
                    <xdr:col>14339</xdr:col>
                    <xdr:colOff>0</xdr:colOff>
                    <xdr:row>655416</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720952</xdr:row>
                    <xdr:rowOff>0</xdr:rowOff>
                  </from>
                  <to>
                    <xdr:col>14339</xdr:col>
                    <xdr:colOff>0</xdr:colOff>
                    <xdr:row>720952</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786488</xdr:row>
                    <xdr:rowOff>0</xdr:rowOff>
                  </from>
                  <to>
                    <xdr:col>14339</xdr:col>
                    <xdr:colOff>0</xdr:colOff>
                    <xdr:row>786488</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852024</xdr:row>
                    <xdr:rowOff>0</xdr:rowOff>
                  </from>
                  <to>
                    <xdr:col>14339</xdr:col>
                    <xdr:colOff>0</xdr:colOff>
                    <xdr:row>852024</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917560</xdr:row>
                    <xdr:rowOff>0</xdr:rowOff>
                  </from>
                  <to>
                    <xdr:col>14339</xdr:col>
                    <xdr:colOff>0</xdr:colOff>
                    <xdr:row>917560</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983096</xdr:row>
                    <xdr:rowOff>0</xdr:rowOff>
                  </from>
                  <to>
                    <xdr:col>14339</xdr:col>
                    <xdr:colOff>0</xdr:colOff>
                    <xdr:row>983096</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14595</xdr:col>
                    <xdr:colOff>0</xdr:colOff>
                    <xdr:row>56</xdr:row>
                    <xdr:rowOff>0</xdr:rowOff>
                  </from>
                  <to>
                    <xdr:col>14595</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65592</xdr:row>
                    <xdr:rowOff>0</xdr:rowOff>
                  </from>
                  <to>
                    <xdr:col>14595</xdr:col>
                    <xdr:colOff>0</xdr:colOff>
                    <xdr:row>65592</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131128</xdr:row>
                    <xdr:rowOff>0</xdr:rowOff>
                  </from>
                  <to>
                    <xdr:col>14595</xdr:col>
                    <xdr:colOff>0</xdr:colOff>
                    <xdr:row>131128</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196664</xdr:row>
                    <xdr:rowOff>0</xdr:rowOff>
                  </from>
                  <to>
                    <xdr:col>14595</xdr:col>
                    <xdr:colOff>0</xdr:colOff>
                    <xdr:row>196664</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262200</xdr:row>
                    <xdr:rowOff>0</xdr:rowOff>
                  </from>
                  <to>
                    <xdr:col>14595</xdr:col>
                    <xdr:colOff>0</xdr:colOff>
                    <xdr:row>262200</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327736</xdr:row>
                    <xdr:rowOff>0</xdr:rowOff>
                  </from>
                  <to>
                    <xdr:col>14595</xdr:col>
                    <xdr:colOff>0</xdr:colOff>
                    <xdr:row>327736</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393272</xdr:row>
                    <xdr:rowOff>0</xdr:rowOff>
                  </from>
                  <to>
                    <xdr:col>14595</xdr:col>
                    <xdr:colOff>0</xdr:colOff>
                    <xdr:row>393272</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458808</xdr:row>
                    <xdr:rowOff>0</xdr:rowOff>
                  </from>
                  <to>
                    <xdr:col>14595</xdr:col>
                    <xdr:colOff>0</xdr:colOff>
                    <xdr:row>458808</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524344</xdr:row>
                    <xdr:rowOff>0</xdr:rowOff>
                  </from>
                  <to>
                    <xdr:col>14595</xdr:col>
                    <xdr:colOff>0</xdr:colOff>
                    <xdr:row>524344</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589880</xdr:row>
                    <xdr:rowOff>0</xdr:rowOff>
                  </from>
                  <to>
                    <xdr:col>14595</xdr:col>
                    <xdr:colOff>0</xdr:colOff>
                    <xdr:row>589880</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655416</xdr:row>
                    <xdr:rowOff>0</xdr:rowOff>
                  </from>
                  <to>
                    <xdr:col>14595</xdr:col>
                    <xdr:colOff>0</xdr:colOff>
                    <xdr:row>655416</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720952</xdr:row>
                    <xdr:rowOff>0</xdr:rowOff>
                  </from>
                  <to>
                    <xdr:col>14595</xdr:col>
                    <xdr:colOff>0</xdr:colOff>
                    <xdr:row>720952</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786488</xdr:row>
                    <xdr:rowOff>0</xdr:rowOff>
                  </from>
                  <to>
                    <xdr:col>14595</xdr:col>
                    <xdr:colOff>0</xdr:colOff>
                    <xdr:row>786488</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852024</xdr:row>
                    <xdr:rowOff>0</xdr:rowOff>
                  </from>
                  <to>
                    <xdr:col>14595</xdr:col>
                    <xdr:colOff>0</xdr:colOff>
                    <xdr:row>852024</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917560</xdr:row>
                    <xdr:rowOff>0</xdr:rowOff>
                  </from>
                  <to>
                    <xdr:col>14595</xdr:col>
                    <xdr:colOff>0</xdr:colOff>
                    <xdr:row>917560</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983096</xdr:row>
                    <xdr:rowOff>0</xdr:rowOff>
                  </from>
                  <to>
                    <xdr:col>14595</xdr:col>
                    <xdr:colOff>0</xdr:colOff>
                    <xdr:row>983096</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14851</xdr:col>
                    <xdr:colOff>0</xdr:colOff>
                    <xdr:row>56</xdr:row>
                    <xdr:rowOff>0</xdr:rowOff>
                  </from>
                  <to>
                    <xdr:col>14851</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65592</xdr:row>
                    <xdr:rowOff>0</xdr:rowOff>
                  </from>
                  <to>
                    <xdr:col>14851</xdr:col>
                    <xdr:colOff>0</xdr:colOff>
                    <xdr:row>65592</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131128</xdr:row>
                    <xdr:rowOff>0</xdr:rowOff>
                  </from>
                  <to>
                    <xdr:col>14851</xdr:col>
                    <xdr:colOff>0</xdr:colOff>
                    <xdr:row>131128</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196664</xdr:row>
                    <xdr:rowOff>0</xdr:rowOff>
                  </from>
                  <to>
                    <xdr:col>14851</xdr:col>
                    <xdr:colOff>0</xdr:colOff>
                    <xdr:row>196664</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262200</xdr:row>
                    <xdr:rowOff>0</xdr:rowOff>
                  </from>
                  <to>
                    <xdr:col>14851</xdr:col>
                    <xdr:colOff>0</xdr:colOff>
                    <xdr:row>262200</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327736</xdr:row>
                    <xdr:rowOff>0</xdr:rowOff>
                  </from>
                  <to>
                    <xdr:col>14851</xdr:col>
                    <xdr:colOff>0</xdr:colOff>
                    <xdr:row>327736</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393272</xdr:row>
                    <xdr:rowOff>0</xdr:rowOff>
                  </from>
                  <to>
                    <xdr:col>14851</xdr:col>
                    <xdr:colOff>0</xdr:colOff>
                    <xdr:row>393272</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458808</xdr:row>
                    <xdr:rowOff>0</xdr:rowOff>
                  </from>
                  <to>
                    <xdr:col>14851</xdr:col>
                    <xdr:colOff>0</xdr:colOff>
                    <xdr:row>458808</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524344</xdr:row>
                    <xdr:rowOff>0</xdr:rowOff>
                  </from>
                  <to>
                    <xdr:col>14851</xdr:col>
                    <xdr:colOff>0</xdr:colOff>
                    <xdr:row>524344</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589880</xdr:row>
                    <xdr:rowOff>0</xdr:rowOff>
                  </from>
                  <to>
                    <xdr:col>14851</xdr:col>
                    <xdr:colOff>0</xdr:colOff>
                    <xdr:row>589880</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655416</xdr:row>
                    <xdr:rowOff>0</xdr:rowOff>
                  </from>
                  <to>
                    <xdr:col>14851</xdr:col>
                    <xdr:colOff>0</xdr:colOff>
                    <xdr:row>655416</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720952</xdr:row>
                    <xdr:rowOff>0</xdr:rowOff>
                  </from>
                  <to>
                    <xdr:col>14851</xdr:col>
                    <xdr:colOff>0</xdr:colOff>
                    <xdr:row>720952</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786488</xdr:row>
                    <xdr:rowOff>0</xdr:rowOff>
                  </from>
                  <to>
                    <xdr:col>14851</xdr:col>
                    <xdr:colOff>0</xdr:colOff>
                    <xdr:row>786488</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852024</xdr:row>
                    <xdr:rowOff>0</xdr:rowOff>
                  </from>
                  <to>
                    <xdr:col>14851</xdr:col>
                    <xdr:colOff>0</xdr:colOff>
                    <xdr:row>852024</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917560</xdr:row>
                    <xdr:rowOff>0</xdr:rowOff>
                  </from>
                  <to>
                    <xdr:col>14851</xdr:col>
                    <xdr:colOff>0</xdr:colOff>
                    <xdr:row>917560</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983096</xdr:row>
                    <xdr:rowOff>0</xdr:rowOff>
                  </from>
                  <to>
                    <xdr:col>14851</xdr:col>
                    <xdr:colOff>0</xdr:colOff>
                    <xdr:row>983096</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15107</xdr:col>
                    <xdr:colOff>0</xdr:colOff>
                    <xdr:row>56</xdr:row>
                    <xdr:rowOff>0</xdr:rowOff>
                  </from>
                  <to>
                    <xdr:col>15107</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65592</xdr:row>
                    <xdr:rowOff>0</xdr:rowOff>
                  </from>
                  <to>
                    <xdr:col>15107</xdr:col>
                    <xdr:colOff>0</xdr:colOff>
                    <xdr:row>65592</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131128</xdr:row>
                    <xdr:rowOff>0</xdr:rowOff>
                  </from>
                  <to>
                    <xdr:col>15107</xdr:col>
                    <xdr:colOff>0</xdr:colOff>
                    <xdr:row>131128</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196664</xdr:row>
                    <xdr:rowOff>0</xdr:rowOff>
                  </from>
                  <to>
                    <xdr:col>15107</xdr:col>
                    <xdr:colOff>0</xdr:colOff>
                    <xdr:row>196664</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262200</xdr:row>
                    <xdr:rowOff>0</xdr:rowOff>
                  </from>
                  <to>
                    <xdr:col>15107</xdr:col>
                    <xdr:colOff>0</xdr:colOff>
                    <xdr:row>262200</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327736</xdr:row>
                    <xdr:rowOff>0</xdr:rowOff>
                  </from>
                  <to>
                    <xdr:col>15107</xdr:col>
                    <xdr:colOff>0</xdr:colOff>
                    <xdr:row>327736</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393272</xdr:row>
                    <xdr:rowOff>0</xdr:rowOff>
                  </from>
                  <to>
                    <xdr:col>15107</xdr:col>
                    <xdr:colOff>0</xdr:colOff>
                    <xdr:row>393272</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458808</xdr:row>
                    <xdr:rowOff>0</xdr:rowOff>
                  </from>
                  <to>
                    <xdr:col>15107</xdr:col>
                    <xdr:colOff>0</xdr:colOff>
                    <xdr:row>458808</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524344</xdr:row>
                    <xdr:rowOff>0</xdr:rowOff>
                  </from>
                  <to>
                    <xdr:col>15107</xdr:col>
                    <xdr:colOff>0</xdr:colOff>
                    <xdr:row>524344</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589880</xdr:row>
                    <xdr:rowOff>0</xdr:rowOff>
                  </from>
                  <to>
                    <xdr:col>15107</xdr:col>
                    <xdr:colOff>0</xdr:colOff>
                    <xdr:row>589880</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655416</xdr:row>
                    <xdr:rowOff>0</xdr:rowOff>
                  </from>
                  <to>
                    <xdr:col>15107</xdr:col>
                    <xdr:colOff>0</xdr:colOff>
                    <xdr:row>655416</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720952</xdr:row>
                    <xdr:rowOff>0</xdr:rowOff>
                  </from>
                  <to>
                    <xdr:col>15107</xdr:col>
                    <xdr:colOff>0</xdr:colOff>
                    <xdr:row>720952</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786488</xdr:row>
                    <xdr:rowOff>0</xdr:rowOff>
                  </from>
                  <to>
                    <xdr:col>15107</xdr:col>
                    <xdr:colOff>0</xdr:colOff>
                    <xdr:row>786488</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852024</xdr:row>
                    <xdr:rowOff>0</xdr:rowOff>
                  </from>
                  <to>
                    <xdr:col>15107</xdr:col>
                    <xdr:colOff>0</xdr:colOff>
                    <xdr:row>852024</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917560</xdr:row>
                    <xdr:rowOff>0</xdr:rowOff>
                  </from>
                  <to>
                    <xdr:col>15107</xdr:col>
                    <xdr:colOff>0</xdr:colOff>
                    <xdr:row>917560</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983096</xdr:row>
                    <xdr:rowOff>0</xdr:rowOff>
                  </from>
                  <to>
                    <xdr:col>15107</xdr:col>
                    <xdr:colOff>0</xdr:colOff>
                    <xdr:row>983096</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15363</xdr:col>
                    <xdr:colOff>0</xdr:colOff>
                    <xdr:row>56</xdr:row>
                    <xdr:rowOff>0</xdr:rowOff>
                  </from>
                  <to>
                    <xdr:col>15363</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65592</xdr:row>
                    <xdr:rowOff>0</xdr:rowOff>
                  </from>
                  <to>
                    <xdr:col>15363</xdr:col>
                    <xdr:colOff>0</xdr:colOff>
                    <xdr:row>65592</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131128</xdr:row>
                    <xdr:rowOff>0</xdr:rowOff>
                  </from>
                  <to>
                    <xdr:col>15363</xdr:col>
                    <xdr:colOff>0</xdr:colOff>
                    <xdr:row>131128</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196664</xdr:row>
                    <xdr:rowOff>0</xdr:rowOff>
                  </from>
                  <to>
                    <xdr:col>15363</xdr:col>
                    <xdr:colOff>0</xdr:colOff>
                    <xdr:row>196664</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262200</xdr:row>
                    <xdr:rowOff>0</xdr:rowOff>
                  </from>
                  <to>
                    <xdr:col>15363</xdr:col>
                    <xdr:colOff>0</xdr:colOff>
                    <xdr:row>262200</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327736</xdr:row>
                    <xdr:rowOff>0</xdr:rowOff>
                  </from>
                  <to>
                    <xdr:col>15363</xdr:col>
                    <xdr:colOff>0</xdr:colOff>
                    <xdr:row>327736</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393272</xdr:row>
                    <xdr:rowOff>0</xdr:rowOff>
                  </from>
                  <to>
                    <xdr:col>15363</xdr:col>
                    <xdr:colOff>0</xdr:colOff>
                    <xdr:row>393272</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458808</xdr:row>
                    <xdr:rowOff>0</xdr:rowOff>
                  </from>
                  <to>
                    <xdr:col>15363</xdr:col>
                    <xdr:colOff>0</xdr:colOff>
                    <xdr:row>458808</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524344</xdr:row>
                    <xdr:rowOff>0</xdr:rowOff>
                  </from>
                  <to>
                    <xdr:col>15363</xdr:col>
                    <xdr:colOff>0</xdr:colOff>
                    <xdr:row>524344</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589880</xdr:row>
                    <xdr:rowOff>0</xdr:rowOff>
                  </from>
                  <to>
                    <xdr:col>15363</xdr:col>
                    <xdr:colOff>0</xdr:colOff>
                    <xdr:row>589880</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655416</xdr:row>
                    <xdr:rowOff>0</xdr:rowOff>
                  </from>
                  <to>
                    <xdr:col>15363</xdr:col>
                    <xdr:colOff>0</xdr:colOff>
                    <xdr:row>655416</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720952</xdr:row>
                    <xdr:rowOff>0</xdr:rowOff>
                  </from>
                  <to>
                    <xdr:col>15363</xdr:col>
                    <xdr:colOff>0</xdr:colOff>
                    <xdr:row>720952</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786488</xdr:row>
                    <xdr:rowOff>0</xdr:rowOff>
                  </from>
                  <to>
                    <xdr:col>15363</xdr:col>
                    <xdr:colOff>0</xdr:colOff>
                    <xdr:row>786488</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852024</xdr:row>
                    <xdr:rowOff>0</xdr:rowOff>
                  </from>
                  <to>
                    <xdr:col>15363</xdr:col>
                    <xdr:colOff>0</xdr:colOff>
                    <xdr:row>852024</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917560</xdr:row>
                    <xdr:rowOff>0</xdr:rowOff>
                  </from>
                  <to>
                    <xdr:col>15363</xdr:col>
                    <xdr:colOff>0</xdr:colOff>
                    <xdr:row>917560</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983096</xdr:row>
                    <xdr:rowOff>0</xdr:rowOff>
                  </from>
                  <to>
                    <xdr:col>15363</xdr:col>
                    <xdr:colOff>0</xdr:colOff>
                    <xdr:row>983096</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15619</xdr:col>
                    <xdr:colOff>0</xdr:colOff>
                    <xdr:row>56</xdr:row>
                    <xdr:rowOff>0</xdr:rowOff>
                  </from>
                  <to>
                    <xdr:col>15619</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65592</xdr:row>
                    <xdr:rowOff>0</xdr:rowOff>
                  </from>
                  <to>
                    <xdr:col>15619</xdr:col>
                    <xdr:colOff>0</xdr:colOff>
                    <xdr:row>65592</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131128</xdr:row>
                    <xdr:rowOff>0</xdr:rowOff>
                  </from>
                  <to>
                    <xdr:col>15619</xdr:col>
                    <xdr:colOff>0</xdr:colOff>
                    <xdr:row>131128</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196664</xdr:row>
                    <xdr:rowOff>0</xdr:rowOff>
                  </from>
                  <to>
                    <xdr:col>15619</xdr:col>
                    <xdr:colOff>0</xdr:colOff>
                    <xdr:row>196664</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262200</xdr:row>
                    <xdr:rowOff>0</xdr:rowOff>
                  </from>
                  <to>
                    <xdr:col>15619</xdr:col>
                    <xdr:colOff>0</xdr:colOff>
                    <xdr:row>262200</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327736</xdr:row>
                    <xdr:rowOff>0</xdr:rowOff>
                  </from>
                  <to>
                    <xdr:col>15619</xdr:col>
                    <xdr:colOff>0</xdr:colOff>
                    <xdr:row>327736</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393272</xdr:row>
                    <xdr:rowOff>0</xdr:rowOff>
                  </from>
                  <to>
                    <xdr:col>15619</xdr:col>
                    <xdr:colOff>0</xdr:colOff>
                    <xdr:row>393272</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458808</xdr:row>
                    <xdr:rowOff>0</xdr:rowOff>
                  </from>
                  <to>
                    <xdr:col>15619</xdr:col>
                    <xdr:colOff>0</xdr:colOff>
                    <xdr:row>458808</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524344</xdr:row>
                    <xdr:rowOff>0</xdr:rowOff>
                  </from>
                  <to>
                    <xdr:col>15619</xdr:col>
                    <xdr:colOff>0</xdr:colOff>
                    <xdr:row>524344</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589880</xdr:row>
                    <xdr:rowOff>0</xdr:rowOff>
                  </from>
                  <to>
                    <xdr:col>15619</xdr:col>
                    <xdr:colOff>0</xdr:colOff>
                    <xdr:row>589880</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655416</xdr:row>
                    <xdr:rowOff>0</xdr:rowOff>
                  </from>
                  <to>
                    <xdr:col>15619</xdr:col>
                    <xdr:colOff>0</xdr:colOff>
                    <xdr:row>655416</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720952</xdr:row>
                    <xdr:rowOff>0</xdr:rowOff>
                  </from>
                  <to>
                    <xdr:col>15619</xdr:col>
                    <xdr:colOff>0</xdr:colOff>
                    <xdr:row>720952</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786488</xdr:row>
                    <xdr:rowOff>0</xdr:rowOff>
                  </from>
                  <to>
                    <xdr:col>15619</xdr:col>
                    <xdr:colOff>0</xdr:colOff>
                    <xdr:row>786488</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852024</xdr:row>
                    <xdr:rowOff>0</xdr:rowOff>
                  </from>
                  <to>
                    <xdr:col>15619</xdr:col>
                    <xdr:colOff>0</xdr:colOff>
                    <xdr:row>852024</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917560</xdr:row>
                    <xdr:rowOff>0</xdr:rowOff>
                  </from>
                  <to>
                    <xdr:col>15619</xdr:col>
                    <xdr:colOff>0</xdr:colOff>
                    <xdr:row>917560</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983096</xdr:row>
                    <xdr:rowOff>0</xdr:rowOff>
                  </from>
                  <to>
                    <xdr:col>15619</xdr:col>
                    <xdr:colOff>0</xdr:colOff>
                    <xdr:row>983096</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15875</xdr:col>
                    <xdr:colOff>0</xdr:colOff>
                    <xdr:row>56</xdr:row>
                    <xdr:rowOff>0</xdr:rowOff>
                  </from>
                  <to>
                    <xdr:col>15875</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65592</xdr:row>
                    <xdr:rowOff>0</xdr:rowOff>
                  </from>
                  <to>
                    <xdr:col>15875</xdr:col>
                    <xdr:colOff>0</xdr:colOff>
                    <xdr:row>65592</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131128</xdr:row>
                    <xdr:rowOff>0</xdr:rowOff>
                  </from>
                  <to>
                    <xdr:col>15875</xdr:col>
                    <xdr:colOff>0</xdr:colOff>
                    <xdr:row>131128</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196664</xdr:row>
                    <xdr:rowOff>0</xdr:rowOff>
                  </from>
                  <to>
                    <xdr:col>15875</xdr:col>
                    <xdr:colOff>0</xdr:colOff>
                    <xdr:row>196664</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262200</xdr:row>
                    <xdr:rowOff>0</xdr:rowOff>
                  </from>
                  <to>
                    <xdr:col>15875</xdr:col>
                    <xdr:colOff>0</xdr:colOff>
                    <xdr:row>262200</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327736</xdr:row>
                    <xdr:rowOff>0</xdr:rowOff>
                  </from>
                  <to>
                    <xdr:col>15875</xdr:col>
                    <xdr:colOff>0</xdr:colOff>
                    <xdr:row>327736</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393272</xdr:row>
                    <xdr:rowOff>0</xdr:rowOff>
                  </from>
                  <to>
                    <xdr:col>15875</xdr:col>
                    <xdr:colOff>0</xdr:colOff>
                    <xdr:row>393272</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458808</xdr:row>
                    <xdr:rowOff>0</xdr:rowOff>
                  </from>
                  <to>
                    <xdr:col>15875</xdr:col>
                    <xdr:colOff>0</xdr:colOff>
                    <xdr:row>458808</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524344</xdr:row>
                    <xdr:rowOff>0</xdr:rowOff>
                  </from>
                  <to>
                    <xdr:col>15875</xdr:col>
                    <xdr:colOff>0</xdr:colOff>
                    <xdr:row>524344</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589880</xdr:row>
                    <xdr:rowOff>0</xdr:rowOff>
                  </from>
                  <to>
                    <xdr:col>15875</xdr:col>
                    <xdr:colOff>0</xdr:colOff>
                    <xdr:row>589880</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655416</xdr:row>
                    <xdr:rowOff>0</xdr:rowOff>
                  </from>
                  <to>
                    <xdr:col>15875</xdr:col>
                    <xdr:colOff>0</xdr:colOff>
                    <xdr:row>655416</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720952</xdr:row>
                    <xdr:rowOff>0</xdr:rowOff>
                  </from>
                  <to>
                    <xdr:col>15875</xdr:col>
                    <xdr:colOff>0</xdr:colOff>
                    <xdr:row>720952</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786488</xdr:row>
                    <xdr:rowOff>0</xdr:rowOff>
                  </from>
                  <to>
                    <xdr:col>15875</xdr:col>
                    <xdr:colOff>0</xdr:colOff>
                    <xdr:row>786488</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852024</xdr:row>
                    <xdr:rowOff>0</xdr:rowOff>
                  </from>
                  <to>
                    <xdr:col>15875</xdr:col>
                    <xdr:colOff>0</xdr:colOff>
                    <xdr:row>852024</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917560</xdr:row>
                    <xdr:rowOff>0</xdr:rowOff>
                  </from>
                  <to>
                    <xdr:col>15875</xdr:col>
                    <xdr:colOff>0</xdr:colOff>
                    <xdr:row>917560</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983096</xdr:row>
                    <xdr:rowOff>0</xdr:rowOff>
                  </from>
                  <to>
                    <xdr:col>15875</xdr:col>
                    <xdr:colOff>0</xdr:colOff>
                    <xdr:row>983096</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16131</xdr:col>
                    <xdr:colOff>0</xdr:colOff>
                    <xdr:row>56</xdr:row>
                    <xdr:rowOff>0</xdr:rowOff>
                  </from>
                  <to>
                    <xdr:col>16131</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65592</xdr:row>
                    <xdr:rowOff>0</xdr:rowOff>
                  </from>
                  <to>
                    <xdr:col>16131</xdr:col>
                    <xdr:colOff>0</xdr:colOff>
                    <xdr:row>65592</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131128</xdr:row>
                    <xdr:rowOff>0</xdr:rowOff>
                  </from>
                  <to>
                    <xdr:col>16131</xdr:col>
                    <xdr:colOff>0</xdr:colOff>
                    <xdr:row>131128</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196664</xdr:row>
                    <xdr:rowOff>0</xdr:rowOff>
                  </from>
                  <to>
                    <xdr:col>16131</xdr:col>
                    <xdr:colOff>0</xdr:colOff>
                    <xdr:row>196664</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262200</xdr:row>
                    <xdr:rowOff>0</xdr:rowOff>
                  </from>
                  <to>
                    <xdr:col>16131</xdr:col>
                    <xdr:colOff>0</xdr:colOff>
                    <xdr:row>262200</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327736</xdr:row>
                    <xdr:rowOff>0</xdr:rowOff>
                  </from>
                  <to>
                    <xdr:col>16131</xdr:col>
                    <xdr:colOff>0</xdr:colOff>
                    <xdr:row>327736</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393272</xdr:row>
                    <xdr:rowOff>0</xdr:rowOff>
                  </from>
                  <to>
                    <xdr:col>16131</xdr:col>
                    <xdr:colOff>0</xdr:colOff>
                    <xdr:row>393272</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458808</xdr:row>
                    <xdr:rowOff>0</xdr:rowOff>
                  </from>
                  <to>
                    <xdr:col>16131</xdr:col>
                    <xdr:colOff>0</xdr:colOff>
                    <xdr:row>458808</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524344</xdr:row>
                    <xdr:rowOff>0</xdr:rowOff>
                  </from>
                  <to>
                    <xdr:col>16131</xdr:col>
                    <xdr:colOff>0</xdr:colOff>
                    <xdr:row>524344</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589880</xdr:row>
                    <xdr:rowOff>0</xdr:rowOff>
                  </from>
                  <to>
                    <xdr:col>16131</xdr:col>
                    <xdr:colOff>0</xdr:colOff>
                    <xdr:row>589880</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655416</xdr:row>
                    <xdr:rowOff>0</xdr:rowOff>
                  </from>
                  <to>
                    <xdr:col>16131</xdr:col>
                    <xdr:colOff>0</xdr:colOff>
                    <xdr:row>655416</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720952</xdr:row>
                    <xdr:rowOff>0</xdr:rowOff>
                  </from>
                  <to>
                    <xdr:col>16131</xdr:col>
                    <xdr:colOff>0</xdr:colOff>
                    <xdr:row>720952</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786488</xdr:row>
                    <xdr:rowOff>0</xdr:rowOff>
                  </from>
                  <to>
                    <xdr:col>16131</xdr:col>
                    <xdr:colOff>0</xdr:colOff>
                    <xdr:row>786488</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852024</xdr:row>
                    <xdr:rowOff>0</xdr:rowOff>
                  </from>
                  <to>
                    <xdr:col>16131</xdr:col>
                    <xdr:colOff>0</xdr:colOff>
                    <xdr:row>852024</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917560</xdr:row>
                    <xdr:rowOff>0</xdr:rowOff>
                  </from>
                  <to>
                    <xdr:col>16131</xdr:col>
                    <xdr:colOff>0</xdr:colOff>
                    <xdr:row>917560</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983096</xdr:row>
                    <xdr:rowOff>0</xdr:rowOff>
                  </from>
                  <to>
                    <xdr:col>16131</xdr:col>
                    <xdr:colOff>0</xdr:colOff>
                    <xdr:row>983096</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B133"/>
  <sheetViews>
    <sheetView defaultGridColor="0" topLeftCell="D4" colorId="22" zoomScale="75" zoomScaleNormal="75" workbookViewId="0">
      <selection activeCell="M9" sqref="M9"/>
    </sheetView>
  </sheetViews>
  <sheetFormatPr defaultColWidth="9.77734375" defaultRowHeight="15"/>
  <cols>
    <col min="1" max="1" width="4.77734375" customWidth="1"/>
    <col min="2" max="2" width="101.21875" customWidth="1"/>
    <col min="3" max="3" width="13.88671875" customWidth="1"/>
    <col min="4" max="4" width="4.77734375" style="998" customWidth="1"/>
    <col min="5" max="5" width="1.77734375" style="998" customWidth="1"/>
    <col min="6" max="6" width="80.77734375" style="998" customWidth="1"/>
    <col min="7" max="7" width="3.77734375" style="998" customWidth="1"/>
    <col min="8" max="8" width="12.33203125" style="998" customWidth="1"/>
    <col min="9" max="9" width="2.77734375" style="998" customWidth="1"/>
    <col min="10" max="10" width="3.77734375" style="998" customWidth="1"/>
    <col min="11" max="11" width="14.6640625" style="998" bestFit="1" customWidth="1"/>
    <col min="12" max="12" width="2.77734375" style="998" customWidth="1"/>
    <col min="257" max="257" width="4.77734375" customWidth="1"/>
    <col min="258" max="258" width="101.21875" customWidth="1"/>
    <col min="259" max="259" width="13.88671875" customWidth="1"/>
    <col min="260" max="260" width="4.77734375" customWidth="1"/>
    <col min="261" max="261" width="1.77734375" customWidth="1"/>
    <col min="262" max="262" width="80.77734375" customWidth="1"/>
    <col min="263" max="263" width="3.77734375" customWidth="1"/>
    <col min="264" max="264" width="15.109375" customWidth="1"/>
    <col min="265" max="265" width="2.77734375" customWidth="1"/>
    <col min="266" max="266" width="3.77734375" customWidth="1"/>
    <col min="267" max="267" width="14.6640625" bestFit="1" customWidth="1"/>
    <col min="268" max="268" width="2.77734375" customWidth="1"/>
    <col min="513" max="513" width="4.77734375" customWidth="1"/>
    <col min="514" max="514" width="101.21875" customWidth="1"/>
    <col min="515" max="515" width="13.88671875" customWidth="1"/>
    <col min="516" max="516" width="4.77734375" customWidth="1"/>
    <col min="517" max="517" width="1.77734375" customWidth="1"/>
    <col min="518" max="518" width="80.77734375" customWidth="1"/>
    <col min="519" max="519" width="3.77734375" customWidth="1"/>
    <col min="520" max="520" width="15.109375" customWidth="1"/>
    <col min="521" max="521" width="2.77734375" customWidth="1"/>
    <col min="522" max="522" width="3.77734375" customWidth="1"/>
    <col min="523" max="523" width="14.6640625" bestFit="1" customWidth="1"/>
    <col min="524" max="524" width="2.77734375" customWidth="1"/>
    <col min="769" max="769" width="4.77734375" customWidth="1"/>
    <col min="770" max="770" width="101.21875" customWidth="1"/>
    <col min="771" max="771" width="13.88671875" customWidth="1"/>
    <col min="772" max="772" width="4.77734375" customWidth="1"/>
    <col min="773" max="773" width="1.77734375" customWidth="1"/>
    <col min="774" max="774" width="80.77734375" customWidth="1"/>
    <col min="775" max="775" width="3.77734375" customWidth="1"/>
    <col min="776" max="776" width="15.109375" customWidth="1"/>
    <col min="777" max="777" width="2.77734375" customWidth="1"/>
    <col min="778" max="778" width="3.77734375" customWidth="1"/>
    <col min="779" max="779" width="14.6640625" bestFit="1" customWidth="1"/>
    <col min="780" max="780" width="2.77734375" customWidth="1"/>
    <col min="1025" max="1025" width="4.77734375" customWidth="1"/>
    <col min="1026" max="1026" width="101.21875" customWidth="1"/>
    <col min="1027" max="1027" width="13.88671875" customWidth="1"/>
    <col min="1028" max="1028" width="4.77734375" customWidth="1"/>
    <col min="1029" max="1029" width="1.77734375" customWidth="1"/>
    <col min="1030" max="1030" width="80.77734375" customWidth="1"/>
    <col min="1031" max="1031" width="3.77734375" customWidth="1"/>
    <col min="1032" max="1032" width="15.109375" customWidth="1"/>
    <col min="1033" max="1033" width="2.77734375" customWidth="1"/>
    <col min="1034" max="1034" width="3.77734375" customWidth="1"/>
    <col min="1035" max="1035" width="14.6640625" bestFit="1" customWidth="1"/>
    <col min="1036" max="1036" width="2.77734375" customWidth="1"/>
    <col min="1281" max="1281" width="4.77734375" customWidth="1"/>
    <col min="1282" max="1282" width="101.21875" customWidth="1"/>
    <col min="1283" max="1283" width="13.88671875" customWidth="1"/>
    <col min="1284" max="1284" width="4.77734375" customWidth="1"/>
    <col min="1285" max="1285" width="1.77734375" customWidth="1"/>
    <col min="1286" max="1286" width="80.77734375" customWidth="1"/>
    <col min="1287" max="1287" width="3.77734375" customWidth="1"/>
    <col min="1288" max="1288" width="15.109375" customWidth="1"/>
    <col min="1289" max="1289" width="2.77734375" customWidth="1"/>
    <col min="1290" max="1290" width="3.77734375" customWidth="1"/>
    <col min="1291" max="1291" width="14.6640625" bestFit="1" customWidth="1"/>
    <col min="1292" max="1292" width="2.77734375" customWidth="1"/>
    <col min="1537" max="1537" width="4.77734375" customWidth="1"/>
    <col min="1538" max="1538" width="101.21875" customWidth="1"/>
    <col min="1539" max="1539" width="13.88671875" customWidth="1"/>
    <col min="1540" max="1540" width="4.77734375" customWidth="1"/>
    <col min="1541" max="1541" width="1.77734375" customWidth="1"/>
    <col min="1542" max="1542" width="80.77734375" customWidth="1"/>
    <col min="1543" max="1543" width="3.77734375" customWidth="1"/>
    <col min="1544" max="1544" width="15.109375" customWidth="1"/>
    <col min="1545" max="1545" width="2.77734375" customWidth="1"/>
    <col min="1546" max="1546" width="3.77734375" customWidth="1"/>
    <col min="1547" max="1547" width="14.6640625" bestFit="1" customWidth="1"/>
    <col min="1548" max="1548" width="2.77734375" customWidth="1"/>
    <col min="1793" max="1793" width="4.77734375" customWidth="1"/>
    <col min="1794" max="1794" width="101.21875" customWidth="1"/>
    <col min="1795" max="1795" width="13.88671875" customWidth="1"/>
    <col min="1796" max="1796" width="4.77734375" customWidth="1"/>
    <col min="1797" max="1797" width="1.77734375" customWidth="1"/>
    <col min="1798" max="1798" width="80.77734375" customWidth="1"/>
    <col min="1799" max="1799" width="3.77734375" customWidth="1"/>
    <col min="1800" max="1800" width="15.109375" customWidth="1"/>
    <col min="1801" max="1801" width="2.77734375" customWidth="1"/>
    <col min="1802" max="1802" width="3.77734375" customWidth="1"/>
    <col min="1803" max="1803" width="14.6640625" bestFit="1" customWidth="1"/>
    <col min="1804" max="1804" width="2.77734375" customWidth="1"/>
    <col min="2049" max="2049" width="4.77734375" customWidth="1"/>
    <col min="2050" max="2050" width="101.21875" customWidth="1"/>
    <col min="2051" max="2051" width="13.88671875" customWidth="1"/>
    <col min="2052" max="2052" width="4.77734375" customWidth="1"/>
    <col min="2053" max="2053" width="1.77734375" customWidth="1"/>
    <col min="2054" max="2054" width="80.77734375" customWidth="1"/>
    <col min="2055" max="2055" width="3.77734375" customWidth="1"/>
    <col min="2056" max="2056" width="15.109375" customWidth="1"/>
    <col min="2057" max="2057" width="2.77734375" customWidth="1"/>
    <col min="2058" max="2058" width="3.77734375" customWidth="1"/>
    <col min="2059" max="2059" width="14.6640625" bestFit="1" customWidth="1"/>
    <col min="2060" max="2060" width="2.77734375" customWidth="1"/>
    <col min="2305" max="2305" width="4.77734375" customWidth="1"/>
    <col min="2306" max="2306" width="101.21875" customWidth="1"/>
    <col min="2307" max="2307" width="13.88671875" customWidth="1"/>
    <col min="2308" max="2308" width="4.77734375" customWidth="1"/>
    <col min="2309" max="2309" width="1.77734375" customWidth="1"/>
    <col min="2310" max="2310" width="80.77734375" customWidth="1"/>
    <col min="2311" max="2311" width="3.77734375" customWidth="1"/>
    <col min="2312" max="2312" width="15.109375" customWidth="1"/>
    <col min="2313" max="2313" width="2.77734375" customWidth="1"/>
    <col min="2314" max="2314" width="3.77734375" customWidth="1"/>
    <col min="2315" max="2315" width="14.6640625" bestFit="1" customWidth="1"/>
    <col min="2316" max="2316" width="2.77734375" customWidth="1"/>
    <col min="2561" max="2561" width="4.77734375" customWidth="1"/>
    <col min="2562" max="2562" width="101.21875" customWidth="1"/>
    <col min="2563" max="2563" width="13.88671875" customWidth="1"/>
    <col min="2564" max="2564" width="4.77734375" customWidth="1"/>
    <col min="2565" max="2565" width="1.77734375" customWidth="1"/>
    <col min="2566" max="2566" width="80.77734375" customWidth="1"/>
    <col min="2567" max="2567" width="3.77734375" customWidth="1"/>
    <col min="2568" max="2568" width="15.109375" customWidth="1"/>
    <col min="2569" max="2569" width="2.77734375" customWidth="1"/>
    <col min="2570" max="2570" width="3.77734375" customWidth="1"/>
    <col min="2571" max="2571" width="14.6640625" bestFit="1" customWidth="1"/>
    <col min="2572" max="2572" width="2.77734375" customWidth="1"/>
    <col min="2817" max="2817" width="4.77734375" customWidth="1"/>
    <col min="2818" max="2818" width="101.21875" customWidth="1"/>
    <col min="2819" max="2819" width="13.88671875" customWidth="1"/>
    <col min="2820" max="2820" width="4.77734375" customWidth="1"/>
    <col min="2821" max="2821" width="1.77734375" customWidth="1"/>
    <col min="2822" max="2822" width="80.77734375" customWidth="1"/>
    <col min="2823" max="2823" width="3.77734375" customWidth="1"/>
    <col min="2824" max="2824" width="15.109375" customWidth="1"/>
    <col min="2825" max="2825" width="2.77734375" customWidth="1"/>
    <col min="2826" max="2826" width="3.77734375" customWidth="1"/>
    <col min="2827" max="2827" width="14.6640625" bestFit="1" customWidth="1"/>
    <col min="2828" max="2828" width="2.77734375" customWidth="1"/>
    <col min="3073" max="3073" width="4.77734375" customWidth="1"/>
    <col min="3074" max="3074" width="101.21875" customWidth="1"/>
    <col min="3075" max="3075" width="13.88671875" customWidth="1"/>
    <col min="3076" max="3076" width="4.77734375" customWidth="1"/>
    <col min="3077" max="3077" width="1.77734375" customWidth="1"/>
    <col min="3078" max="3078" width="80.77734375" customWidth="1"/>
    <col min="3079" max="3079" width="3.77734375" customWidth="1"/>
    <col min="3080" max="3080" width="15.109375" customWidth="1"/>
    <col min="3081" max="3081" width="2.77734375" customWidth="1"/>
    <col min="3082" max="3082" width="3.77734375" customWidth="1"/>
    <col min="3083" max="3083" width="14.6640625" bestFit="1" customWidth="1"/>
    <col min="3084" max="3084" width="2.77734375" customWidth="1"/>
    <col min="3329" max="3329" width="4.77734375" customWidth="1"/>
    <col min="3330" max="3330" width="101.21875" customWidth="1"/>
    <col min="3331" max="3331" width="13.88671875" customWidth="1"/>
    <col min="3332" max="3332" width="4.77734375" customWidth="1"/>
    <col min="3333" max="3333" width="1.77734375" customWidth="1"/>
    <col min="3334" max="3334" width="80.77734375" customWidth="1"/>
    <col min="3335" max="3335" width="3.77734375" customWidth="1"/>
    <col min="3336" max="3336" width="15.109375" customWidth="1"/>
    <col min="3337" max="3337" width="2.77734375" customWidth="1"/>
    <col min="3338" max="3338" width="3.77734375" customWidth="1"/>
    <col min="3339" max="3339" width="14.6640625" bestFit="1" customWidth="1"/>
    <col min="3340" max="3340" width="2.77734375" customWidth="1"/>
    <col min="3585" max="3585" width="4.77734375" customWidth="1"/>
    <col min="3586" max="3586" width="101.21875" customWidth="1"/>
    <col min="3587" max="3587" width="13.88671875" customWidth="1"/>
    <col min="3588" max="3588" width="4.77734375" customWidth="1"/>
    <col min="3589" max="3589" width="1.77734375" customWidth="1"/>
    <col min="3590" max="3590" width="80.77734375" customWidth="1"/>
    <col min="3591" max="3591" width="3.77734375" customWidth="1"/>
    <col min="3592" max="3592" width="15.109375" customWidth="1"/>
    <col min="3593" max="3593" width="2.77734375" customWidth="1"/>
    <col min="3594" max="3594" width="3.77734375" customWidth="1"/>
    <col min="3595" max="3595" width="14.6640625" bestFit="1" customWidth="1"/>
    <col min="3596" max="3596" width="2.77734375" customWidth="1"/>
    <col min="3841" max="3841" width="4.77734375" customWidth="1"/>
    <col min="3842" max="3842" width="101.21875" customWidth="1"/>
    <col min="3843" max="3843" width="13.88671875" customWidth="1"/>
    <col min="3844" max="3844" width="4.77734375" customWidth="1"/>
    <col min="3845" max="3845" width="1.77734375" customWidth="1"/>
    <col min="3846" max="3846" width="80.77734375" customWidth="1"/>
    <col min="3847" max="3847" width="3.77734375" customWidth="1"/>
    <col min="3848" max="3848" width="15.109375" customWidth="1"/>
    <col min="3849" max="3849" width="2.77734375" customWidth="1"/>
    <col min="3850" max="3850" width="3.77734375" customWidth="1"/>
    <col min="3851" max="3851" width="14.6640625" bestFit="1" customWidth="1"/>
    <col min="3852" max="3852" width="2.77734375" customWidth="1"/>
    <col min="4097" max="4097" width="4.77734375" customWidth="1"/>
    <col min="4098" max="4098" width="101.21875" customWidth="1"/>
    <col min="4099" max="4099" width="13.88671875" customWidth="1"/>
    <col min="4100" max="4100" width="4.77734375" customWidth="1"/>
    <col min="4101" max="4101" width="1.77734375" customWidth="1"/>
    <col min="4102" max="4102" width="80.77734375" customWidth="1"/>
    <col min="4103" max="4103" width="3.77734375" customWidth="1"/>
    <col min="4104" max="4104" width="15.109375" customWidth="1"/>
    <col min="4105" max="4105" width="2.77734375" customWidth="1"/>
    <col min="4106" max="4106" width="3.77734375" customWidth="1"/>
    <col min="4107" max="4107" width="14.6640625" bestFit="1" customWidth="1"/>
    <col min="4108" max="4108" width="2.77734375" customWidth="1"/>
    <col min="4353" max="4353" width="4.77734375" customWidth="1"/>
    <col min="4354" max="4354" width="101.21875" customWidth="1"/>
    <col min="4355" max="4355" width="13.88671875" customWidth="1"/>
    <col min="4356" max="4356" width="4.77734375" customWidth="1"/>
    <col min="4357" max="4357" width="1.77734375" customWidth="1"/>
    <col min="4358" max="4358" width="80.77734375" customWidth="1"/>
    <col min="4359" max="4359" width="3.77734375" customWidth="1"/>
    <col min="4360" max="4360" width="15.109375" customWidth="1"/>
    <col min="4361" max="4361" width="2.77734375" customWidth="1"/>
    <col min="4362" max="4362" width="3.77734375" customWidth="1"/>
    <col min="4363" max="4363" width="14.6640625" bestFit="1" customWidth="1"/>
    <col min="4364" max="4364" width="2.77734375" customWidth="1"/>
    <col min="4609" max="4609" width="4.77734375" customWidth="1"/>
    <col min="4610" max="4610" width="101.21875" customWidth="1"/>
    <col min="4611" max="4611" width="13.88671875" customWidth="1"/>
    <col min="4612" max="4612" width="4.77734375" customWidth="1"/>
    <col min="4613" max="4613" width="1.77734375" customWidth="1"/>
    <col min="4614" max="4614" width="80.77734375" customWidth="1"/>
    <col min="4615" max="4615" width="3.77734375" customWidth="1"/>
    <col min="4616" max="4616" width="15.109375" customWidth="1"/>
    <col min="4617" max="4617" width="2.77734375" customWidth="1"/>
    <col min="4618" max="4618" width="3.77734375" customWidth="1"/>
    <col min="4619" max="4619" width="14.6640625" bestFit="1" customWidth="1"/>
    <col min="4620" max="4620" width="2.77734375" customWidth="1"/>
    <col min="4865" max="4865" width="4.77734375" customWidth="1"/>
    <col min="4866" max="4866" width="101.21875" customWidth="1"/>
    <col min="4867" max="4867" width="13.88671875" customWidth="1"/>
    <col min="4868" max="4868" width="4.77734375" customWidth="1"/>
    <col min="4869" max="4869" width="1.77734375" customWidth="1"/>
    <col min="4870" max="4870" width="80.77734375" customWidth="1"/>
    <col min="4871" max="4871" width="3.77734375" customWidth="1"/>
    <col min="4872" max="4872" width="15.109375" customWidth="1"/>
    <col min="4873" max="4873" width="2.77734375" customWidth="1"/>
    <col min="4874" max="4874" width="3.77734375" customWidth="1"/>
    <col min="4875" max="4875" width="14.6640625" bestFit="1" customWidth="1"/>
    <col min="4876" max="4876" width="2.77734375" customWidth="1"/>
    <col min="5121" max="5121" width="4.77734375" customWidth="1"/>
    <col min="5122" max="5122" width="101.21875" customWidth="1"/>
    <col min="5123" max="5123" width="13.88671875" customWidth="1"/>
    <col min="5124" max="5124" width="4.77734375" customWidth="1"/>
    <col min="5125" max="5125" width="1.77734375" customWidth="1"/>
    <col min="5126" max="5126" width="80.77734375" customWidth="1"/>
    <col min="5127" max="5127" width="3.77734375" customWidth="1"/>
    <col min="5128" max="5128" width="15.109375" customWidth="1"/>
    <col min="5129" max="5129" width="2.77734375" customWidth="1"/>
    <col min="5130" max="5130" width="3.77734375" customWidth="1"/>
    <col min="5131" max="5131" width="14.6640625" bestFit="1" customWidth="1"/>
    <col min="5132" max="5132" width="2.77734375" customWidth="1"/>
    <col min="5377" max="5377" width="4.77734375" customWidth="1"/>
    <col min="5378" max="5378" width="101.21875" customWidth="1"/>
    <col min="5379" max="5379" width="13.88671875" customWidth="1"/>
    <col min="5380" max="5380" width="4.77734375" customWidth="1"/>
    <col min="5381" max="5381" width="1.77734375" customWidth="1"/>
    <col min="5382" max="5382" width="80.77734375" customWidth="1"/>
    <col min="5383" max="5383" width="3.77734375" customWidth="1"/>
    <col min="5384" max="5384" width="15.109375" customWidth="1"/>
    <col min="5385" max="5385" width="2.77734375" customWidth="1"/>
    <col min="5386" max="5386" width="3.77734375" customWidth="1"/>
    <col min="5387" max="5387" width="14.6640625" bestFit="1" customWidth="1"/>
    <col min="5388" max="5388" width="2.77734375" customWidth="1"/>
    <col min="5633" max="5633" width="4.77734375" customWidth="1"/>
    <col min="5634" max="5634" width="101.21875" customWidth="1"/>
    <col min="5635" max="5635" width="13.88671875" customWidth="1"/>
    <col min="5636" max="5636" width="4.77734375" customWidth="1"/>
    <col min="5637" max="5637" width="1.77734375" customWidth="1"/>
    <col min="5638" max="5638" width="80.77734375" customWidth="1"/>
    <col min="5639" max="5639" width="3.77734375" customWidth="1"/>
    <col min="5640" max="5640" width="15.109375" customWidth="1"/>
    <col min="5641" max="5641" width="2.77734375" customWidth="1"/>
    <col min="5642" max="5642" width="3.77734375" customWidth="1"/>
    <col min="5643" max="5643" width="14.6640625" bestFit="1" customWidth="1"/>
    <col min="5644" max="5644" width="2.77734375" customWidth="1"/>
    <col min="5889" max="5889" width="4.77734375" customWidth="1"/>
    <col min="5890" max="5890" width="101.21875" customWidth="1"/>
    <col min="5891" max="5891" width="13.88671875" customWidth="1"/>
    <col min="5892" max="5892" width="4.77734375" customWidth="1"/>
    <col min="5893" max="5893" width="1.77734375" customWidth="1"/>
    <col min="5894" max="5894" width="80.77734375" customWidth="1"/>
    <col min="5895" max="5895" width="3.77734375" customWidth="1"/>
    <col min="5896" max="5896" width="15.109375" customWidth="1"/>
    <col min="5897" max="5897" width="2.77734375" customWidth="1"/>
    <col min="5898" max="5898" width="3.77734375" customWidth="1"/>
    <col min="5899" max="5899" width="14.6640625" bestFit="1" customWidth="1"/>
    <col min="5900" max="5900" width="2.77734375" customWidth="1"/>
    <col min="6145" max="6145" width="4.77734375" customWidth="1"/>
    <col min="6146" max="6146" width="101.21875" customWidth="1"/>
    <col min="6147" max="6147" width="13.88671875" customWidth="1"/>
    <col min="6148" max="6148" width="4.77734375" customWidth="1"/>
    <col min="6149" max="6149" width="1.77734375" customWidth="1"/>
    <col min="6150" max="6150" width="80.77734375" customWidth="1"/>
    <col min="6151" max="6151" width="3.77734375" customWidth="1"/>
    <col min="6152" max="6152" width="15.109375" customWidth="1"/>
    <col min="6153" max="6153" width="2.77734375" customWidth="1"/>
    <col min="6154" max="6154" width="3.77734375" customWidth="1"/>
    <col min="6155" max="6155" width="14.6640625" bestFit="1" customWidth="1"/>
    <col min="6156" max="6156" width="2.77734375" customWidth="1"/>
    <col min="6401" max="6401" width="4.77734375" customWidth="1"/>
    <col min="6402" max="6402" width="101.21875" customWidth="1"/>
    <col min="6403" max="6403" width="13.88671875" customWidth="1"/>
    <col min="6404" max="6404" width="4.77734375" customWidth="1"/>
    <col min="6405" max="6405" width="1.77734375" customWidth="1"/>
    <col min="6406" max="6406" width="80.77734375" customWidth="1"/>
    <col min="6407" max="6407" width="3.77734375" customWidth="1"/>
    <col min="6408" max="6408" width="15.109375" customWidth="1"/>
    <col min="6409" max="6409" width="2.77734375" customWidth="1"/>
    <col min="6410" max="6410" width="3.77734375" customWidth="1"/>
    <col min="6411" max="6411" width="14.6640625" bestFit="1" customWidth="1"/>
    <col min="6412" max="6412" width="2.77734375" customWidth="1"/>
    <col min="6657" max="6657" width="4.77734375" customWidth="1"/>
    <col min="6658" max="6658" width="101.21875" customWidth="1"/>
    <col min="6659" max="6659" width="13.88671875" customWidth="1"/>
    <col min="6660" max="6660" width="4.77734375" customWidth="1"/>
    <col min="6661" max="6661" width="1.77734375" customWidth="1"/>
    <col min="6662" max="6662" width="80.77734375" customWidth="1"/>
    <col min="6663" max="6663" width="3.77734375" customWidth="1"/>
    <col min="6664" max="6664" width="15.109375" customWidth="1"/>
    <col min="6665" max="6665" width="2.77734375" customWidth="1"/>
    <col min="6666" max="6666" width="3.77734375" customWidth="1"/>
    <col min="6667" max="6667" width="14.6640625" bestFit="1" customWidth="1"/>
    <col min="6668" max="6668" width="2.77734375" customWidth="1"/>
    <col min="6913" max="6913" width="4.77734375" customWidth="1"/>
    <col min="6914" max="6914" width="101.21875" customWidth="1"/>
    <col min="6915" max="6915" width="13.88671875" customWidth="1"/>
    <col min="6916" max="6916" width="4.77734375" customWidth="1"/>
    <col min="6917" max="6917" width="1.77734375" customWidth="1"/>
    <col min="6918" max="6918" width="80.77734375" customWidth="1"/>
    <col min="6919" max="6919" width="3.77734375" customWidth="1"/>
    <col min="6920" max="6920" width="15.109375" customWidth="1"/>
    <col min="6921" max="6921" width="2.77734375" customWidth="1"/>
    <col min="6922" max="6922" width="3.77734375" customWidth="1"/>
    <col min="6923" max="6923" width="14.6640625" bestFit="1" customWidth="1"/>
    <col min="6924" max="6924" width="2.77734375" customWidth="1"/>
    <col min="7169" max="7169" width="4.77734375" customWidth="1"/>
    <col min="7170" max="7170" width="101.21875" customWidth="1"/>
    <col min="7171" max="7171" width="13.88671875" customWidth="1"/>
    <col min="7172" max="7172" width="4.77734375" customWidth="1"/>
    <col min="7173" max="7173" width="1.77734375" customWidth="1"/>
    <col min="7174" max="7174" width="80.77734375" customWidth="1"/>
    <col min="7175" max="7175" width="3.77734375" customWidth="1"/>
    <col min="7176" max="7176" width="15.109375" customWidth="1"/>
    <col min="7177" max="7177" width="2.77734375" customWidth="1"/>
    <col min="7178" max="7178" width="3.77734375" customWidth="1"/>
    <col min="7179" max="7179" width="14.6640625" bestFit="1" customWidth="1"/>
    <col min="7180" max="7180" width="2.77734375" customWidth="1"/>
    <col min="7425" max="7425" width="4.77734375" customWidth="1"/>
    <col min="7426" max="7426" width="101.21875" customWidth="1"/>
    <col min="7427" max="7427" width="13.88671875" customWidth="1"/>
    <col min="7428" max="7428" width="4.77734375" customWidth="1"/>
    <col min="7429" max="7429" width="1.77734375" customWidth="1"/>
    <col min="7430" max="7430" width="80.77734375" customWidth="1"/>
    <col min="7431" max="7431" width="3.77734375" customWidth="1"/>
    <col min="7432" max="7432" width="15.109375" customWidth="1"/>
    <col min="7433" max="7433" width="2.77734375" customWidth="1"/>
    <col min="7434" max="7434" width="3.77734375" customWidth="1"/>
    <col min="7435" max="7435" width="14.6640625" bestFit="1" customWidth="1"/>
    <col min="7436" max="7436" width="2.77734375" customWidth="1"/>
    <col min="7681" max="7681" width="4.77734375" customWidth="1"/>
    <col min="7682" max="7682" width="101.21875" customWidth="1"/>
    <col min="7683" max="7683" width="13.88671875" customWidth="1"/>
    <col min="7684" max="7684" width="4.77734375" customWidth="1"/>
    <col min="7685" max="7685" width="1.77734375" customWidth="1"/>
    <col min="7686" max="7686" width="80.77734375" customWidth="1"/>
    <col min="7687" max="7687" width="3.77734375" customWidth="1"/>
    <col min="7688" max="7688" width="15.109375" customWidth="1"/>
    <col min="7689" max="7689" width="2.77734375" customWidth="1"/>
    <col min="7690" max="7690" width="3.77734375" customWidth="1"/>
    <col min="7691" max="7691" width="14.6640625" bestFit="1" customWidth="1"/>
    <col min="7692" max="7692" width="2.77734375" customWidth="1"/>
    <col min="7937" max="7937" width="4.77734375" customWidth="1"/>
    <col min="7938" max="7938" width="101.21875" customWidth="1"/>
    <col min="7939" max="7939" width="13.88671875" customWidth="1"/>
    <col min="7940" max="7940" width="4.77734375" customWidth="1"/>
    <col min="7941" max="7941" width="1.77734375" customWidth="1"/>
    <col min="7942" max="7942" width="80.77734375" customWidth="1"/>
    <col min="7943" max="7943" width="3.77734375" customWidth="1"/>
    <col min="7944" max="7944" width="15.109375" customWidth="1"/>
    <col min="7945" max="7945" width="2.77734375" customWidth="1"/>
    <col min="7946" max="7946" width="3.77734375" customWidth="1"/>
    <col min="7947" max="7947" width="14.6640625" bestFit="1" customWidth="1"/>
    <col min="7948" max="7948" width="2.77734375" customWidth="1"/>
    <col min="8193" max="8193" width="4.77734375" customWidth="1"/>
    <col min="8194" max="8194" width="101.21875" customWidth="1"/>
    <col min="8195" max="8195" width="13.88671875" customWidth="1"/>
    <col min="8196" max="8196" width="4.77734375" customWidth="1"/>
    <col min="8197" max="8197" width="1.77734375" customWidth="1"/>
    <col min="8198" max="8198" width="80.77734375" customWidth="1"/>
    <col min="8199" max="8199" width="3.77734375" customWidth="1"/>
    <col min="8200" max="8200" width="15.109375" customWidth="1"/>
    <col min="8201" max="8201" width="2.77734375" customWidth="1"/>
    <col min="8202" max="8202" width="3.77734375" customWidth="1"/>
    <col min="8203" max="8203" width="14.6640625" bestFit="1" customWidth="1"/>
    <col min="8204" max="8204" width="2.77734375" customWidth="1"/>
    <col min="8449" max="8449" width="4.77734375" customWidth="1"/>
    <col min="8450" max="8450" width="101.21875" customWidth="1"/>
    <col min="8451" max="8451" width="13.88671875" customWidth="1"/>
    <col min="8452" max="8452" width="4.77734375" customWidth="1"/>
    <col min="8453" max="8453" width="1.77734375" customWidth="1"/>
    <col min="8454" max="8454" width="80.77734375" customWidth="1"/>
    <col min="8455" max="8455" width="3.77734375" customWidth="1"/>
    <col min="8456" max="8456" width="15.109375" customWidth="1"/>
    <col min="8457" max="8457" width="2.77734375" customWidth="1"/>
    <col min="8458" max="8458" width="3.77734375" customWidth="1"/>
    <col min="8459" max="8459" width="14.6640625" bestFit="1" customWidth="1"/>
    <col min="8460" max="8460" width="2.77734375" customWidth="1"/>
    <col min="8705" max="8705" width="4.77734375" customWidth="1"/>
    <col min="8706" max="8706" width="101.21875" customWidth="1"/>
    <col min="8707" max="8707" width="13.88671875" customWidth="1"/>
    <col min="8708" max="8708" width="4.77734375" customWidth="1"/>
    <col min="8709" max="8709" width="1.77734375" customWidth="1"/>
    <col min="8710" max="8710" width="80.77734375" customWidth="1"/>
    <col min="8711" max="8711" width="3.77734375" customWidth="1"/>
    <col min="8712" max="8712" width="15.109375" customWidth="1"/>
    <col min="8713" max="8713" width="2.77734375" customWidth="1"/>
    <col min="8714" max="8714" width="3.77734375" customWidth="1"/>
    <col min="8715" max="8715" width="14.6640625" bestFit="1" customWidth="1"/>
    <col min="8716" max="8716" width="2.77734375" customWidth="1"/>
    <col min="8961" max="8961" width="4.77734375" customWidth="1"/>
    <col min="8962" max="8962" width="101.21875" customWidth="1"/>
    <col min="8963" max="8963" width="13.88671875" customWidth="1"/>
    <col min="8964" max="8964" width="4.77734375" customWidth="1"/>
    <col min="8965" max="8965" width="1.77734375" customWidth="1"/>
    <col min="8966" max="8966" width="80.77734375" customWidth="1"/>
    <col min="8967" max="8967" width="3.77734375" customWidth="1"/>
    <col min="8968" max="8968" width="15.109375" customWidth="1"/>
    <col min="8969" max="8969" width="2.77734375" customWidth="1"/>
    <col min="8970" max="8970" width="3.77734375" customWidth="1"/>
    <col min="8971" max="8971" width="14.6640625" bestFit="1" customWidth="1"/>
    <col min="8972" max="8972" width="2.77734375" customWidth="1"/>
    <col min="9217" max="9217" width="4.77734375" customWidth="1"/>
    <col min="9218" max="9218" width="101.21875" customWidth="1"/>
    <col min="9219" max="9219" width="13.88671875" customWidth="1"/>
    <col min="9220" max="9220" width="4.77734375" customWidth="1"/>
    <col min="9221" max="9221" width="1.77734375" customWidth="1"/>
    <col min="9222" max="9222" width="80.77734375" customWidth="1"/>
    <col min="9223" max="9223" width="3.77734375" customWidth="1"/>
    <col min="9224" max="9224" width="15.109375" customWidth="1"/>
    <col min="9225" max="9225" width="2.77734375" customWidth="1"/>
    <col min="9226" max="9226" width="3.77734375" customWidth="1"/>
    <col min="9227" max="9227" width="14.6640625" bestFit="1" customWidth="1"/>
    <col min="9228" max="9228" width="2.77734375" customWidth="1"/>
    <col min="9473" max="9473" width="4.77734375" customWidth="1"/>
    <col min="9474" max="9474" width="101.21875" customWidth="1"/>
    <col min="9475" max="9475" width="13.88671875" customWidth="1"/>
    <col min="9476" max="9476" width="4.77734375" customWidth="1"/>
    <col min="9477" max="9477" width="1.77734375" customWidth="1"/>
    <col min="9478" max="9478" width="80.77734375" customWidth="1"/>
    <col min="9479" max="9479" width="3.77734375" customWidth="1"/>
    <col min="9480" max="9480" width="15.109375" customWidth="1"/>
    <col min="9481" max="9481" width="2.77734375" customWidth="1"/>
    <col min="9482" max="9482" width="3.77734375" customWidth="1"/>
    <col min="9483" max="9483" width="14.6640625" bestFit="1" customWidth="1"/>
    <col min="9484" max="9484" width="2.77734375" customWidth="1"/>
    <col min="9729" max="9729" width="4.77734375" customWidth="1"/>
    <col min="9730" max="9730" width="101.21875" customWidth="1"/>
    <col min="9731" max="9731" width="13.88671875" customWidth="1"/>
    <col min="9732" max="9732" width="4.77734375" customWidth="1"/>
    <col min="9733" max="9733" width="1.77734375" customWidth="1"/>
    <col min="9734" max="9734" width="80.77734375" customWidth="1"/>
    <col min="9735" max="9735" width="3.77734375" customWidth="1"/>
    <col min="9736" max="9736" width="15.109375" customWidth="1"/>
    <col min="9737" max="9737" width="2.77734375" customWidth="1"/>
    <col min="9738" max="9738" width="3.77734375" customWidth="1"/>
    <col min="9739" max="9739" width="14.6640625" bestFit="1" customWidth="1"/>
    <col min="9740" max="9740" width="2.77734375" customWidth="1"/>
    <col min="9985" max="9985" width="4.77734375" customWidth="1"/>
    <col min="9986" max="9986" width="101.21875" customWidth="1"/>
    <col min="9987" max="9987" width="13.88671875" customWidth="1"/>
    <col min="9988" max="9988" width="4.77734375" customWidth="1"/>
    <col min="9989" max="9989" width="1.77734375" customWidth="1"/>
    <col min="9990" max="9990" width="80.77734375" customWidth="1"/>
    <col min="9991" max="9991" width="3.77734375" customWidth="1"/>
    <col min="9992" max="9992" width="15.109375" customWidth="1"/>
    <col min="9993" max="9993" width="2.77734375" customWidth="1"/>
    <col min="9994" max="9994" width="3.77734375" customWidth="1"/>
    <col min="9995" max="9995" width="14.6640625" bestFit="1" customWidth="1"/>
    <col min="9996" max="9996" width="2.77734375" customWidth="1"/>
    <col min="10241" max="10241" width="4.77734375" customWidth="1"/>
    <col min="10242" max="10242" width="101.21875" customWidth="1"/>
    <col min="10243" max="10243" width="13.88671875" customWidth="1"/>
    <col min="10244" max="10244" width="4.77734375" customWidth="1"/>
    <col min="10245" max="10245" width="1.77734375" customWidth="1"/>
    <col min="10246" max="10246" width="80.77734375" customWidth="1"/>
    <col min="10247" max="10247" width="3.77734375" customWidth="1"/>
    <col min="10248" max="10248" width="15.109375" customWidth="1"/>
    <col min="10249" max="10249" width="2.77734375" customWidth="1"/>
    <col min="10250" max="10250" width="3.77734375" customWidth="1"/>
    <col min="10251" max="10251" width="14.6640625" bestFit="1" customWidth="1"/>
    <col min="10252" max="10252" width="2.77734375" customWidth="1"/>
    <col min="10497" max="10497" width="4.77734375" customWidth="1"/>
    <col min="10498" max="10498" width="101.21875" customWidth="1"/>
    <col min="10499" max="10499" width="13.88671875" customWidth="1"/>
    <col min="10500" max="10500" width="4.77734375" customWidth="1"/>
    <col min="10501" max="10501" width="1.77734375" customWidth="1"/>
    <col min="10502" max="10502" width="80.77734375" customWidth="1"/>
    <col min="10503" max="10503" width="3.77734375" customWidth="1"/>
    <col min="10504" max="10504" width="15.109375" customWidth="1"/>
    <col min="10505" max="10505" width="2.77734375" customWidth="1"/>
    <col min="10506" max="10506" width="3.77734375" customWidth="1"/>
    <col min="10507" max="10507" width="14.6640625" bestFit="1" customWidth="1"/>
    <col min="10508" max="10508" width="2.77734375" customWidth="1"/>
    <col min="10753" max="10753" width="4.77734375" customWidth="1"/>
    <col min="10754" max="10754" width="101.21875" customWidth="1"/>
    <col min="10755" max="10755" width="13.88671875" customWidth="1"/>
    <col min="10756" max="10756" width="4.77734375" customWidth="1"/>
    <col min="10757" max="10757" width="1.77734375" customWidth="1"/>
    <col min="10758" max="10758" width="80.77734375" customWidth="1"/>
    <col min="10759" max="10759" width="3.77734375" customWidth="1"/>
    <col min="10760" max="10760" width="15.109375" customWidth="1"/>
    <col min="10761" max="10761" width="2.77734375" customWidth="1"/>
    <col min="10762" max="10762" width="3.77734375" customWidth="1"/>
    <col min="10763" max="10763" width="14.6640625" bestFit="1" customWidth="1"/>
    <col min="10764" max="10764" width="2.77734375" customWidth="1"/>
    <col min="11009" max="11009" width="4.77734375" customWidth="1"/>
    <col min="11010" max="11010" width="101.21875" customWidth="1"/>
    <col min="11011" max="11011" width="13.88671875" customWidth="1"/>
    <col min="11012" max="11012" width="4.77734375" customWidth="1"/>
    <col min="11013" max="11013" width="1.77734375" customWidth="1"/>
    <col min="11014" max="11014" width="80.77734375" customWidth="1"/>
    <col min="11015" max="11015" width="3.77734375" customWidth="1"/>
    <col min="11016" max="11016" width="15.109375" customWidth="1"/>
    <col min="11017" max="11017" width="2.77734375" customWidth="1"/>
    <col min="11018" max="11018" width="3.77734375" customWidth="1"/>
    <col min="11019" max="11019" width="14.6640625" bestFit="1" customWidth="1"/>
    <col min="11020" max="11020" width="2.77734375" customWidth="1"/>
    <col min="11265" max="11265" width="4.77734375" customWidth="1"/>
    <col min="11266" max="11266" width="101.21875" customWidth="1"/>
    <col min="11267" max="11267" width="13.88671875" customWidth="1"/>
    <col min="11268" max="11268" width="4.77734375" customWidth="1"/>
    <col min="11269" max="11269" width="1.77734375" customWidth="1"/>
    <col min="11270" max="11270" width="80.77734375" customWidth="1"/>
    <col min="11271" max="11271" width="3.77734375" customWidth="1"/>
    <col min="11272" max="11272" width="15.109375" customWidth="1"/>
    <col min="11273" max="11273" width="2.77734375" customWidth="1"/>
    <col min="11274" max="11274" width="3.77734375" customWidth="1"/>
    <col min="11275" max="11275" width="14.6640625" bestFit="1" customWidth="1"/>
    <col min="11276" max="11276" width="2.77734375" customWidth="1"/>
    <col min="11521" max="11521" width="4.77734375" customWidth="1"/>
    <col min="11522" max="11522" width="101.21875" customWidth="1"/>
    <col min="11523" max="11523" width="13.88671875" customWidth="1"/>
    <col min="11524" max="11524" width="4.77734375" customWidth="1"/>
    <col min="11525" max="11525" width="1.77734375" customWidth="1"/>
    <col min="11526" max="11526" width="80.77734375" customWidth="1"/>
    <col min="11527" max="11527" width="3.77734375" customWidth="1"/>
    <col min="11528" max="11528" width="15.109375" customWidth="1"/>
    <col min="11529" max="11529" width="2.77734375" customWidth="1"/>
    <col min="11530" max="11530" width="3.77734375" customWidth="1"/>
    <col min="11531" max="11531" width="14.6640625" bestFit="1" customWidth="1"/>
    <col min="11532" max="11532" width="2.77734375" customWidth="1"/>
    <col min="11777" max="11777" width="4.77734375" customWidth="1"/>
    <col min="11778" max="11778" width="101.21875" customWidth="1"/>
    <col min="11779" max="11779" width="13.88671875" customWidth="1"/>
    <col min="11780" max="11780" width="4.77734375" customWidth="1"/>
    <col min="11781" max="11781" width="1.77734375" customWidth="1"/>
    <col min="11782" max="11782" width="80.77734375" customWidth="1"/>
    <col min="11783" max="11783" width="3.77734375" customWidth="1"/>
    <col min="11784" max="11784" width="15.109375" customWidth="1"/>
    <col min="11785" max="11785" width="2.77734375" customWidth="1"/>
    <col min="11786" max="11786" width="3.77734375" customWidth="1"/>
    <col min="11787" max="11787" width="14.6640625" bestFit="1" customWidth="1"/>
    <col min="11788" max="11788" width="2.77734375" customWidth="1"/>
    <col min="12033" max="12033" width="4.77734375" customWidth="1"/>
    <col min="12034" max="12034" width="101.21875" customWidth="1"/>
    <col min="12035" max="12035" width="13.88671875" customWidth="1"/>
    <col min="12036" max="12036" width="4.77734375" customWidth="1"/>
    <col min="12037" max="12037" width="1.77734375" customWidth="1"/>
    <col min="12038" max="12038" width="80.77734375" customWidth="1"/>
    <col min="12039" max="12039" width="3.77734375" customWidth="1"/>
    <col min="12040" max="12040" width="15.109375" customWidth="1"/>
    <col min="12041" max="12041" width="2.77734375" customWidth="1"/>
    <col min="12042" max="12042" width="3.77734375" customWidth="1"/>
    <col min="12043" max="12043" width="14.6640625" bestFit="1" customWidth="1"/>
    <col min="12044" max="12044" width="2.77734375" customWidth="1"/>
    <col min="12289" max="12289" width="4.77734375" customWidth="1"/>
    <col min="12290" max="12290" width="101.21875" customWidth="1"/>
    <col min="12291" max="12291" width="13.88671875" customWidth="1"/>
    <col min="12292" max="12292" width="4.77734375" customWidth="1"/>
    <col min="12293" max="12293" width="1.77734375" customWidth="1"/>
    <col min="12294" max="12294" width="80.77734375" customWidth="1"/>
    <col min="12295" max="12295" width="3.77734375" customWidth="1"/>
    <col min="12296" max="12296" width="15.109375" customWidth="1"/>
    <col min="12297" max="12297" width="2.77734375" customWidth="1"/>
    <col min="12298" max="12298" width="3.77734375" customWidth="1"/>
    <col min="12299" max="12299" width="14.6640625" bestFit="1" customWidth="1"/>
    <col min="12300" max="12300" width="2.77734375" customWidth="1"/>
    <col min="12545" max="12545" width="4.77734375" customWidth="1"/>
    <col min="12546" max="12546" width="101.21875" customWidth="1"/>
    <col min="12547" max="12547" width="13.88671875" customWidth="1"/>
    <col min="12548" max="12548" width="4.77734375" customWidth="1"/>
    <col min="12549" max="12549" width="1.77734375" customWidth="1"/>
    <col min="12550" max="12550" width="80.77734375" customWidth="1"/>
    <col min="12551" max="12551" width="3.77734375" customWidth="1"/>
    <col min="12552" max="12552" width="15.109375" customWidth="1"/>
    <col min="12553" max="12553" width="2.77734375" customWidth="1"/>
    <col min="12554" max="12554" width="3.77734375" customWidth="1"/>
    <col min="12555" max="12555" width="14.6640625" bestFit="1" customWidth="1"/>
    <col min="12556" max="12556" width="2.77734375" customWidth="1"/>
    <col min="12801" max="12801" width="4.77734375" customWidth="1"/>
    <col min="12802" max="12802" width="101.21875" customWidth="1"/>
    <col min="12803" max="12803" width="13.88671875" customWidth="1"/>
    <col min="12804" max="12804" width="4.77734375" customWidth="1"/>
    <col min="12805" max="12805" width="1.77734375" customWidth="1"/>
    <col min="12806" max="12806" width="80.77734375" customWidth="1"/>
    <col min="12807" max="12807" width="3.77734375" customWidth="1"/>
    <col min="12808" max="12808" width="15.109375" customWidth="1"/>
    <col min="12809" max="12809" width="2.77734375" customWidth="1"/>
    <col min="12810" max="12810" width="3.77734375" customWidth="1"/>
    <col min="12811" max="12811" width="14.6640625" bestFit="1" customWidth="1"/>
    <col min="12812" max="12812" width="2.77734375" customWidth="1"/>
    <col min="13057" max="13057" width="4.77734375" customWidth="1"/>
    <col min="13058" max="13058" width="101.21875" customWidth="1"/>
    <col min="13059" max="13059" width="13.88671875" customWidth="1"/>
    <col min="13060" max="13060" width="4.77734375" customWidth="1"/>
    <col min="13061" max="13061" width="1.77734375" customWidth="1"/>
    <col min="13062" max="13062" width="80.77734375" customWidth="1"/>
    <col min="13063" max="13063" width="3.77734375" customWidth="1"/>
    <col min="13064" max="13064" width="15.109375" customWidth="1"/>
    <col min="13065" max="13065" width="2.77734375" customWidth="1"/>
    <col min="13066" max="13066" width="3.77734375" customWidth="1"/>
    <col min="13067" max="13067" width="14.6640625" bestFit="1" customWidth="1"/>
    <col min="13068" max="13068" width="2.77734375" customWidth="1"/>
    <col min="13313" max="13313" width="4.77734375" customWidth="1"/>
    <col min="13314" max="13314" width="101.21875" customWidth="1"/>
    <col min="13315" max="13315" width="13.88671875" customWidth="1"/>
    <col min="13316" max="13316" width="4.77734375" customWidth="1"/>
    <col min="13317" max="13317" width="1.77734375" customWidth="1"/>
    <col min="13318" max="13318" width="80.77734375" customWidth="1"/>
    <col min="13319" max="13319" width="3.77734375" customWidth="1"/>
    <col min="13320" max="13320" width="15.109375" customWidth="1"/>
    <col min="13321" max="13321" width="2.77734375" customWidth="1"/>
    <col min="13322" max="13322" width="3.77734375" customWidth="1"/>
    <col min="13323" max="13323" width="14.6640625" bestFit="1" customWidth="1"/>
    <col min="13324" max="13324" width="2.77734375" customWidth="1"/>
    <col min="13569" max="13569" width="4.77734375" customWidth="1"/>
    <col min="13570" max="13570" width="101.21875" customWidth="1"/>
    <col min="13571" max="13571" width="13.88671875" customWidth="1"/>
    <col min="13572" max="13572" width="4.77734375" customWidth="1"/>
    <col min="13573" max="13573" width="1.77734375" customWidth="1"/>
    <col min="13574" max="13574" width="80.77734375" customWidth="1"/>
    <col min="13575" max="13575" width="3.77734375" customWidth="1"/>
    <col min="13576" max="13576" width="15.109375" customWidth="1"/>
    <col min="13577" max="13577" width="2.77734375" customWidth="1"/>
    <col min="13578" max="13578" width="3.77734375" customWidth="1"/>
    <col min="13579" max="13579" width="14.6640625" bestFit="1" customWidth="1"/>
    <col min="13580" max="13580" width="2.77734375" customWidth="1"/>
    <col min="13825" max="13825" width="4.77734375" customWidth="1"/>
    <col min="13826" max="13826" width="101.21875" customWidth="1"/>
    <col min="13827" max="13827" width="13.88671875" customWidth="1"/>
    <col min="13828" max="13828" width="4.77734375" customWidth="1"/>
    <col min="13829" max="13829" width="1.77734375" customWidth="1"/>
    <col min="13830" max="13830" width="80.77734375" customWidth="1"/>
    <col min="13831" max="13831" width="3.77734375" customWidth="1"/>
    <col min="13832" max="13832" width="15.109375" customWidth="1"/>
    <col min="13833" max="13833" width="2.77734375" customWidth="1"/>
    <col min="13834" max="13834" width="3.77734375" customWidth="1"/>
    <col min="13835" max="13835" width="14.6640625" bestFit="1" customWidth="1"/>
    <col min="13836" max="13836" width="2.77734375" customWidth="1"/>
    <col min="14081" max="14081" width="4.77734375" customWidth="1"/>
    <col min="14082" max="14082" width="101.21875" customWidth="1"/>
    <col min="14083" max="14083" width="13.88671875" customWidth="1"/>
    <col min="14084" max="14084" width="4.77734375" customWidth="1"/>
    <col min="14085" max="14085" width="1.77734375" customWidth="1"/>
    <col min="14086" max="14086" width="80.77734375" customWidth="1"/>
    <col min="14087" max="14087" width="3.77734375" customWidth="1"/>
    <col min="14088" max="14088" width="15.109375" customWidth="1"/>
    <col min="14089" max="14089" width="2.77734375" customWidth="1"/>
    <col min="14090" max="14090" width="3.77734375" customWidth="1"/>
    <col min="14091" max="14091" width="14.6640625" bestFit="1" customWidth="1"/>
    <col min="14092" max="14092" width="2.77734375" customWidth="1"/>
    <col min="14337" max="14337" width="4.77734375" customWidth="1"/>
    <col min="14338" max="14338" width="101.21875" customWidth="1"/>
    <col min="14339" max="14339" width="13.88671875" customWidth="1"/>
    <col min="14340" max="14340" width="4.77734375" customWidth="1"/>
    <col min="14341" max="14341" width="1.77734375" customWidth="1"/>
    <col min="14342" max="14342" width="80.77734375" customWidth="1"/>
    <col min="14343" max="14343" width="3.77734375" customWidth="1"/>
    <col min="14344" max="14344" width="15.109375" customWidth="1"/>
    <col min="14345" max="14345" width="2.77734375" customWidth="1"/>
    <col min="14346" max="14346" width="3.77734375" customWidth="1"/>
    <col min="14347" max="14347" width="14.6640625" bestFit="1" customWidth="1"/>
    <col min="14348" max="14348" width="2.77734375" customWidth="1"/>
    <col min="14593" max="14593" width="4.77734375" customWidth="1"/>
    <col min="14594" max="14594" width="101.21875" customWidth="1"/>
    <col min="14595" max="14595" width="13.88671875" customWidth="1"/>
    <col min="14596" max="14596" width="4.77734375" customWidth="1"/>
    <col min="14597" max="14597" width="1.77734375" customWidth="1"/>
    <col min="14598" max="14598" width="80.77734375" customWidth="1"/>
    <col min="14599" max="14599" width="3.77734375" customWidth="1"/>
    <col min="14600" max="14600" width="15.109375" customWidth="1"/>
    <col min="14601" max="14601" width="2.77734375" customWidth="1"/>
    <col min="14602" max="14602" width="3.77734375" customWidth="1"/>
    <col min="14603" max="14603" width="14.6640625" bestFit="1" customWidth="1"/>
    <col min="14604" max="14604" width="2.77734375" customWidth="1"/>
    <col min="14849" max="14849" width="4.77734375" customWidth="1"/>
    <col min="14850" max="14850" width="101.21875" customWidth="1"/>
    <col min="14851" max="14851" width="13.88671875" customWidth="1"/>
    <col min="14852" max="14852" width="4.77734375" customWidth="1"/>
    <col min="14853" max="14853" width="1.77734375" customWidth="1"/>
    <col min="14854" max="14854" width="80.77734375" customWidth="1"/>
    <col min="14855" max="14855" width="3.77734375" customWidth="1"/>
    <col min="14856" max="14856" width="15.109375" customWidth="1"/>
    <col min="14857" max="14857" width="2.77734375" customWidth="1"/>
    <col min="14858" max="14858" width="3.77734375" customWidth="1"/>
    <col min="14859" max="14859" width="14.6640625" bestFit="1" customWidth="1"/>
    <col min="14860" max="14860" width="2.77734375" customWidth="1"/>
    <col min="15105" max="15105" width="4.77734375" customWidth="1"/>
    <col min="15106" max="15106" width="101.21875" customWidth="1"/>
    <col min="15107" max="15107" width="13.88671875" customWidth="1"/>
    <col min="15108" max="15108" width="4.77734375" customWidth="1"/>
    <col min="15109" max="15109" width="1.77734375" customWidth="1"/>
    <col min="15110" max="15110" width="80.77734375" customWidth="1"/>
    <col min="15111" max="15111" width="3.77734375" customWidth="1"/>
    <col min="15112" max="15112" width="15.109375" customWidth="1"/>
    <col min="15113" max="15113" width="2.77734375" customWidth="1"/>
    <col min="15114" max="15114" width="3.77734375" customWidth="1"/>
    <col min="15115" max="15115" width="14.6640625" bestFit="1" customWidth="1"/>
    <col min="15116" max="15116" width="2.77734375" customWidth="1"/>
    <col min="15361" max="15361" width="4.77734375" customWidth="1"/>
    <col min="15362" max="15362" width="101.21875" customWidth="1"/>
    <col min="15363" max="15363" width="13.88671875" customWidth="1"/>
    <col min="15364" max="15364" width="4.77734375" customWidth="1"/>
    <col min="15365" max="15365" width="1.77734375" customWidth="1"/>
    <col min="15366" max="15366" width="80.77734375" customWidth="1"/>
    <col min="15367" max="15367" width="3.77734375" customWidth="1"/>
    <col min="15368" max="15368" width="15.109375" customWidth="1"/>
    <col min="15369" max="15369" width="2.77734375" customWidth="1"/>
    <col min="15370" max="15370" width="3.77734375" customWidth="1"/>
    <col min="15371" max="15371" width="14.6640625" bestFit="1" customWidth="1"/>
    <col min="15372" max="15372" width="2.77734375" customWidth="1"/>
    <col min="15617" max="15617" width="4.77734375" customWidth="1"/>
    <col min="15618" max="15618" width="101.21875" customWidth="1"/>
    <col min="15619" max="15619" width="13.88671875" customWidth="1"/>
    <col min="15620" max="15620" width="4.77734375" customWidth="1"/>
    <col min="15621" max="15621" width="1.77734375" customWidth="1"/>
    <col min="15622" max="15622" width="80.77734375" customWidth="1"/>
    <col min="15623" max="15623" width="3.77734375" customWidth="1"/>
    <col min="15624" max="15624" width="15.109375" customWidth="1"/>
    <col min="15625" max="15625" width="2.77734375" customWidth="1"/>
    <col min="15626" max="15626" width="3.77734375" customWidth="1"/>
    <col min="15627" max="15627" width="14.6640625" bestFit="1" customWidth="1"/>
    <col min="15628" max="15628" width="2.77734375" customWidth="1"/>
    <col min="15873" max="15873" width="4.77734375" customWidth="1"/>
    <col min="15874" max="15874" width="101.21875" customWidth="1"/>
    <col min="15875" max="15875" width="13.88671875" customWidth="1"/>
    <col min="15876" max="15876" width="4.77734375" customWidth="1"/>
    <col min="15877" max="15877" width="1.77734375" customWidth="1"/>
    <col min="15878" max="15878" width="80.77734375" customWidth="1"/>
    <col min="15879" max="15879" width="3.77734375" customWidth="1"/>
    <col min="15880" max="15880" width="15.109375" customWidth="1"/>
    <col min="15881" max="15881" width="2.77734375" customWidth="1"/>
    <col min="15882" max="15882" width="3.77734375" customWidth="1"/>
    <col min="15883" max="15883" width="14.6640625" bestFit="1" customWidth="1"/>
    <col min="15884" max="15884" width="2.77734375" customWidth="1"/>
    <col min="16129" max="16129" width="4.77734375" customWidth="1"/>
    <col min="16130" max="16130" width="101.21875" customWidth="1"/>
    <col min="16131" max="16131" width="13.88671875" customWidth="1"/>
    <col min="16132" max="16132" width="4.77734375" customWidth="1"/>
    <col min="16133" max="16133" width="1.77734375" customWidth="1"/>
    <col min="16134" max="16134" width="80.77734375" customWidth="1"/>
    <col min="16135" max="16135" width="3.77734375" customWidth="1"/>
    <col min="16136" max="16136" width="15.109375" customWidth="1"/>
    <col min="16137" max="16137" width="2.77734375" customWidth="1"/>
    <col min="16138" max="16138" width="3.77734375" customWidth="1"/>
    <col min="16139" max="16139" width="14.6640625" bestFit="1" customWidth="1"/>
    <col min="16140" max="16140" width="2.77734375" customWidth="1"/>
  </cols>
  <sheetData>
    <row r="1" spans="1:22" ht="16.899999999999999" customHeight="1" thickBot="1">
      <c r="A1" s="1482" t="str">
        <f>+CONAMEDATE2</f>
        <v>Annual Report of VERIZON NEW YORK INC.                                                     For the period ending DECEMBER 31, 2014</v>
      </c>
      <c r="B1" s="922"/>
      <c r="C1" s="67"/>
      <c r="D1" s="1482" t="str">
        <f>+CONAMEDATE2</f>
        <v>Annual Report of VERIZON NEW YORK INC.                                                     For the period ending DECEMBER 31, 2014</v>
      </c>
      <c r="E1" s="913"/>
      <c r="F1" s="913"/>
      <c r="G1" s="913"/>
      <c r="H1" s="67"/>
      <c r="I1" s="913"/>
      <c r="J1" s="913"/>
      <c r="K1" s="913"/>
      <c r="L1" s="913"/>
    </row>
    <row r="2" spans="1:22" ht="16.899999999999999" customHeight="1">
      <c r="A2" s="923"/>
      <c r="B2" s="924"/>
      <c r="C2" s="70"/>
      <c r="D2" s="917"/>
      <c r="E2" s="919"/>
      <c r="F2" s="919"/>
      <c r="G2" s="919"/>
      <c r="H2" s="919"/>
      <c r="I2" s="919"/>
      <c r="J2" s="919"/>
      <c r="K2" s="919"/>
      <c r="L2" s="918"/>
    </row>
    <row r="3" spans="1:22" ht="16.899999999999999" customHeight="1">
      <c r="A3" s="153" t="s">
        <v>129</v>
      </c>
      <c r="B3" s="134"/>
      <c r="C3" s="135"/>
      <c r="D3" s="925" t="s">
        <v>130</v>
      </c>
      <c r="E3" s="72"/>
      <c r="F3" s="72"/>
      <c r="G3" s="72"/>
      <c r="H3" s="72"/>
      <c r="I3" s="72"/>
      <c r="J3" s="72"/>
      <c r="K3" s="72"/>
      <c r="L3" s="73"/>
    </row>
    <row r="4" spans="1:22" ht="16.899999999999999" customHeight="1">
      <c r="A4" s="74"/>
      <c r="B4" s="67"/>
      <c r="C4" s="75"/>
      <c r="D4" s="74"/>
      <c r="E4" s="67"/>
      <c r="F4" s="1483"/>
      <c r="G4" s="67"/>
      <c r="H4" s="67"/>
      <c r="I4" s="67"/>
      <c r="J4" s="67"/>
      <c r="K4" s="67"/>
      <c r="L4" s="75"/>
    </row>
    <row r="5" spans="1:22" ht="16.899999999999999" customHeight="1">
      <c r="A5" s="1050" t="s">
        <v>2021</v>
      </c>
      <c r="B5" s="1051" t="s">
        <v>131</v>
      </c>
      <c r="C5" s="75"/>
      <c r="D5" s="625"/>
      <c r="E5" s="181"/>
      <c r="F5" s="180"/>
      <c r="G5" s="181"/>
      <c r="H5" s="180"/>
      <c r="I5" s="180"/>
      <c r="J5" s="181"/>
      <c r="K5" s="180"/>
      <c r="L5" s="295"/>
    </row>
    <row r="6" spans="1:22" ht="16.899999999999999" customHeight="1">
      <c r="A6" s="1052"/>
      <c r="B6" s="1051" t="s">
        <v>132</v>
      </c>
      <c r="C6" s="75"/>
      <c r="D6" s="97" t="s">
        <v>36</v>
      </c>
      <c r="E6" s="176"/>
      <c r="F6" s="95" t="s">
        <v>133</v>
      </c>
      <c r="G6" s="176"/>
      <c r="H6" s="67" t="s">
        <v>728</v>
      </c>
      <c r="I6" s="67"/>
      <c r="J6" s="176"/>
      <c r="K6" s="67" t="s">
        <v>728</v>
      </c>
      <c r="L6" s="75"/>
    </row>
    <row r="7" spans="1:22" ht="16.899999999999999" customHeight="1">
      <c r="A7" s="1052"/>
      <c r="B7" s="1051" t="s">
        <v>134</v>
      </c>
      <c r="C7" s="75"/>
      <c r="D7" s="97" t="s">
        <v>48</v>
      </c>
      <c r="E7" s="176"/>
      <c r="F7" s="95" t="s">
        <v>470</v>
      </c>
      <c r="G7" s="176"/>
      <c r="H7" s="95" t="s">
        <v>471</v>
      </c>
      <c r="I7" s="67"/>
      <c r="J7" s="176"/>
      <c r="K7" s="95" t="s">
        <v>472</v>
      </c>
      <c r="L7" s="75"/>
    </row>
    <row r="8" spans="1:22" ht="16.899999999999999" customHeight="1">
      <c r="A8" s="1052"/>
      <c r="B8" s="1051" t="s">
        <v>996</v>
      </c>
      <c r="C8" s="75"/>
      <c r="D8" s="210"/>
      <c r="E8" s="179"/>
      <c r="F8" s="211"/>
      <c r="G8" s="179"/>
      <c r="H8" s="211"/>
      <c r="I8" s="211"/>
      <c r="J8" s="179"/>
      <c r="K8" s="211"/>
      <c r="L8" s="212"/>
    </row>
    <row r="9" spans="1:22" ht="16.899999999999999" customHeight="1">
      <c r="A9" s="1052"/>
      <c r="B9" s="1051" t="s">
        <v>997</v>
      </c>
      <c r="C9" s="75"/>
      <c r="D9" s="74"/>
      <c r="E9" s="176"/>
      <c r="F9" s="95" t="s">
        <v>947</v>
      </c>
      <c r="G9" s="176"/>
      <c r="H9" s="67"/>
      <c r="I9" s="67"/>
      <c r="J9" s="176"/>
      <c r="K9" s="254"/>
      <c r="L9" s="75"/>
    </row>
    <row r="10" spans="1:22" ht="16.899999999999999" customHeight="1">
      <c r="A10" s="1052"/>
      <c r="B10" s="1051" t="s">
        <v>998</v>
      </c>
      <c r="C10" s="75"/>
      <c r="D10" s="97" t="s">
        <v>475</v>
      </c>
      <c r="E10" s="176"/>
      <c r="F10" s="67" t="s">
        <v>999</v>
      </c>
      <c r="G10" s="176"/>
      <c r="H10" s="30"/>
      <c r="I10" s="67"/>
      <c r="J10" s="240" t="s">
        <v>2021</v>
      </c>
      <c r="K10" s="199"/>
      <c r="L10" s="75"/>
      <c r="N10" s="1194"/>
      <c r="O10" s="1194"/>
      <c r="P10" s="1194"/>
      <c r="Q10" s="1194"/>
      <c r="R10" s="1194"/>
      <c r="S10" s="1194"/>
      <c r="T10" s="1194"/>
      <c r="U10" s="1194"/>
      <c r="V10" s="1194"/>
    </row>
    <row r="11" spans="1:22" ht="16.899999999999999" customHeight="1">
      <c r="A11" s="1052"/>
      <c r="B11" s="1051" t="s">
        <v>1000</v>
      </c>
      <c r="C11" s="75"/>
      <c r="D11" s="97" t="s">
        <v>968</v>
      </c>
      <c r="E11" s="176"/>
      <c r="F11" s="67" t="s">
        <v>1001</v>
      </c>
      <c r="G11" s="176"/>
      <c r="H11" s="30"/>
      <c r="I11" s="67"/>
      <c r="J11" s="240" t="s">
        <v>2035</v>
      </c>
      <c r="K11" s="1484">
        <v>0</v>
      </c>
      <c r="L11" s="75"/>
      <c r="N11" s="1194"/>
      <c r="O11" s="1194"/>
      <c r="P11" s="1194"/>
      <c r="Q11" s="1194"/>
      <c r="R11" s="1194"/>
      <c r="S11" s="1194"/>
      <c r="T11" s="1194"/>
      <c r="U11" s="1194"/>
      <c r="V11" s="1194"/>
    </row>
    <row r="12" spans="1:22" ht="16.899999999999999" customHeight="1">
      <c r="A12" s="1052"/>
      <c r="B12" s="1051" t="s">
        <v>2571</v>
      </c>
      <c r="C12" s="75"/>
      <c r="D12" s="74"/>
      <c r="E12" s="176"/>
      <c r="F12" s="67" t="s">
        <v>2572</v>
      </c>
      <c r="G12" s="176"/>
      <c r="H12" s="30"/>
      <c r="I12" s="67"/>
      <c r="J12" s="176"/>
      <c r="K12" s="30"/>
      <c r="L12" s="75"/>
      <c r="N12" s="1194"/>
      <c r="O12" s="1194"/>
      <c r="P12" s="1194"/>
      <c r="Q12" s="1194"/>
      <c r="R12" s="1194"/>
      <c r="S12" s="1194"/>
      <c r="T12" s="1194"/>
      <c r="U12" s="1194"/>
      <c r="V12" s="1194"/>
    </row>
    <row r="13" spans="1:22" ht="16.899999999999999" customHeight="1">
      <c r="A13" s="1052"/>
      <c r="B13" s="1051" t="s">
        <v>2573</v>
      </c>
      <c r="C13" s="75"/>
      <c r="D13" s="97" t="s">
        <v>1212</v>
      </c>
      <c r="E13" s="176"/>
      <c r="F13" s="67" t="s">
        <v>2574</v>
      </c>
      <c r="G13" s="240" t="s">
        <v>1378</v>
      </c>
      <c r="H13" s="1484">
        <v>0</v>
      </c>
      <c r="I13" s="67"/>
      <c r="J13" s="176"/>
      <c r="K13" s="30"/>
      <c r="L13" s="75"/>
      <c r="N13" s="1194"/>
      <c r="O13" s="1194"/>
      <c r="P13" s="1194"/>
      <c r="Q13" s="1194"/>
      <c r="R13" s="1194"/>
      <c r="S13" s="1194"/>
      <c r="T13" s="1194"/>
      <c r="U13" s="1194"/>
      <c r="V13" s="1194"/>
    </row>
    <row r="14" spans="1:22" ht="16.899999999999999" customHeight="1">
      <c r="A14" s="1052"/>
      <c r="B14" s="1051" t="s">
        <v>2575</v>
      </c>
      <c r="C14" s="75"/>
      <c r="D14" s="97" t="s">
        <v>71</v>
      </c>
      <c r="E14" s="176"/>
      <c r="F14" s="67" t="s">
        <v>2576</v>
      </c>
      <c r="G14" s="240" t="s">
        <v>1398</v>
      </c>
      <c r="H14" s="1484">
        <v>0</v>
      </c>
      <c r="I14" s="67"/>
      <c r="J14" s="176"/>
      <c r="K14" s="30"/>
      <c r="L14" s="75"/>
      <c r="N14" s="1194"/>
      <c r="O14" s="1194"/>
      <c r="P14" s="1194"/>
      <c r="Q14" s="1194"/>
      <c r="R14" s="1194"/>
      <c r="S14" s="1194"/>
      <c r="T14" s="1194"/>
      <c r="U14" s="1194"/>
      <c r="V14" s="1194"/>
    </row>
    <row r="15" spans="1:22" ht="16.899999999999999" customHeight="1">
      <c r="A15" s="1052"/>
      <c r="B15" s="1051" t="s">
        <v>2577</v>
      </c>
      <c r="C15" s="75"/>
      <c r="D15" s="97" t="s">
        <v>72</v>
      </c>
      <c r="E15" s="176"/>
      <c r="F15" s="67" t="s">
        <v>2578</v>
      </c>
      <c r="G15" s="176"/>
      <c r="H15" s="30"/>
      <c r="I15" s="67"/>
      <c r="J15" s="240" t="s">
        <v>1423</v>
      </c>
      <c r="K15" s="1485">
        <v>0</v>
      </c>
      <c r="L15" s="75"/>
      <c r="N15" s="1194"/>
      <c r="O15" s="1194"/>
      <c r="P15" s="1194"/>
      <c r="Q15" s="1194"/>
      <c r="R15" s="1194"/>
      <c r="S15" s="1194"/>
      <c r="T15" s="1194"/>
      <c r="U15" s="1194"/>
      <c r="V15" s="1194"/>
    </row>
    <row r="16" spans="1:22" ht="16.899999999999999" customHeight="1">
      <c r="A16" s="1052"/>
      <c r="B16" s="1051" t="s">
        <v>2579</v>
      </c>
      <c r="C16" s="75"/>
      <c r="D16" s="74"/>
      <c r="E16" s="176"/>
      <c r="F16" s="67" t="s">
        <v>2580</v>
      </c>
      <c r="G16" s="176"/>
      <c r="H16" s="30"/>
      <c r="I16" s="67"/>
      <c r="J16" s="176"/>
      <c r="K16" s="67"/>
      <c r="L16" s="75"/>
      <c r="N16" s="1194"/>
      <c r="O16" s="1194"/>
      <c r="P16" s="1194"/>
      <c r="Q16" s="1194"/>
      <c r="R16" s="1194"/>
      <c r="S16" s="1194"/>
      <c r="T16" s="1194"/>
      <c r="U16" s="1194"/>
      <c r="V16" s="1194"/>
    </row>
    <row r="17" spans="1:28" ht="16.899999999999999" customHeight="1">
      <c r="A17" s="1052"/>
      <c r="B17" s="1051" t="s">
        <v>1908</v>
      </c>
      <c r="C17" s="75"/>
      <c r="D17" s="97" t="s">
        <v>484</v>
      </c>
      <c r="E17" s="176"/>
      <c r="F17" s="67" t="s">
        <v>1909</v>
      </c>
      <c r="G17" s="240" t="s">
        <v>1426</v>
      </c>
      <c r="H17" s="1484">
        <v>0</v>
      </c>
      <c r="I17" s="67"/>
      <c r="J17" s="176"/>
      <c r="K17" s="30"/>
      <c r="L17" s="75"/>
      <c r="N17" s="1072"/>
      <c r="O17" s="1194"/>
      <c r="P17" s="1194"/>
      <c r="Q17" s="1194"/>
      <c r="R17" s="1194"/>
      <c r="S17" s="1194"/>
      <c r="T17" s="1194"/>
      <c r="U17" s="1194"/>
      <c r="V17" s="1194"/>
      <c r="W17" s="1194"/>
      <c r="X17" s="1194"/>
      <c r="Y17" s="1194"/>
      <c r="Z17" s="1194"/>
      <c r="AA17" s="1194"/>
      <c r="AB17" s="1194"/>
    </row>
    <row r="18" spans="1:28" ht="16.899999999999999" customHeight="1">
      <c r="A18" s="1052"/>
      <c r="B18" s="1051" t="s">
        <v>1910</v>
      </c>
      <c r="C18" s="75"/>
      <c r="D18" s="97" t="s">
        <v>487</v>
      </c>
      <c r="E18" s="176"/>
      <c r="F18" s="67" t="s">
        <v>1911</v>
      </c>
      <c r="G18" s="240" t="s">
        <v>2042</v>
      </c>
      <c r="H18" s="199">
        <v>0</v>
      </c>
      <c r="I18" s="67"/>
      <c r="J18" s="176"/>
      <c r="K18" s="30"/>
      <c r="L18" s="75"/>
      <c r="N18" s="1739"/>
      <c r="O18" s="1194"/>
      <c r="P18" s="1194"/>
      <c r="Q18" s="1194"/>
      <c r="R18" s="1194"/>
      <c r="S18" s="1194"/>
      <c r="T18" s="1194"/>
      <c r="U18" s="1194"/>
      <c r="V18" s="1194"/>
      <c r="W18" s="1194"/>
      <c r="X18" s="1194"/>
      <c r="Y18" s="1194"/>
      <c r="Z18" s="1194"/>
      <c r="AA18" s="1194"/>
      <c r="AB18" s="1194"/>
    </row>
    <row r="19" spans="1:28" ht="16.899999999999999" customHeight="1">
      <c r="A19" s="1052"/>
      <c r="B19" s="1051" t="s">
        <v>1912</v>
      </c>
      <c r="C19" s="75"/>
      <c r="D19" s="97" t="s">
        <v>2227</v>
      </c>
      <c r="E19" s="176"/>
      <c r="F19" s="67" t="s">
        <v>1913</v>
      </c>
      <c r="G19" s="240" t="s">
        <v>1375</v>
      </c>
      <c r="H19" s="1486">
        <v>0</v>
      </c>
      <c r="I19" s="67"/>
      <c r="J19" s="176"/>
      <c r="K19" s="30"/>
      <c r="L19" s="75"/>
      <c r="N19" s="1194"/>
      <c r="O19" s="1194"/>
      <c r="P19" s="1194"/>
      <c r="Q19" s="1194"/>
      <c r="R19" s="1194"/>
      <c r="S19" s="1194"/>
      <c r="T19" s="1194"/>
      <c r="U19" s="1194"/>
      <c r="V19" s="1194"/>
    </row>
    <row r="20" spans="1:28" ht="16.899999999999999" customHeight="1">
      <c r="A20" s="1052"/>
      <c r="B20" s="1051"/>
      <c r="C20" s="75"/>
      <c r="D20" s="97" t="s">
        <v>341</v>
      </c>
      <c r="E20" s="176"/>
      <c r="F20" s="67" t="s">
        <v>1914</v>
      </c>
      <c r="G20" s="176"/>
      <c r="H20" s="30"/>
      <c r="I20" s="67"/>
      <c r="J20" s="240" t="s">
        <v>1396</v>
      </c>
      <c r="K20" s="1485">
        <v>0</v>
      </c>
      <c r="L20" s="75"/>
      <c r="N20" s="1194"/>
      <c r="O20" s="1194"/>
      <c r="P20" s="1194"/>
      <c r="Q20" s="1194"/>
      <c r="R20" s="1194"/>
      <c r="S20" s="1194"/>
      <c r="T20" s="1194"/>
      <c r="U20" s="1194"/>
      <c r="V20" s="1194"/>
    </row>
    <row r="21" spans="1:28" ht="16.899999999999999" customHeight="1">
      <c r="A21" s="1050" t="s">
        <v>2035</v>
      </c>
      <c r="B21" s="1051" t="s">
        <v>1915</v>
      </c>
      <c r="C21" s="75"/>
      <c r="D21" s="74"/>
      <c r="E21" s="176"/>
      <c r="F21" s="67" t="s">
        <v>1916</v>
      </c>
      <c r="G21" s="176"/>
      <c r="H21" s="30"/>
      <c r="I21" s="67"/>
      <c r="J21" s="176"/>
      <c r="K21" s="30"/>
      <c r="L21" s="75"/>
      <c r="N21" s="1194"/>
      <c r="O21" s="1194"/>
      <c r="P21" s="1194"/>
      <c r="Q21" s="1194"/>
      <c r="R21" s="1194"/>
      <c r="S21" s="1194"/>
      <c r="T21" s="1194"/>
      <c r="U21" s="1194"/>
      <c r="V21" s="1194"/>
    </row>
    <row r="22" spans="1:28" ht="16.899999999999999" customHeight="1">
      <c r="A22" s="1052"/>
      <c r="B22" s="1051" t="s">
        <v>1917</v>
      </c>
      <c r="C22" s="75"/>
      <c r="D22" s="97" t="s">
        <v>73</v>
      </c>
      <c r="E22" s="176"/>
      <c r="F22" s="67" t="s">
        <v>1918</v>
      </c>
      <c r="G22" s="240" t="s">
        <v>1413</v>
      </c>
      <c r="H22" s="1484">
        <v>0</v>
      </c>
      <c r="I22" s="67"/>
      <c r="J22" s="176"/>
      <c r="K22" s="30"/>
      <c r="L22" s="75"/>
      <c r="N22" s="1194"/>
      <c r="O22" s="1194"/>
      <c r="P22" s="1194"/>
      <c r="Q22" s="1194"/>
      <c r="R22" s="1194"/>
      <c r="S22" s="1194"/>
      <c r="T22" s="1194"/>
      <c r="U22" s="1194"/>
      <c r="V22" s="1194"/>
    </row>
    <row r="23" spans="1:28" ht="16.899999999999999" customHeight="1">
      <c r="A23" s="1052"/>
      <c r="B23" s="1051"/>
      <c r="C23" s="75"/>
      <c r="D23" s="97" t="s">
        <v>74</v>
      </c>
      <c r="E23" s="176"/>
      <c r="F23" s="67" t="s">
        <v>1919</v>
      </c>
      <c r="G23" s="240" t="s">
        <v>1424</v>
      </c>
      <c r="H23" s="1484">
        <v>0</v>
      </c>
      <c r="I23" s="67"/>
      <c r="J23" s="176"/>
      <c r="K23" s="30"/>
      <c r="L23" s="75"/>
      <c r="N23" s="1194"/>
      <c r="O23" s="1194"/>
      <c r="P23" s="1194"/>
      <c r="Q23" s="1194"/>
      <c r="R23" s="1194"/>
      <c r="S23" s="1194"/>
      <c r="T23" s="1194"/>
      <c r="U23" s="1194"/>
      <c r="V23" s="1194"/>
    </row>
    <row r="24" spans="1:28" ht="16.899999999999999" customHeight="1">
      <c r="A24" s="1050" t="s">
        <v>1378</v>
      </c>
      <c r="B24" s="1051" t="s">
        <v>1920</v>
      </c>
      <c r="C24" s="75"/>
      <c r="D24" s="97" t="s">
        <v>75</v>
      </c>
      <c r="E24" s="176"/>
      <c r="F24" s="67" t="s">
        <v>1921</v>
      </c>
      <c r="G24" s="176"/>
      <c r="H24" s="30"/>
      <c r="I24" s="67"/>
      <c r="J24" s="240" t="s">
        <v>1428</v>
      </c>
      <c r="K24" s="1485">
        <v>0</v>
      </c>
      <c r="L24" s="75"/>
      <c r="N24" s="1194"/>
      <c r="O24" s="1194"/>
      <c r="P24" s="1194"/>
      <c r="Q24" s="1194"/>
      <c r="R24" s="1194"/>
      <c r="S24" s="1194"/>
      <c r="T24" s="1194"/>
      <c r="U24" s="1194"/>
      <c r="V24" s="1194"/>
    </row>
    <row r="25" spans="1:28" ht="16.899999999999999" customHeight="1">
      <c r="A25" s="1052"/>
      <c r="B25" s="1051" t="s">
        <v>1922</v>
      </c>
      <c r="C25" s="75"/>
      <c r="D25" s="97" t="s">
        <v>76</v>
      </c>
      <c r="E25" s="176"/>
      <c r="F25" s="67" t="s">
        <v>1923</v>
      </c>
      <c r="G25" s="176"/>
      <c r="H25" s="30"/>
      <c r="I25" s="67"/>
      <c r="J25" s="240" t="s">
        <v>1648</v>
      </c>
      <c r="K25" s="1485">
        <v>0</v>
      </c>
      <c r="L25" s="75"/>
      <c r="N25" s="1194"/>
      <c r="O25" s="1194"/>
      <c r="P25" s="1194"/>
      <c r="Q25" s="1194"/>
      <c r="R25" s="1194"/>
      <c r="S25" s="1194"/>
      <c r="T25" s="1194"/>
      <c r="U25" s="1194"/>
      <c r="V25" s="1194"/>
    </row>
    <row r="26" spans="1:28" ht="16.899999999999999" customHeight="1">
      <c r="A26" s="1052"/>
      <c r="B26" s="1051" t="s">
        <v>1924</v>
      </c>
      <c r="C26" s="75"/>
      <c r="D26" s="97" t="s">
        <v>77</v>
      </c>
      <c r="E26" s="176"/>
      <c r="F26" s="67" t="s">
        <v>1925</v>
      </c>
      <c r="G26" s="176"/>
      <c r="H26" s="30"/>
      <c r="I26" s="67"/>
      <c r="J26" s="240" t="s">
        <v>1926</v>
      </c>
      <c r="K26" s="1487">
        <v>0</v>
      </c>
      <c r="L26" s="75"/>
      <c r="N26" s="1194"/>
      <c r="O26" s="1194"/>
      <c r="P26" s="1194"/>
      <c r="Q26" s="1194"/>
      <c r="R26" s="1194"/>
      <c r="S26" s="1194"/>
      <c r="T26" s="1194"/>
      <c r="U26" s="1194"/>
      <c r="V26" s="1194"/>
    </row>
    <row r="27" spans="1:28" ht="16.899999999999999" customHeight="1">
      <c r="A27" s="1052"/>
      <c r="B27" s="1051"/>
      <c r="C27" s="75"/>
      <c r="D27" s="81" t="s">
        <v>78</v>
      </c>
      <c r="E27" s="179"/>
      <c r="F27" s="211" t="s">
        <v>1927</v>
      </c>
      <c r="G27" s="179"/>
      <c r="H27" s="199"/>
      <c r="I27" s="211"/>
      <c r="J27" s="244" t="s">
        <v>1928</v>
      </c>
      <c r="K27" s="1485">
        <v>0</v>
      </c>
      <c r="L27" s="212"/>
      <c r="N27" s="1194"/>
      <c r="O27" s="1194"/>
      <c r="P27" s="1194"/>
      <c r="Q27" s="1194"/>
      <c r="R27" s="1194"/>
      <c r="S27" s="1194"/>
      <c r="T27" s="1194"/>
      <c r="U27" s="1194"/>
      <c r="V27" s="1194"/>
    </row>
    <row r="28" spans="1:28" ht="16.899999999999999" customHeight="1">
      <c r="A28" s="1050" t="s">
        <v>1398</v>
      </c>
      <c r="B28" s="1051" t="s">
        <v>1929</v>
      </c>
      <c r="C28" s="75"/>
      <c r="D28" s="649" t="s">
        <v>728</v>
      </c>
      <c r="E28" s="176"/>
      <c r="F28" s="95" t="s">
        <v>1657</v>
      </c>
      <c r="G28" s="176"/>
      <c r="H28" s="30"/>
      <c r="I28" s="67"/>
      <c r="J28" s="176"/>
      <c r="K28" s="67"/>
      <c r="L28" s="75"/>
      <c r="N28" s="1194"/>
      <c r="O28" s="1194"/>
      <c r="P28" s="1194"/>
      <c r="Q28" s="1194"/>
      <c r="R28" s="1194"/>
      <c r="S28" s="1194"/>
      <c r="T28" s="1194"/>
      <c r="U28" s="1194"/>
      <c r="V28" s="1194"/>
    </row>
    <row r="29" spans="1:28" ht="16.899999999999999" customHeight="1">
      <c r="A29" s="1052"/>
      <c r="B29" s="1051" t="s">
        <v>1930</v>
      </c>
      <c r="C29" s="75"/>
      <c r="D29" s="97" t="s">
        <v>79</v>
      </c>
      <c r="E29" s="176"/>
      <c r="F29" s="67" t="s">
        <v>1931</v>
      </c>
      <c r="G29" s="176"/>
      <c r="H29" s="1109"/>
      <c r="I29" s="1057"/>
      <c r="J29" s="1488" t="s">
        <v>1932</v>
      </c>
      <c r="K29" s="1489">
        <v>0</v>
      </c>
      <c r="L29" s="75"/>
      <c r="N29" s="1194"/>
      <c r="O29" s="1194"/>
      <c r="P29" s="1194"/>
      <c r="Q29" s="1194"/>
      <c r="R29" s="1194"/>
      <c r="S29" s="1194"/>
      <c r="T29" s="1194"/>
      <c r="U29" s="1194"/>
      <c r="V29" s="1194"/>
    </row>
    <row r="30" spans="1:28" ht="16.899999999999999" customHeight="1">
      <c r="A30" s="1052"/>
      <c r="B30" s="1051" t="s">
        <v>1933</v>
      </c>
      <c r="C30" s="75"/>
      <c r="D30" s="74"/>
      <c r="E30" s="176"/>
      <c r="F30" s="67" t="s">
        <v>1934</v>
      </c>
      <c r="G30" s="176"/>
      <c r="H30" s="1109"/>
      <c r="I30" s="1057"/>
      <c r="J30" s="1490"/>
      <c r="K30" s="1109"/>
      <c r="L30" s="75"/>
      <c r="N30" s="1194"/>
      <c r="O30" s="1194"/>
      <c r="P30" s="1194"/>
      <c r="Q30" s="1194"/>
      <c r="R30" s="1194"/>
      <c r="S30" s="1194"/>
      <c r="T30" s="1194"/>
      <c r="U30" s="1194"/>
      <c r="V30" s="1194"/>
    </row>
    <row r="31" spans="1:28" ht="16.899999999999999" customHeight="1">
      <c r="A31" s="1052"/>
      <c r="B31" s="1051"/>
      <c r="C31" s="75"/>
      <c r="D31" s="97" t="s">
        <v>80</v>
      </c>
      <c r="E31" s="176"/>
      <c r="F31" s="67" t="s">
        <v>1935</v>
      </c>
      <c r="G31" s="240" t="s">
        <v>1936</v>
      </c>
      <c r="H31" s="1491">
        <v>0</v>
      </c>
      <c r="I31" s="1492" t="s">
        <v>2274</v>
      </c>
      <c r="J31" s="1490"/>
      <c r="K31" s="1109"/>
      <c r="L31" s="75"/>
      <c r="N31" s="1194"/>
      <c r="O31" s="1194"/>
      <c r="P31" s="1194"/>
      <c r="Q31" s="1194"/>
      <c r="R31" s="1194"/>
      <c r="S31" s="1194"/>
      <c r="T31" s="1194"/>
      <c r="U31" s="1194"/>
      <c r="V31" s="1194"/>
    </row>
    <row r="32" spans="1:28" ht="16.899999999999999" customHeight="1">
      <c r="A32" s="1050" t="s">
        <v>1423</v>
      </c>
      <c r="B32" s="1051" t="s">
        <v>1937</v>
      </c>
      <c r="C32" s="75"/>
      <c r="D32" s="81" t="s">
        <v>81</v>
      </c>
      <c r="E32" s="179"/>
      <c r="F32" s="211" t="s">
        <v>1938</v>
      </c>
      <c r="G32" s="179"/>
      <c r="H32" s="1493"/>
      <c r="I32" s="1287"/>
      <c r="J32" s="1494" t="s">
        <v>1939</v>
      </c>
      <c r="K32" s="1489">
        <v>0</v>
      </c>
      <c r="L32" s="212"/>
      <c r="N32" s="1194"/>
      <c r="O32" s="1194"/>
      <c r="P32" s="1194"/>
      <c r="Q32" s="1194"/>
      <c r="R32" s="1194"/>
      <c r="S32" s="1194"/>
      <c r="T32" s="1194"/>
      <c r="U32" s="1194"/>
      <c r="V32" s="1194"/>
    </row>
    <row r="33" spans="1:22" ht="16.899999999999999" customHeight="1">
      <c r="A33" s="1052"/>
      <c r="B33" s="1051"/>
      <c r="C33" s="75"/>
      <c r="D33" s="74"/>
      <c r="E33" s="67"/>
      <c r="F33" s="67"/>
      <c r="G33" s="67"/>
      <c r="H33" s="67"/>
      <c r="I33" s="67"/>
      <c r="J33" s="67"/>
      <c r="K33" s="67" t="s">
        <v>728</v>
      </c>
      <c r="L33" s="75"/>
      <c r="N33" s="1072"/>
      <c r="O33" s="1194"/>
      <c r="P33" s="1194"/>
      <c r="Q33" s="1194"/>
      <c r="R33" s="1194"/>
      <c r="S33" s="1194"/>
      <c r="T33" s="1194"/>
      <c r="U33" s="1194"/>
      <c r="V33" s="1194"/>
    </row>
    <row r="34" spans="1:22" ht="16.899999999999999" customHeight="1">
      <c r="A34" s="1050" t="s">
        <v>1426</v>
      </c>
      <c r="B34" s="1051" t="s">
        <v>1354</v>
      </c>
      <c r="C34" s="75"/>
      <c r="D34" s="74"/>
      <c r="E34" s="67"/>
      <c r="F34" s="67"/>
      <c r="G34" s="67"/>
      <c r="H34" s="67"/>
      <c r="I34" s="67"/>
      <c r="J34" s="67"/>
      <c r="K34" s="67"/>
      <c r="L34" s="75"/>
      <c r="N34" s="1072"/>
      <c r="O34" s="1194"/>
      <c r="P34" s="1194"/>
      <c r="Q34" s="1194"/>
      <c r="R34" s="1194"/>
      <c r="S34" s="1194"/>
      <c r="T34" s="1194"/>
      <c r="U34" s="1194"/>
      <c r="V34" s="1194"/>
    </row>
    <row r="35" spans="1:22" ht="16.899999999999999" customHeight="1">
      <c r="A35" s="1052"/>
      <c r="B35" s="1051" t="s">
        <v>1355</v>
      </c>
      <c r="C35" s="75"/>
      <c r="D35" s="74"/>
      <c r="F35" s="991" t="s">
        <v>1356</v>
      </c>
      <c r="G35" s="107"/>
      <c r="H35" s="107"/>
      <c r="I35" s="107"/>
      <c r="J35" s="107"/>
      <c r="K35" s="107"/>
      <c r="L35" s="75"/>
      <c r="N35" s="1072"/>
      <c r="O35" s="1194"/>
      <c r="P35" s="1194"/>
      <c r="Q35" s="1194"/>
      <c r="R35" s="1194"/>
      <c r="S35" s="1194"/>
      <c r="T35" s="1194"/>
      <c r="U35" s="1194"/>
      <c r="V35" s="1194"/>
    </row>
    <row r="36" spans="1:22" ht="16.899999999999999" customHeight="1">
      <c r="A36" s="1052"/>
      <c r="B36" s="1051"/>
      <c r="C36" s="75"/>
      <c r="D36" s="74"/>
      <c r="E36" s="30"/>
      <c r="F36" s="1495"/>
      <c r="G36" s="588"/>
      <c r="H36" s="588"/>
      <c r="I36" s="588"/>
      <c r="J36" s="588"/>
      <c r="K36" s="588"/>
      <c r="L36" s="75"/>
      <c r="N36" s="1072"/>
      <c r="O36" s="1194"/>
      <c r="P36" s="1194"/>
      <c r="Q36" s="1194"/>
      <c r="R36" s="1194"/>
      <c r="S36" s="1194"/>
      <c r="T36" s="1194"/>
      <c r="U36" s="1194"/>
      <c r="V36" s="1194"/>
    </row>
    <row r="37" spans="1:22" ht="16.899999999999999" customHeight="1">
      <c r="A37" s="1050" t="s">
        <v>2042</v>
      </c>
      <c r="B37" s="1051" t="s">
        <v>1357</v>
      </c>
      <c r="C37" s="75"/>
      <c r="D37" s="74"/>
      <c r="E37" s="30"/>
      <c r="F37" s="1495"/>
      <c r="G37" s="30"/>
      <c r="H37" s="30"/>
      <c r="I37" s="30"/>
      <c r="J37" s="30"/>
      <c r="K37" s="30"/>
      <c r="L37" s="75"/>
      <c r="N37" s="1740"/>
      <c r="O37" s="1194"/>
      <c r="P37" s="1194"/>
      <c r="Q37" s="1194"/>
      <c r="R37" s="1194"/>
      <c r="S37" s="1194"/>
      <c r="T37" s="1194"/>
      <c r="U37" s="1194"/>
      <c r="V37" s="1194"/>
    </row>
    <row r="38" spans="1:22" ht="16.899999999999999" customHeight="1">
      <c r="A38" s="1052"/>
      <c r="B38" s="1051" t="s">
        <v>1358</v>
      </c>
      <c r="C38" s="75"/>
      <c r="D38" s="74"/>
      <c r="E38" s="30"/>
      <c r="F38" s="30"/>
      <c r="G38" s="30"/>
      <c r="H38" s="30"/>
      <c r="I38" s="30"/>
      <c r="J38" s="30"/>
      <c r="K38" s="30"/>
      <c r="L38" s="75"/>
      <c r="N38" s="1194"/>
      <c r="O38" s="1194"/>
      <c r="P38" s="1194"/>
      <c r="Q38" s="1194"/>
      <c r="R38" s="1194"/>
      <c r="S38" s="1194"/>
      <c r="T38" s="1194"/>
      <c r="U38" s="1194"/>
      <c r="V38" s="1194"/>
    </row>
    <row r="39" spans="1:22" ht="16.899999999999999" customHeight="1">
      <c r="A39" s="1052"/>
      <c r="B39" s="1051" t="s">
        <v>1359</v>
      </c>
      <c r="C39" s="75"/>
      <c r="D39" s="74"/>
      <c r="E39" s="67" t="s">
        <v>1360</v>
      </c>
      <c r="F39" s="67"/>
      <c r="G39" s="67"/>
      <c r="H39" s="67"/>
      <c r="I39" s="67"/>
      <c r="J39" s="67"/>
      <c r="K39" s="67"/>
      <c r="L39" s="75"/>
      <c r="N39" s="1072"/>
      <c r="O39" s="1194"/>
      <c r="P39" s="1194"/>
      <c r="Q39" s="1194"/>
      <c r="R39" s="1194"/>
      <c r="S39" s="1194"/>
      <c r="T39" s="1194"/>
      <c r="U39" s="1194"/>
      <c r="V39" s="1194"/>
    </row>
    <row r="40" spans="1:22" ht="16.899999999999999" customHeight="1">
      <c r="A40" s="1052"/>
      <c r="B40" s="1051"/>
      <c r="C40" s="75"/>
      <c r="D40" s="74"/>
      <c r="E40" s="67"/>
      <c r="F40" s="67" t="s">
        <v>546</v>
      </c>
      <c r="G40" s="67"/>
      <c r="H40" s="67"/>
      <c r="I40" s="67"/>
      <c r="J40" s="67"/>
      <c r="K40" s="204">
        <v>0</v>
      </c>
      <c r="L40" s="75"/>
      <c r="N40" s="1739"/>
      <c r="O40" s="1194"/>
      <c r="P40" s="1194"/>
      <c r="Q40" s="1194"/>
      <c r="R40" s="1194"/>
      <c r="S40" s="1194"/>
      <c r="T40" s="1194"/>
      <c r="U40" s="1194"/>
      <c r="V40" s="1194"/>
    </row>
    <row r="41" spans="1:22" ht="16.899999999999999" customHeight="1">
      <c r="A41" s="1050" t="s">
        <v>1375</v>
      </c>
      <c r="B41" s="1051" t="s">
        <v>547</v>
      </c>
      <c r="C41" s="75"/>
      <c r="D41" s="74"/>
      <c r="E41" s="67"/>
      <c r="F41" s="67" t="s">
        <v>548</v>
      </c>
      <c r="G41" s="67"/>
      <c r="H41" s="67"/>
      <c r="I41" s="67"/>
      <c r="J41" s="67"/>
      <c r="K41" s="204">
        <v>0</v>
      </c>
      <c r="L41" s="75"/>
      <c r="N41" s="1072"/>
      <c r="O41" s="1194"/>
      <c r="P41" s="1194"/>
      <c r="Q41" s="1194"/>
      <c r="R41" s="1194"/>
      <c r="S41" s="1194"/>
      <c r="T41" s="1194"/>
      <c r="U41" s="1194"/>
      <c r="V41" s="1194"/>
    </row>
    <row r="42" spans="1:22" ht="16.899999999999999" customHeight="1">
      <c r="A42" s="1052"/>
      <c r="B42" s="1051" t="s">
        <v>549</v>
      </c>
      <c r="C42" s="75"/>
      <c r="D42" s="74"/>
      <c r="E42" s="67"/>
      <c r="F42" s="67" t="s">
        <v>550</v>
      </c>
      <c r="G42" s="67"/>
      <c r="H42" s="67"/>
      <c r="I42" s="67"/>
      <c r="J42" s="67"/>
      <c r="K42" s="1496">
        <v>0</v>
      </c>
      <c r="L42" s="75"/>
      <c r="N42" s="1194"/>
      <c r="O42" s="1194"/>
      <c r="P42" s="1194"/>
      <c r="Q42" s="1194"/>
      <c r="R42" s="1194"/>
      <c r="S42" s="1194"/>
      <c r="T42" s="1194"/>
      <c r="U42" s="1194"/>
      <c r="V42" s="1194"/>
    </row>
    <row r="43" spans="1:22" ht="16.899999999999999" customHeight="1">
      <c r="A43" s="1052"/>
      <c r="B43" s="1051"/>
      <c r="C43" s="75"/>
      <c r="D43" s="74"/>
      <c r="E43" s="67"/>
      <c r="F43" s="67"/>
      <c r="G43" s="67"/>
      <c r="H43" s="67"/>
      <c r="I43" s="67"/>
      <c r="J43" s="67"/>
      <c r="K43" s="67"/>
      <c r="L43" s="75"/>
      <c r="N43" s="1072"/>
      <c r="O43" s="1194"/>
      <c r="P43" s="1194"/>
      <c r="Q43" s="1194"/>
      <c r="R43" s="1194"/>
      <c r="S43" s="1194"/>
      <c r="T43" s="1194"/>
      <c r="U43" s="1194"/>
      <c r="V43" s="1194"/>
    </row>
    <row r="44" spans="1:22" ht="16.899999999999999" customHeight="1">
      <c r="A44" s="1050" t="s">
        <v>1396</v>
      </c>
      <c r="B44" s="1051" t="s">
        <v>551</v>
      </c>
      <c r="C44" s="75"/>
      <c r="D44" s="74"/>
      <c r="E44" s="991" t="s">
        <v>552</v>
      </c>
      <c r="F44" s="991"/>
      <c r="G44" s="991"/>
      <c r="H44" s="991"/>
      <c r="I44" s="991"/>
      <c r="J44" s="991"/>
      <c r="K44" s="991"/>
      <c r="L44" s="75"/>
      <c r="N44" s="1194"/>
      <c r="O44" s="1194"/>
      <c r="P44" s="1194"/>
      <c r="Q44" s="1194"/>
      <c r="R44" s="1194"/>
      <c r="S44" s="1194"/>
      <c r="T44" s="1194"/>
      <c r="U44" s="1194"/>
      <c r="V44" s="1194"/>
    </row>
    <row r="45" spans="1:22" ht="16.899999999999999" customHeight="1">
      <c r="A45" s="1052"/>
      <c r="B45" s="1051" t="s">
        <v>553</v>
      </c>
      <c r="C45" s="75"/>
      <c r="D45" s="74"/>
      <c r="E45" s="67" t="s">
        <v>554</v>
      </c>
      <c r="F45" s="67"/>
      <c r="G45" s="67"/>
      <c r="H45" s="67"/>
      <c r="I45" s="67"/>
      <c r="J45" s="67"/>
      <c r="K45" s="67"/>
      <c r="L45" s="75"/>
      <c r="N45" s="1072"/>
      <c r="O45" s="1194"/>
      <c r="P45" s="1194"/>
      <c r="Q45" s="1194"/>
      <c r="R45" s="1194"/>
      <c r="S45" s="1194"/>
      <c r="T45" s="1194"/>
      <c r="U45" s="1194"/>
      <c r="V45" s="1194"/>
    </row>
    <row r="46" spans="1:22" ht="16.899999999999999" customHeight="1">
      <c r="A46" s="1052"/>
      <c r="B46" s="1051"/>
      <c r="C46" s="75"/>
      <c r="D46" s="74"/>
      <c r="E46" s="30"/>
      <c r="F46" s="132" t="s">
        <v>3318</v>
      </c>
      <c r="G46" s="30"/>
      <c r="H46" s="30"/>
      <c r="I46" s="30"/>
      <c r="J46" s="30"/>
      <c r="K46" s="30"/>
      <c r="L46" s="75"/>
      <c r="N46" s="1072"/>
      <c r="O46" s="1194"/>
      <c r="P46" s="1194"/>
      <c r="Q46" s="1194"/>
      <c r="R46" s="1194"/>
      <c r="S46" s="1194"/>
      <c r="T46" s="1194"/>
      <c r="U46" s="1194"/>
      <c r="V46" s="1194"/>
    </row>
    <row r="47" spans="1:22" ht="16.899999999999999" customHeight="1">
      <c r="A47" s="1053"/>
      <c r="B47" s="1054" t="s">
        <v>3319</v>
      </c>
      <c r="C47" s="295"/>
      <c r="D47" s="74"/>
      <c r="E47" s="30"/>
      <c r="F47" s="1495"/>
      <c r="G47" s="30"/>
      <c r="H47" s="30"/>
      <c r="I47" s="30"/>
      <c r="J47" s="30"/>
      <c r="K47" s="30"/>
      <c r="L47" s="75"/>
      <c r="N47" s="1072"/>
      <c r="O47" s="1194"/>
      <c r="P47" s="1194"/>
      <c r="Q47" s="1194"/>
      <c r="R47" s="1194"/>
      <c r="S47" s="1194"/>
      <c r="T47" s="1194"/>
      <c r="U47" s="1194"/>
      <c r="V47" s="1194"/>
    </row>
    <row r="48" spans="1:22" ht="16.899999999999999" customHeight="1">
      <c r="A48" s="1052"/>
      <c r="B48" s="1051" t="s">
        <v>555</v>
      </c>
      <c r="C48" s="75"/>
      <c r="D48" s="74"/>
      <c r="E48" s="30"/>
      <c r="F48" s="1495"/>
      <c r="G48" s="588"/>
      <c r="H48" s="588"/>
      <c r="I48" s="588"/>
      <c r="J48" s="588"/>
      <c r="K48" s="588"/>
      <c r="L48" s="75"/>
      <c r="N48" s="1072"/>
      <c r="O48" s="1194"/>
      <c r="P48" s="1194"/>
      <c r="Q48" s="1194"/>
      <c r="R48" s="1194"/>
      <c r="S48" s="1194"/>
      <c r="T48" s="1194"/>
      <c r="U48" s="1194"/>
      <c r="V48" s="1194"/>
    </row>
    <row r="49" spans="1:22" ht="16.899999999999999" customHeight="1">
      <c r="A49" s="1052"/>
      <c r="B49" s="1051" t="s">
        <v>557</v>
      </c>
      <c r="C49" s="75"/>
      <c r="D49" s="74"/>
      <c r="F49" s="1495"/>
      <c r="G49" s="107"/>
      <c r="H49" s="107"/>
      <c r="I49" s="107"/>
      <c r="J49" s="107"/>
      <c r="K49" s="107"/>
      <c r="L49" s="75"/>
      <c r="N49" s="1072"/>
      <c r="O49" s="1194"/>
      <c r="P49" s="1194"/>
      <c r="Q49" s="1194"/>
      <c r="R49" s="1194"/>
      <c r="S49" s="1194"/>
      <c r="T49" s="1194"/>
      <c r="U49" s="1194"/>
      <c r="V49" s="1194"/>
    </row>
    <row r="50" spans="1:22" ht="16.899999999999999" customHeight="1">
      <c r="A50" s="1052"/>
      <c r="B50" s="1051" t="s">
        <v>1823</v>
      </c>
      <c r="C50" s="75"/>
      <c r="D50" s="74"/>
      <c r="E50" s="991" t="s">
        <v>556</v>
      </c>
      <c r="F50" s="67"/>
      <c r="G50" s="107"/>
      <c r="H50" s="107"/>
      <c r="I50" s="107"/>
      <c r="J50" s="107"/>
      <c r="K50" s="107"/>
      <c r="L50" s="75"/>
      <c r="N50" s="1194"/>
      <c r="O50" s="1194"/>
      <c r="P50" s="1194"/>
      <c r="Q50" s="1194"/>
      <c r="R50" s="1194"/>
      <c r="S50" s="1194"/>
      <c r="T50" s="1194"/>
      <c r="U50" s="1194"/>
      <c r="V50" s="1194"/>
    </row>
    <row r="51" spans="1:22" ht="16.899999999999999" customHeight="1">
      <c r="A51" s="1052"/>
      <c r="C51" s="75"/>
      <c r="D51" s="74"/>
      <c r="E51" s="991" t="s">
        <v>1822</v>
      </c>
      <c r="F51" s="67"/>
      <c r="G51" s="107"/>
      <c r="H51" s="107"/>
      <c r="I51" s="107"/>
      <c r="J51" s="107"/>
      <c r="K51" s="107"/>
      <c r="L51" s="75"/>
      <c r="N51" s="1072"/>
      <c r="O51" s="1194"/>
      <c r="P51" s="1194"/>
      <c r="Q51" s="1194"/>
      <c r="R51" s="1194"/>
      <c r="S51" s="1194"/>
      <c r="T51" s="1194"/>
      <c r="U51" s="1194"/>
      <c r="V51" s="1194"/>
    </row>
    <row r="52" spans="1:22" ht="16.899999999999999" customHeight="1">
      <c r="A52" s="1052"/>
      <c r="B52" s="1497" t="s">
        <v>3320</v>
      </c>
      <c r="C52" s="75"/>
      <c r="D52" s="74"/>
      <c r="E52" s="991" t="s">
        <v>1824</v>
      </c>
      <c r="F52" s="30"/>
      <c r="G52" s="30"/>
      <c r="H52" s="30"/>
      <c r="I52" s="30"/>
      <c r="J52" s="30"/>
      <c r="K52" s="30"/>
      <c r="L52" s="75"/>
      <c r="N52" s="1194"/>
      <c r="O52" s="1194"/>
      <c r="P52" s="1194"/>
      <c r="Q52" s="1194"/>
      <c r="R52" s="1194"/>
      <c r="S52" s="1194"/>
      <c r="T52" s="1194"/>
      <c r="U52" s="1194"/>
      <c r="V52" s="1194"/>
    </row>
    <row r="53" spans="1:22" ht="16.899999999999999" customHeight="1">
      <c r="A53" s="74"/>
      <c r="B53" s="1497" t="s">
        <v>3321</v>
      </c>
      <c r="C53" s="75"/>
      <c r="D53" s="74"/>
      <c r="E53" s="30"/>
      <c r="F53" s="30"/>
      <c r="G53" s="30"/>
      <c r="H53" s="30"/>
      <c r="I53" s="30"/>
      <c r="J53" s="30"/>
      <c r="K53" s="30"/>
      <c r="L53" s="75"/>
      <c r="N53" s="1194"/>
      <c r="O53" s="1194"/>
      <c r="P53" s="1194"/>
      <c r="Q53" s="1194"/>
      <c r="R53" s="1194"/>
      <c r="S53" s="1194"/>
      <c r="T53" s="1194"/>
      <c r="U53" s="1194"/>
      <c r="V53" s="1194"/>
    </row>
    <row r="54" spans="1:22" ht="16.899999999999999" customHeight="1">
      <c r="A54" s="74"/>
      <c r="B54" s="1497" t="s">
        <v>3322</v>
      </c>
      <c r="C54" s="75"/>
      <c r="D54" s="74"/>
      <c r="E54" s="30"/>
      <c r="F54" s="30"/>
      <c r="G54" s="30"/>
      <c r="H54" s="30"/>
      <c r="I54" s="30"/>
      <c r="J54" s="30"/>
      <c r="K54" s="30"/>
      <c r="L54" s="75"/>
      <c r="N54" s="1194"/>
      <c r="O54" s="1194"/>
      <c r="P54" s="1194"/>
      <c r="Q54" s="1194"/>
      <c r="R54" s="1194"/>
      <c r="S54" s="1194"/>
      <c r="T54" s="1194"/>
      <c r="U54" s="1194"/>
      <c r="V54" s="1194"/>
    </row>
    <row r="55" spans="1:22" ht="16.899999999999999" customHeight="1">
      <c r="A55" s="74"/>
      <c r="C55" s="75"/>
      <c r="D55" s="74"/>
      <c r="E55" s="991" t="s">
        <v>1825</v>
      </c>
      <c r="F55" s="107"/>
      <c r="G55" s="1283"/>
      <c r="H55" s="1283"/>
      <c r="I55" s="107"/>
      <c r="J55" s="107"/>
      <c r="K55" s="107"/>
      <c r="L55" s="75"/>
      <c r="N55" s="1194"/>
      <c r="O55" s="1194"/>
      <c r="P55" s="1194"/>
      <c r="Q55" s="1194"/>
      <c r="R55" s="1194"/>
      <c r="S55" s="1194"/>
      <c r="T55" s="1194"/>
      <c r="U55" s="1194"/>
      <c r="V55" s="1194"/>
    </row>
    <row r="56" spans="1:22" ht="16.899999999999999" customHeight="1">
      <c r="A56" s="74"/>
      <c r="B56" s="1051" t="s">
        <v>3323</v>
      </c>
      <c r="C56" s="75"/>
      <c r="D56" s="74"/>
      <c r="E56" s="67"/>
      <c r="F56" s="67" t="s">
        <v>1826</v>
      </c>
      <c r="G56" s="67"/>
      <c r="H56" s="67"/>
      <c r="I56" s="67"/>
      <c r="J56" s="67"/>
      <c r="K56" s="199"/>
      <c r="L56" s="75"/>
      <c r="N56" s="1194"/>
      <c r="O56" s="1194"/>
      <c r="P56" s="1194"/>
      <c r="Q56" s="1194"/>
      <c r="R56" s="1194"/>
      <c r="S56" s="1194"/>
      <c r="T56" s="1194"/>
      <c r="U56" s="1194"/>
      <c r="V56" s="1194"/>
    </row>
    <row r="57" spans="1:22" ht="16.899999999999999" customHeight="1">
      <c r="A57" s="74"/>
      <c r="B57" s="1051" t="s">
        <v>3324</v>
      </c>
      <c r="C57" s="75"/>
      <c r="D57" s="74"/>
      <c r="E57" s="67"/>
      <c r="F57" s="67" t="s">
        <v>1827</v>
      </c>
      <c r="G57" s="67"/>
      <c r="H57" s="67"/>
      <c r="I57" s="67"/>
      <c r="J57" s="67"/>
      <c r="K57" s="199"/>
      <c r="L57" s="75"/>
      <c r="N57" s="1194"/>
      <c r="O57" s="1194"/>
      <c r="P57" s="1194"/>
      <c r="Q57" s="1194"/>
      <c r="R57" s="1194"/>
      <c r="S57" s="1194"/>
      <c r="T57" s="1194"/>
      <c r="U57" s="1194"/>
      <c r="V57" s="1194"/>
    </row>
    <row r="58" spans="1:22" ht="16.899999999999999" customHeight="1">
      <c r="A58" s="74"/>
      <c r="B58" s="1051" t="s">
        <v>3325</v>
      </c>
      <c r="C58" s="75"/>
      <c r="D58" s="74"/>
      <c r="E58" s="67"/>
      <c r="F58" s="67" t="s">
        <v>1828</v>
      </c>
      <c r="G58" s="67"/>
      <c r="H58" s="67"/>
      <c r="I58" s="67"/>
      <c r="J58" s="67"/>
      <c r="K58" s="199"/>
      <c r="L58" s="75"/>
      <c r="N58" s="1194"/>
      <c r="O58" s="1194"/>
      <c r="P58" s="1194"/>
      <c r="Q58" s="1194"/>
      <c r="R58" s="1194"/>
      <c r="S58" s="1194"/>
      <c r="T58" s="1194"/>
      <c r="U58" s="1194"/>
      <c r="V58" s="1194"/>
    </row>
    <row r="59" spans="1:22" ht="16.899999999999999" customHeight="1">
      <c r="A59" s="74"/>
      <c r="C59" s="75"/>
      <c r="D59" s="74"/>
      <c r="E59" s="67"/>
      <c r="F59" s="67"/>
      <c r="G59" s="67"/>
      <c r="H59" s="67"/>
      <c r="I59" s="67"/>
      <c r="J59" s="67"/>
      <c r="K59" s="67"/>
      <c r="L59" s="75"/>
      <c r="N59" s="1194"/>
      <c r="O59" s="1194"/>
      <c r="P59" s="1194"/>
      <c r="Q59" s="1194"/>
      <c r="R59" s="1194"/>
      <c r="S59" s="1194"/>
      <c r="T59" s="1194"/>
      <c r="U59" s="1194"/>
      <c r="V59" s="1194"/>
    </row>
    <row r="60" spans="1:22" ht="16.899999999999999" customHeight="1">
      <c r="A60" s="74"/>
      <c r="B60" s="1497" t="s">
        <v>3326</v>
      </c>
      <c r="C60" s="75"/>
      <c r="D60" s="74"/>
      <c r="E60" s="67"/>
      <c r="F60" s="30"/>
      <c r="G60" s="30"/>
      <c r="H60" s="30"/>
      <c r="I60" s="30"/>
      <c r="J60" s="30"/>
      <c r="K60" s="30"/>
      <c r="L60" s="75"/>
      <c r="N60" s="1194"/>
      <c r="O60" s="1194"/>
      <c r="P60" s="1194"/>
      <c r="Q60" s="1194"/>
      <c r="R60" s="1194"/>
      <c r="S60" s="1194"/>
      <c r="T60" s="1194"/>
      <c r="U60" s="1194"/>
      <c r="V60" s="1194"/>
    </row>
    <row r="61" spans="1:22" ht="16.899999999999999" customHeight="1">
      <c r="A61" s="74"/>
      <c r="B61" s="1497" t="s">
        <v>3321</v>
      </c>
      <c r="C61" s="75"/>
      <c r="D61" s="74"/>
      <c r="E61" s="67"/>
      <c r="F61" s="30"/>
      <c r="G61" s="30"/>
      <c r="H61" s="30"/>
      <c r="I61" s="30"/>
      <c r="J61" s="30"/>
      <c r="K61" s="30"/>
      <c r="L61" s="75"/>
      <c r="N61" s="1194"/>
      <c r="O61" s="1194"/>
      <c r="P61" s="1194"/>
      <c r="Q61" s="1194"/>
      <c r="R61" s="1194"/>
      <c r="S61" s="1194"/>
      <c r="T61" s="1194"/>
      <c r="U61" s="1194"/>
      <c r="V61" s="1194"/>
    </row>
    <row r="62" spans="1:22" ht="16.899999999999999" customHeight="1">
      <c r="A62" s="74"/>
      <c r="B62" s="1497" t="s">
        <v>3327</v>
      </c>
      <c r="C62" s="75"/>
      <c r="D62" s="74"/>
      <c r="E62" s="67"/>
      <c r="F62" s="30"/>
      <c r="G62" s="30"/>
      <c r="H62" s="30"/>
      <c r="I62" s="30"/>
      <c r="J62" s="30"/>
      <c r="K62" s="30"/>
      <c r="L62" s="75"/>
      <c r="N62" s="1194"/>
      <c r="O62" s="1194"/>
      <c r="P62" s="1194"/>
      <c r="Q62" s="1194"/>
      <c r="R62" s="1194"/>
      <c r="S62" s="1194"/>
      <c r="T62" s="1194"/>
      <c r="U62" s="1194"/>
      <c r="V62" s="1194"/>
    </row>
    <row r="63" spans="1:22" ht="16.899999999999999" customHeight="1">
      <c r="A63" s="74"/>
      <c r="B63" s="1497" t="s">
        <v>3328</v>
      </c>
      <c r="C63" s="75"/>
      <c r="D63" s="74"/>
      <c r="E63" s="67"/>
      <c r="F63" s="30"/>
      <c r="G63" s="30"/>
      <c r="H63" s="30"/>
      <c r="I63" s="30"/>
      <c r="J63" s="30"/>
      <c r="K63" s="30"/>
      <c r="L63" s="75"/>
      <c r="N63" s="1194"/>
      <c r="O63" s="1194"/>
      <c r="P63" s="1194"/>
      <c r="Q63" s="1194"/>
      <c r="R63" s="1194"/>
      <c r="S63" s="1194"/>
      <c r="T63" s="1194"/>
      <c r="U63" s="1194"/>
      <c r="V63" s="1194"/>
    </row>
    <row r="64" spans="1:22" ht="16.899999999999999" customHeight="1">
      <c r="A64" s="74"/>
      <c r="C64" s="75"/>
      <c r="D64" s="74"/>
      <c r="E64" s="67"/>
      <c r="F64" s="30"/>
      <c r="G64" s="30"/>
      <c r="H64" s="30"/>
      <c r="I64" s="30"/>
      <c r="J64" s="30"/>
      <c r="K64" s="30"/>
      <c r="L64" s="75"/>
      <c r="N64" s="1194"/>
      <c r="O64" s="1194"/>
      <c r="P64" s="1194"/>
      <c r="Q64" s="1194"/>
      <c r="R64" s="1194"/>
      <c r="S64" s="1194"/>
      <c r="T64" s="1194"/>
      <c r="U64" s="1194"/>
      <c r="V64" s="1194"/>
    </row>
    <row r="65" spans="1:22" ht="16.899999999999999" customHeight="1" thickBot="1">
      <c r="A65" s="161"/>
      <c r="B65" s="103" t="s">
        <v>3329</v>
      </c>
      <c r="C65" s="144"/>
      <c r="D65" s="161"/>
      <c r="E65" s="103"/>
      <c r="F65" s="149"/>
      <c r="G65" s="149"/>
      <c r="H65" s="149"/>
      <c r="I65" s="149"/>
      <c r="J65" s="149"/>
      <c r="K65" s="149"/>
      <c r="L65" s="144"/>
      <c r="N65" s="1194"/>
      <c r="O65" s="1194"/>
      <c r="P65" s="1194"/>
      <c r="Q65" s="1194"/>
      <c r="R65" s="1194"/>
      <c r="S65" s="1194"/>
      <c r="T65" s="1194"/>
      <c r="U65" s="1194"/>
      <c r="V65" s="1194"/>
    </row>
    <row r="66" spans="1:22" ht="16.899999999999999" customHeight="1">
      <c r="A66" s="67"/>
      <c r="B66" s="67"/>
      <c r="C66" s="164" t="s">
        <v>465</v>
      </c>
      <c r="D66" s="67"/>
      <c r="E66" s="67"/>
      <c r="F66" s="67"/>
      <c r="G66" s="67"/>
      <c r="H66" s="67"/>
      <c r="I66" s="67"/>
      <c r="J66" s="67"/>
      <c r="K66" s="164" t="s">
        <v>465</v>
      </c>
      <c r="L66" s="67"/>
      <c r="N66" s="1194"/>
      <c r="O66" s="1194"/>
      <c r="P66" s="1194"/>
      <c r="Q66" s="1194"/>
      <c r="R66" s="1194"/>
      <c r="S66" s="1194"/>
      <c r="T66" s="1194"/>
      <c r="U66" s="1194"/>
      <c r="V66" s="1194"/>
    </row>
    <row r="67" spans="1:22" ht="16.899999999999999" customHeight="1">
      <c r="A67" s="134">
        <v>67</v>
      </c>
      <c r="B67" s="134"/>
      <c r="C67" s="134"/>
      <c r="D67" s="134">
        <v>68</v>
      </c>
      <c r="E67" s="134"/>
      <c r="F67" s="134"/>
      <c r="G67" s="134"/>
      <c r="H67" s="134"/>
      <c r="I67" s="134"/>
      <c r="J67" s="134"/>
      <c r="K67" s="134"/>
      <c r="L67" s="134"/>
      <c r="N67" s="1194"/>
      <c r="O67" s="1194"/>
      <c r="P67" s="1194"/>
      <c r="Q67" s="1194"/>
      <c r="R67" s="1194"/>
      <c r="S67" s="1194"/>
      <c r="T67" s="1194"/>
      <c r="U67" s="1194"/>
      <c r="V67" s="1194"/>
    </row>
    <row r="68" spans="1:22" ht="15.75" thickBot="1">
      <c r="A68" s="66" t="str">
        <f>+CONAMEDATE4</f>
        <v>Annual Report of VERIZON NEW YORK INC.                                                                                  For the period ending DECEMBER 31, 2014</v>
      </c>
      <c r="B68" s="67"/>
      <c r="C68" s="67"/>
      <c r="D68" s="67"/>
      <c r="E68" s="67"/>
      <c r="F68" s="67"/>
      <c r="G68" s="67"/>
      <c r="H68" s="67"/>
      <c r="I68" s="67"/>
      <c r="J68" s="67"/>
      <c r="K68" s="67"/>
      <c r="L68" s="67"/>
      <c r="N68" s="1194"/>
      <c r="O68" s="1194"/>
      <c r="P68" s="1194"/>
      <c r="Q68" s="1194"/>
      <c r="R68" s="1194"/>
      <c r="S68" s="1194"/>
      <c r="T68" s="1194"/>
      <c r="U68" s="1194"/>
      <c r="V68" s="1194"/>
    </row>
    <row r="69" spans="1:22" ht="18">
      <c r="A69" s="923"/>
      <c r="B69" s="924"/>
      <c r="C69" s="70"/>
      <c r="D69" s="67"/>
      <c r="E69" s="67"/>
      <c r="F69" s="67"/>
      <c r="G69" s="67"/>
      <c r="H69" s="67"/>
      <c r="I69" s="67"/>
      <c r="J69" s="67"/>
      <c r="K69" s="67"/>
      <c r="L69" s="67"/>
      <c r="N69" s="1194"/>
      <c r="O69" s="1194"/>
      <c r="P69" s="1194"/>
      <c r="Q69" s="1194"/>
      <c r="R69" s="1194"/>
      <c r="S69" s="1194"/>
      <c r="T69" s="1194"/>
      <c r="U69" s="1194"/>
      <c r="V69" s="1194"/>
    </row>
    <row r="70" spans="1:22" ht="15.75">
      <c r="A70" s="153" t="s">
        <v>129</v>
      </c>
      <c r="B70" s="134"/>
      <c r="C70" s="135"/>
      <c r="D70" s="67"/>
      <c r="E70" s="67"/>
      <c r="F70" s="67"/>
      <c r="G70" s="67"/>
      <c r="H70" s="67"/>
      <c r="I70" s="67"/>
      <c r="J70" s="67"/>
      <c r="K70" s="67"/>
      <c r="L70" s="67"/>
      <c r="N70" s="1194"/>
      <c r="O70" s="1194"/>
      <c r="P70" s="1194"/>
      <c r="Q70" s="1194"/>
      <c r="R70" s="1194"/>
      <c r="S70" s="1194"/>
      <c r="T70" s="1194"/>
      <c r="U70" s="1194"/>
      <c r="V70" s="1194"/>
    </row>
    <row r="71" spans="1:22">
      <c r="A71" s="74"/>
      <c r="B71" s="67"/>
      <c r="C71" s="75"/>
      <c r="D71" s="67"/>
      <c r="E71" s="67"/>
      <c r="F71" s="67"/>
      <c r="G71" s="67"/>
      <c r="H71" s="67"/>
      <c r="I71" s="67"/>
      <c r="J71" s="67"/>
      <c r="K71" s="67"/>
      <c r="L71" s="67"/>
      <c r="N71" s="1194"/>
      <c r="O71" s="1194"/>
      <c r="P71" s="1194"/>
      <c r="Q71" s="1194"/>
      <c r="R71" s="1194"/>
      <c r="S71" s="1194"/>
      <c r="T71" s="1194"/>
      <c r="U71" s="1194"/>
      <c r="V71" s="1194"/>
    </row>
    <row r="72" spans="1:22">
      <c r="A72" s="74"/>
      <c r="B72" s="107"/>
      <c r="C72" s="75"/>
      <c r="D72" s="67"/>
      <c r="E72" s="67"/>
      <c r="F72" s="67"/>
      <c r="G72" s="67"/>
      <c r="H72" s="67"/>
      <c r="I72" s="67"/>
      <c r="J72" s="67"/>
      <c r="K72" s="67"/>
      <c r="L72" s="67"/>
      <c r="N72" s="1194"/>
      <c r="O72" s="1194"/>
      <c r="P72" s="1194"/>
      <c r="Q72" s="1194"/>
      <c r="R72" s="1194"/>
      <c r="S72" s="1194"/>
      <c r="T72" s="1194"/>
      <c r="U72" s="1194"/>
      <c r="V72" s="1194"/>
    </row>
    <row r="73" spans="1:22">
      <c r="A73" s="74"/>
      <c r="B73" s="107"/>
      <c r="C73" s="75"/>
      <c r="D73" s="67"/>
      <c r="E73" s="67"/>
      <c r="F73" s="67"/>
      <c r="G73" s="67"/>
      <c r="H73" s="67"/>
      <c r="I73" s="67"/>
      <c r="J73" s="67"/>
      <c r="K73" s="67"/>
      <c r="L73" s="67"/>
      <c r="N73" s="1194"/>
      <c r="O73" s="1194"/>
      <c r="P73" s="1194"/>
      <c r="Q73" s="1194"/>
      <c r="R73" s="1194"/>
      <c r="S73" s="1194"/>
      <c r="T73" s="1194"/>
      <c r="U73" s="1194"/>
      <c r="V73" s="1194"/>
    </row>
    <row r="74" spans="1:22" ht="16.5">
      <c r="A74" s="74"/>
      <c r="B74" s="1051"/>
      <c r="C74" s="75"/>
      <c r="D74" s="67"/>
      <c r="E74" s="67"/>
      <c r="F74" s="67"/>
      <c r="G74" s="67"/>
      <c r="H74" s="67"/>
      <c r="I74" s="67"/>
      <c r="J74" s="67"/>
      <c r="K74" s="67"/>
      <c r="L74" s="67"/>
      <c r="N74" s="1194"/>
      <c r="O74" s="1194"/>
      <c r="P74" s="1194"/>
      <c r="Q74" s="1194"/>
      <c r="R74" s="1194"/>
      <c r="S74" s="1194"/>
      <c r="T74" s="1194"/>
      <c r="U74" s="1194"/>
      <c r="V74" s="1194"/>
    </row>
    <row r="75" spans="1:22" ht="16.5">
      <c r="A75" s="625"/>
      <c r="B75" s="1054" t="s">
        <v>3330</v>
      </c>
      <c r="C75" s="295"/>
      <c r="D75" s="67"/>
      <c r="E75" s="67"/>
      <c r="F75" s="67"/>
      <c r="G75" s="67"/>
      <c r="H75" s="67"/>
      <c r="I75" s="67"/>
      <c r="J75" s="67"/>
      <c r="K75" s="67"/>
      <c r="L75" s="67"/>
      <c r="N75" s="1194"/>
      <c r="O75" s="1194"/>
      <c r="P75" s="1194"/>
      <c r="Q75" s="1194"/>
      <c r="R75" s="1194"/>
      <c r="S75" s="1194"/>
      <c r="T75" s="1194"/>
      <c r="U75" s="1194"/>
      <c r="V75" s="1194"/>
    </row>
    <row r="76" spans="1:22">
      <c r="A76" s="74"/>
      <c r="B76" s="67" t="s">
        <v>3331</v>
      </c>
      <c r="C76" s="75"/>
      <c r="D76" s="67"/>
      <c r="E76" s="67"/>
      <c r="F76" s="67"/>
      <c r="G76" s="67"/>
      <c r="H76" s="67"/>
      <c r="I76" s="67"/>
      <c r="J76" s="67"/>
      <c r="K76" s="67"/>
      <c r="L76" s="67"/>
      <c r="N76" s="1194"/>
      <c r="O76" s="1194"/>
      <c r="P76" s="1194"/>
      <c r="Q76" s="1194"/>
      <c r="R76" s="1194"/>
      <c r="S76" s="1194"/>
      <c r="T76" s="1194"/>
      <c r="U76" s="1194"/>
      <c r="V76" s="1194"/>
    </row>
    <row r="77" spans="1:22">
      <c r="A77" s="74"/>
      <c r="B77" s="67" t="s">
        <v>3332</v>
      </c>
      <c r="C77" s="75"/>
      <c r="D77" s="67"/>
      <c r="E77" s="67"/>
      <c r="F77" s="67"/>
      <c r="G77" s="67"/>
      <c r="H77" s="67"/>
      <c r="I77" s="67"/>
      <c r="J77" s="67"/>
      <c r="K77" s="67"/>
      <c r="L77" s="67"/>
      <c r="N77" s="1194"/>
      <c r="O77" s="1194"/>
      <c r="P77" s="1194"/>
      <c r="Q77" s="1194"/>
      <c r="R77" s="1194"/>
      <c r="S77" s="1194"/>
      <c r="T77" s="1194"/>
      <c r="U77" s="1194"/>
      <c r="V77" s="1194"/>
    </row>
    <row r="78" spans="1:22">
      <c r="A78" s="74"/>
      <c r="B78" s="67" t="s">
        <v>3333</v>
      </c>
      <c r="C78" s="75"/>
      <c r="D78" s="67"/>
      <c r="E78" s="67"/>
      <c r="F78" s="67"/>
      <c r="G78" s="67"/>
      <c r="H78" s="67"/>
      <c r="I78" s="67"/>
      <c r="J78" s="67"/>
      <c r="K78" s="67"/>
      <c r="L78" s="67"/>
      <c r="N78" s="1194"/>
      <c r="O78" s="1194"/>
      <c r="P78" s="1194"/>
      <c r="Q78" s="1194"/>
      <c r="R78" s="1194"/>
      <c r="S78" s="1194"/>
      <c r="T78" s="1194"/>
      <c r="U78" s="1194"/>
      <c r="V78" s="1194"/>
    </row>
    <row r="79" spans="1:22">
      <c r="A79" s="74"/>
      <c r="B79" s="1498" t="s">
        <v>3334</v>
      </c>
      <c r="C79" s="75"/>
      <c r="D79" s="67"/>
      <c r="E79" s="67"/>
      <c r="F79" s="67"/>
      <c r="G79" s="67"/>
      <c r="H79" s="67"/>
      <c r="I79" s="67"/>
      <c r="J79" s="67"/>
      <c r="K79" s="67"/>
      <c r="L79" s="67"/>
      <c r="N79" s="1194"/>
      <c r="O79" s="1194"/>
      <c r="P79" s="1194"/>
      <c r="Q79" s="1194"/>
      <c r="R79" s="1194"/>
      <c r="S79" s="1194"/>
      <c r="T79" s="1194"/>
      <c r="U79" s="1194"/>
      <c r="V79" s="1194"/>
    </row>
    <row r="80" spans="1:22">
      <c r="A80" s="74"/>
      <c r="B80" s="132" t="s">
        <v>3335</v>
      </c>
      <c r="C80" s="75"/>
      <c r="D80" s="67"/>
      <c r="E80" s="67"/>
      <c r="F80" s="67"/>
      <c r="G80" s="67"/>
      <c r="H80" s="67"/>
      <c r="I80" s="67"/>
      <c r="J80" s="67"/>
      <c r="K80" s="67"/>
      <c r="L80" s="67"/>
      <c r="N80" s="1194"/>
      <c r="O80" s="1194"/>
      <c r="P80" s="1194"/>
      <c r="Q80" s="1194"/>
      <c r="R80" s="1194"/>
      <c r="S80" s="1194"/>
      <c r="T80" s="1194"/>
      <c r="U80" s="1194"/>
      <c r="V80" s="1194"/>
    </row>
    <row r="81" spans="1:22">
      <c r="A81" s="74"/>
      <c r="B81" s="132"/>
      <c r="C81" s="75"/>
      <c r="D81" s="67"/>
      <c r="E81" s="67"/>
      <c r="F81" s="67"/>
      <c r="G81" s="67"/>
      <c r="H81" s="67"/>
      <c r="I81" s="67"/>
      <c r="J81" s="67"/>
      <c r="K81" s="67"/>
      <c r="L81" s="67"/>
      <c r="N81" s="1194"/>
      <c r="O81" s="1194"/>
      <c r="P81" s="1194"/>
      <c r="Q81" s="1194"/>
      <c r="R81" s="1194"/>
      <c r="S81" s="1194"/>
      <c r="T81" s="1194"/>
      <c r="U81" s="1194"/>
      <c r="V81" s="1194"/>
    </row>
    <row r="82" spans="1:22">
      <c r="A82" s="74"/>
      <c r="B82" s="67" t="s">
        <v>3336</v>
      </c>
      <c r="C82" s="75"/>
      <c r="D82" s="67"/>
      <c r="E82" s="67"/>
      <c r="F82" s="67"/>
      <c r="G82" s="67"/>
      <c r="H82" s="67"/>
      <c r="I82" s="67"/>
      <c r="J82" s="67"/>
      <c r="K82" s="67"/>
      <c r="L82" s="67"/>
      <c r="N82" s="1194"/>
      <c r="O82" s="1194"/>
      <c r="P82" s="1194"/>
      <c r="Q82" s="1194"/>
      <c r="R82" s="1194"/>
      <c r="S82" s="1194"/>
      <c r="T82" s="1194"/>
      <c r="U82" s="1194"/>
      <c r="V82" s="1194"/>
    </row>
    <row r="83" spans="1:22">
      <c r="A83" s="74"/>
      <c r="B83" s="132" t="s">
        <v>3337</v>
      </c>
      <c r="C83" s="75"/>
      <c r="D83" s="67"/>
      <c r="E83" s="67"/>
      <c r="F83" s="67"/>
      <c r="G83" s="67"/>
      <c r="H83" s="67"/>
      <c r="I83" s="67"/>
      <c r="J83" s="67"/>
      <c r="K83" s="67"/>
      <c r="L83" s="67"/>
      <c r="N83" s="1194"/>
      <c r="O83" s="1194"/>
      <c r="P83" s="1194"/>
      <c r="Q83" s="1194"/>
      <c r="R83" s="1194"/>
      <c r="S83" s="1194"/>
      <c r="T83" s="1194"/>
      <c r="U83" s="1194"/>
      <c r="V83" s="1194"/>
    </row>
    <row r="84" spans="1:22">
      <c r="A84" s="74"/>
      <c r="B84" s="132" t="s">
        <v>3338</v>
      </c>
      <c r="C84" s="75"/>
      <c r="D84" s="67"/>
      <c r="E84" s="67"/>
      <c r="F84" s="67"/>
      <c r="G84" s="67"/>
      <c r="H84" s="67"/>
      <c r="I84" s="67"/>
      <c r="J84" s="67"/>
      <c r="K84" s="67"/>
      <c r="L84" s="67"/>
      <c r="N84" s="1194"/>
      <c r="O84" s="1194"/>
      <c r="P84" s="1194"/>
      <c r="Q84" s="1194"/>
      <c r="R84" s="1194"/>
      <c r="S84" s="1194"/>
      <c r="T84" s="1194"/>
      <c r="U84" s="1194"/>
      <c r="V84" s="1194"/>
    </row>
    <row r="85" spans="1:22">
      <c r="A85" s="74"/>
      <c r="B85" s="132" t="s">
        <v>3339</v>
      </c>
      <c r="C85" s="75"/>
      <c r="D85" s="67"/>
      <c r="E85" s="67"/>
      <c r="F85" s="67"/>
      <c r="G85" s="67"/>
      <c r="H85" s="67"/>
      <c r="I85" s="67"/>
      <c r="J85" s="67"/>
      <c r="K85" s="67"/>
      <c r="L85" s="67"/>
      <c r="N85" s="1194"/>
      <c r="O85" s="1194"/>
      <c r="P85" s="1194"/>
      <c r="Q85" s="1194"/>
      <c r="R85" s="1194"/>
      <c r="S85" s="1194"/>
      <c r="T85" s="1194"/>
      <c r="U85" s="1194"/>
      <c r="V85" s="1194"/>
    </row>
    <row r="86" spans="1:22">
      <c r="A86" s="74"/>
      <c r="C86" s="75"/>
      <c r="D86" s="67"/>
      <c r="E86" s="67"/>
      <c r="F86" s="67"/>
      <c r="G86" s="67"/>
      <c r="H86" s="67"/>
      <c r="I86" s="67"/>
      <c r="J86" s="67"/>
      <c r="K86" s="67"/>
      <c r="L86" s="67"/>
      <c r="N86" s="1194"/>
      <c r="O86" s="1194"/>
      <c r="P86" s="1194"/>
      <c r="Q86" s="1194"/>
      <c r="R86" s="1194"/>
      <c r="S86" s="1194"/>
      <c r="T86" s="1194"/>
      <c r="U86" s="1194"/>
      <c r="V86" s="1194"/>
    </row>
    <row r="87" spans="1:22">
      <c r="A87" s="74"/>
      <c r="B87" s="258" t="s">
        <v>3340</v>
      </c>
      <c r="C87" s="75"/>
      <c r="D87" s="67"/>
      <c r="E87" s="67"/>
      <c r="F87" s="67"/>
      <c r="G87" s="67"/>
      <c r="H87" s="67"/>
      <c r="I87" s="67"/>
      <c r="J87" s="67"/>
      <c r="K87" s="67"/>
      <c r="L87" s="67"/>
    </row>
    <row r="88" spans="1:22">
      <c r="A88" s="74"/>
      <c r="B88" s="258" t="s">
        <v>3341</v>
      </c>
      <c r="C88" s="75"/>
      <c r="D88" s="67"/>
      <c r="E88" s="67"/>
      <c r="F88" s="67"/>
      <c r="G88" s="67"/>
      <c r="H88" s="67"/>
      <c r="I88" s="67"/>
      <c r="J88" s="67"/>
      <c r="K88" s="67"/>
      <c r="L88" s="67"/>
    </row>
    <row r="89" spans="1:22">
      <c r="A89" s="74"/>
      <c r="B89" s="258" t="s">
        <v>3342</v>
      </c>
      <c r="C89" s="75"/>
      <c r="D89" s="67"/>
      <c r="E89" s="67"/>
      <c r="F89" s="67"/>
      <c r="G89" s="67"/>
      <c r="H89" s="67"/>
      <c r="I89" s="67"/>
      <c r="J89" s="67"/>
      <c r="K89" s="67"/>
      <c r="L89" s="67"/>
    </row>
    <row r="90" spans="1:22">
      <c r="A90" s="74"/>
      <c r="B90" s="258" t="s">
        <v>3343</v>
      </c>
      <c r="C90" s="75"/>
      <c r="D90" s="67"/>
      <c r="E90" s="67"/>
      <c r="F90" s="67"/>
      <c r="G90" s="67"/>
      <c r="H90" s="67"/>
      <c r="I90" s="67"/>
      <c r="J90" s="67"/>
      <c r="K90" s="67"/>
      <c r="L90" s="67"/>
    </row>
    <row r="91" spans="1:22">
      <c r="A91" s="74"/>
      <c r="B91" s="258" t="s">
        <v>3344</v>
      </c>
      <c r="C91" s="75"/>
      <c r="D91" s="67"/>
      <c r="E91" s="67"/>
      <c r="F91" s="67"/>
      <c r="G91" s="67"/>
      <c r="H91" s="67"/>
      <c r="I91" s="67"/>
      <c r="J91" s="67"/>
      <c r="K91" s="67"/>
      <c r="L91" s="67"/>
    </row>
    <row r="92" spans="1:22">
      <c r="A92" s="74"/>
      <c r="B92" s="107"/>
      <c r="C92" s="75"/>
      <c r="D92" s="67"/>
      <c r="E92" s="67"/>
      <c r="F92" s="67"/>
      <c r="G92" s="67"/>
      <c r="H92" s="67"/>
      <c r="I92" s="67"/>
      <c r="J92" s="67"/>
      <c r="K92" s="67"/>
      <c r="L92" s="67"/>
    </row>
    <row r="93" spans="1:22">
      <c r="A93" s="74"/>
      <c r="B93" s="258" t="s">
        <v>3345</v>
      </c>
      <c r="C93" s="75"/>
      <c r="D93" s="67"/>
      <c r="E93" s="67"/>
      <c r="F93" s="67"/>
      <c r="G93" s="67"/>
      <c r="H93" s="67"/>
      <c r="I93" s="67"/>
      <c r="J93" s="67"/>
      <c r="K93" s="67"/>
      <c r="L93" s="67"/>
    </row>
    <row r="94" spans="1:22">
      <c r="A94" s="74"/>
      <c r="B94" s="258" t="s">
        <v>3346</v>
      </c>
      <c r="C94" s="75"/>
      <c r="D94" s="67"/>
      <c r="E94" s="67"/>
      <c r="F94" s="67"/>
      <c r="G94" s="67"/>
      <c r="H94" s="67"/>
      <c r="I94" s="67"/>
      <c r="J94" s="67"/>
      <c r="K94" s="67"/>
      <c r="L94" s="67"/>
    </row>
    <row r="95" spans="1:22">
      <c r="A95" s="74"/>
      <c r="B95" s="258" t="s">
        <v>3347</v>
      </c>
      <c r="C95" s="75"/>
      <c r="D95" s="67"/>
      <c r="E95" s="67"/>
      <c r="F95" s="67"/>
      <c r="G95" s="67"/>
      <c r="H95" s="67"/>
      <c r="I95" s="67"/>
      <c r="J95" s="67"/>
      <c r="K95" s="67"/>
      <c r="L95" s="67"/>
    </row>
    <row r="96" spans="1:22">
      <c r="A96" s="74"/>
      <c r="B96" s="258" t="s">
        <v>3343</v>
      </c>
      <c r="C96" s="75"/>
      <c r="D96" s="67"/>
      <c r="E96" s="67"/>
      <c r="F96" s="67"/>
      <c r="G96" s="67"/>
      <c r="H96" s="67"/>
      <c r="I96" s="67"/>
      <c r="J96" s="67"/>
      <c r="K96" s="67"/>
      <c r="L96" s="67"/>
    </row>
    <row r="97" spans="1:12">
      <c r="A97" s="74"/>
      <c r="B97" s="258" t="s">
        <v>3344</v>
      </c>
      <c r="C97" s="75"/>
      <c r="D97" s="67"/>
      <c r="E97" s="67"/>
      <c r="F97" s="67"/>
      <c r="G97" s="67"/>
      <c r="H97" s="67"/>
      <c r="I97" s="67"/>
      <c r="J97" s="67"/>
      <c r="K97" s="67"/>
      <c r="L97" s="67"/>
    </row>
    <row r="98" spans="1:12">
      <c r="A98" s="74"/>
      <c r="B98" s="1499"/>
      <c r="C98" s="75"/>
      <c r="D98" s="67"/>
      <c r="E98" s="67"/>
      <c r="F98" s="67"/>
      <c r="G98" s="67"/>
      <c r="H98" s="67"/>
      <c r="I98" s="67"/>
      <c r="J98" s="67"/>
      <c r="K98" s="67"/>
      <c r="L98" s="67"/>
    </row>
    <row r="99" spans="1:12">
      <c r="A99" s="74"/>
      <c r="B99" s="67" t="s">
        <v>3348</v>
      </c>
      <c r="C99" s="75"/>
      <c r="D99" s="67"/>
      <c r="E99" s="67"/>
      <c r="F99" s="67"/>
      <c r="G99" s="67"/>
      <c r="H99" s="67"/>
      <c r="I99" s="67"/>
      <c r="J99" s="67"/>
      <c r="K99" s="67"/>
      <c r="L99" s="67"/>
    </row>
    <row r="100" spans="1:12">
      <c r="A100" s="74"/>
      <c r="B100" s="1021" t="s">
        <v>3349</v>
      </c>
      <c r="C100" s="75"/>
      <c r="D100" s="67"/>
      <c r="E100" s="67"/>
      <c r="F100" s="67"/>
      <c r="G100" s="67"/>
      <c r="H100" s="67"/>
      <c r="I100" s="67"/>
      <c r="J100" s="67"/>
      <c r="K100" s="67"/>
      <c r="L100" s="67"/>
    </row>
    <row r="101" spans="1:12">
      <c r="A101" s="74"/>
      <c r="B101" s="1021" t="s">
        <v>3350</v>
      </c>
      <c r="C101" s="75"/>
      <c r="D101" s="67"/>
      <c r="E101" s="67"/>
      <c r="F101" s="67"/>
      <c r="G101" s="67"/>
      <c r="H101" s="67"/>
      <c r="I101" s="67"/>
      <c r="J101" s="67"/>
      <c r="K101" s="67"/>
      <c r="L101" s="67"/>
    </row>
    <row r="102" spans="1:12">
      <c r="A102" s="74"/>
      <c r="B102" s="1021" t="s">
        <v>3351</v>
      </c>
      <c r="C102" s="75"/>
      <c r="D102" s="67"/>
      <c r="E102" s="67"/>
      <c r="F102" s="67"/>
      <c r="G102" s="67"/>
      <c r="H102" s="67"/>
      <c r="I102" s="67"/>
      <c r="J102" s="67"/>
      <c r="K102" s="67"/>
      <c r="L102" s="67"/>
    </row>
    <row r="103" spans="1:12">
      <c r="A103" s="74"/>
      <c r="B103" s="67" t="s">
        <v>3352</v>
      </c>
      <c r="C103" s="75"/>
      <c r="D103" s="67"/>
      <c r="E103" s="67"/>
      <c r="F103" s="67"/>
      <c r="G103" s="67"/>
      <c r="H103" s="67"/>
      <c r="I103" s="67"/>
      <c r="J103" s="67"/>
      <c r="K103" s="67"/>
      <c r="L103" s="67"/>
    </row>
    <row r="104" spans="1:12">
      <c r="A104" s="74"/>
      <c r="B104" s="107"/>
      <c r="C104" s="75"/>
      <c r="D104" s="67"/>
      <c r="E104" s="67"/>
      <c r="F104" s="67"/>
      <c r="G104" s="67"/>
      <c r="H104" s="67"/>
      <c r="I104" s="67"/>
      <c r="J104" s="67"/>
      <c r="K104" s="67"/>
      <c r="L104" s="67"/>
    </row>
    <row r="105" spans="1:12">
      <c r="A105" s="74"/>
      <c r="B105" s="67" t="s">
        <v>3353</v>
      </c>
      <c r="C105" s="75"/>
      <c r="D105" s="67"/>
      <c r="E105" s="67"/>
      <c r="F105" s="67"/>
      <c r="G105" s="67"/>
      <c r="H105" s="67"/>
      <c r="I105" s="67"/>
      <c r="J105" s="67"/>
      <c r="K105" s="67"/>
      <c r="L105" s="67"/>
    </row>
    <row r="106" spans="1:12">
      <c r="A106" s="74"/>
      <c r="B106" s="1021" t="s">
        <v>3354</v>
      </c>
      <c r="C106" s="75"/>
      <c r="D106" s="67"/>
      <c r="E106" s="67"/>
      <c r="F106" s="67"/>
      <c r="G106" s="67"/>
      <c r="H106" s="67"/>
      <c r="I106" s="67"/>
      <c r="J106" s="67"/>
      <c r="K106" s="67"/>
      <c r="L106" s="67"/>
    </row>
    <row r="107" spans="1:12">
      <c r="A107" s="74"/>
      <c r="B107" s="1021" t="s">
        <v>3355</v>
      </c>
      <c r="C107" s="75"/>
      <c r="D107" s="67"/>
      <c r="E107" s="67"/>
      <c r="F107" s="67"/>
      <c r="G107" s="67"/>
      <c r="H107" s="67"/>
      <c r="I107" s="67"/>
      <c r="J107" s="67"/>
      <c r="K107" s="67"/>
      <c r="L107" s="67"/>
    </row>
    <row r="108" spans="1:12">
      <c r="A108" s="74"/>
      <c r="B108" s="1021" t="s">
        <v>3356</v>
      </c>
      <c r="C108" s="75"/>
      <c r="D108" s="67"/>
      <c r="E108" s="67"/>
      <c r="F108" s="67"/>
      <c r="G108" s="67"/>
      <c r="H108" s="67"/>
      <c r="I108" s="67"/>
      <c r="J108" s="67"/>
      <c r="K108" s="67"/>
      <c r="L108" s="67"/>
    </row>
    <row r="109" spans="1:12">
      <c r="A109" s="74"/>
      <c r="B109" s="67" t="s">
        <v>3357</v>
      </c>
      <c r="C109" s="75"/>
      <c r="D109" s="67"/>
      <c r="E109" s="67"/>
      <c r="F109" s="67"/>
      <c r="G109" s="67"/>
      <c r="H109" s="67"/>
      <c r="I109" s="67"/>
      <c r="J109" s="67"/>
      <c r="K109" s="67"/>
      <c r="L109" s="67"/>
    </row>
    <row r="110" spans="1:12">
      <c r="A110" s="74"/>
      <c r="B110" s="107"/>
      <c r="C110" s="75"/>
      <c r="D110" s="67"/>
      <c r="E110" s="67"/>
      <c r="F110" s="67"/>
      <c r="G110" s="67"/>
      <c r="H110" s="67"/>
      <c r="I110" s="67"/>
      <c r="J110" s="67"/>
      <c r="K110" s="67"/>
      <c r="L110" s="67"/>
    </row>
    <row r="111" spans="1:12">
      <c r="A111" s="74"/>
      <c r="B111" s="67" t="s">
        <v>3358</v>
      </c>
      <c r="C111" s="75"/>
      <c r="D111" s="67"/>
      <c r="E111" s="67"/>
      <c r="F111" s="67"/>
      <c r="G111" s="67"/>
      <c r="H111" s="67"/>
      <c r="I111" s="67"/>
      <c r="J111" s="67"/>
      <c r="K111" s="67"/>
      <c r="L111" s="67"/>
    </row>
    <row r="112" spans="1:12">
      <c r="A112" s="74"/>
      <c r="B112" s="1021" t="s">
        <v>3359</v>
      </c>
      <c r="C112" s="75"/>
      <c r="D112" s="67"/>
      <c r="E112" s="67"/>
      <c r="F112" s="67"/>
      <c r="G112" s="67"/>
      <c r="H112" s="67"/>
      <c r="I112" s="67"/>
      <c r="J112" s="67"/>
      <c r="K112" s="67"/>
      <c r="L112" s="67"/>
    </row>
    <row r="113" spans="1:12">
      <c r="A113" s="74"/>
      <c r="B113" s="1021" t="s">
        <v>3360</v>
      </c>
      <c r="C113" s="75"/>
      <c r="D113" s="67"/>
      <c r="E113" s="67"/>
      <c r="F113" s="67"/>
      <c r="G113" s="67"/>
      <c r="H113" s="67"/>
      <c r="I113" s="67"/>
      <c r="J113" s="67"/>
      <c r="K113" s="67"/>
      <c r="L113" s="67"/>
    </row>
    <row r="114" spans="1:12">
      <c r="A114" s="74"/>
      <c r="B114" s="1021" t="s">
        <v>3361</v>
      </c>
      <c r="C114" s="75"/>
      <c r="D114" s="67"/>
      <c r="E114" s="67"/>
      <c r="F114" s="67"/>
      <c r="G114" s="67"/>
      <c r="H114" s="67"/>
      <c r="I114" s="67"/>
      <c r="J114" s="67"/>
      <c r="K114" s="67"/>
      <c r="L114" s="67"/>
    </row>
    <row r="115" spans="1:12">
      <c r="A115" s="74"/>
      <c r="B115" s="67" t="s">
        <v>3362</v>
      </c>
      <c r="C115" s="75"/>
      <c r="D115" s="67"/>
      <c r="E115" s="67"/>
      <c r="F115" s="67"/>
      <c r="G115" s="67"/>
      <c r="H115" s="67"/>
      <c r="I115" s="67"/>
      <c r="J115" s="67"/>
      <c r="K115" s="67"/>
      <c r="L115" s="67"/>
    </row>
    <row r="116" spans="1:12">
      <c r="A116" s="74"/>
      <c r="B116" s="134"/>
      <c r="C116" s="75"/>
      <c r="D116" s="67"/>
      <c r="E116" s="67"/>
      <c r="F116" s="67"/>
      <c r="G116" s="67"/>
      <c r="H116" s="67"/>
      <c r="I116" s="67"/>
      <c r="J116" s="67"/>
      <c r="K116" s="67"/>
      <c r="L116" s="67"/>
    </row>
    <row r="117" spans="1:12">
      <c r="A117" s="74"/>
      <c r="B117" s="67" t="s">
        <v>3363</v>
      </c>
      <c r="C117" s="75"/>
      <c r="D117" s="67"/>
      <c r="E117" s="67"/>
      <c r="F117" s="67"/>
      <c r="G117" s="67"/>
      <c r="H117" s="67"/>
      <c r="I117" s="67"/>
      <c r="J117" s="67"/>
      <c r="K117" s="67"/>
      <c r="L117" s="67"/>
    </row>
    <row r="118" spans="1:12">
      <c r="A118" s="74"/>
      <c r="B118" s="132" t="s">
        <v>3364</v>
      </c>
      <c r="C118" s="75"/>
      <c r="D118" s="67"/>
      <c r="E118" s="67"/>
      <c r="F118" s="67"/>
      <c r="G118" s="67"/>
      <c r="H118" s="67"/>
      <c r="I118" s="67"/>
      <c r="J118" s="67"/>
      <c r="K118" s="67"/>
      <c r="L118" s="67"/>
    </row>
    <row r="119" spans="1:12">
      <c r="A119" s="74"/>
      <c r="B119" s="132" t="s">
        <v>3365</v>
      </c>
      <c r="C119" s="75"/>
      <c r="D119" s="67"/>
      <c r="E119" s="67"/>
      <c r="F119" s="67"/>
      <c r="G119" s="67"/>
      <c r="H119" s="67"/>
      <c r="I119" s="67"/>
      <c r="J119" s="67"/>
      <c r="K119" s="67"/>
      <c r="L119" s="67"/>
    </row>
    <row r="120" spans="1:12">
      <c r="A120" s="74"/>
      <c r="B120" s="132" t="s">
        <v>3366</v>
      </c>
      <c r="C120" s="75"/>
      <c r="D120" s="67"/>
      <c r="E120" s="67"/>
      <c r="F120" s="67"/>
      <c r="G120" s="67"/>
      <c r="H120" s="67"/>
      <c r="I120" s="67"/>
      <c r="J120" s="67"/>
      <c r="K120" s="67"/>
      <c r="L120" s="67"/>
    </row>
    <row r="121" spans="1:12">
      <c r="A121" s="74"/>
      <c r="B121" s="132" t="s">
        <v>3367</v>
      </c>
      <c r="C121" s="75"/>
      <c r="D121" s="67"/>
      <c r="E121" s="67"/>
      <c r="F121" s="67"/>
      <c r="G121" s="67"/>
      <c r="H121" s="67"/>
      <c r="I121" s="67"/>
      <c r="J121" s="67"/>
      <c r="K121" s="67"/>
      <c r="L121" s="67"/>
    </row>
    <row r="122" spans="1:12">
      <c r="A122" s="74"/>
      <c r="B122" s="107"/>
      <c r="C122" s="75"/>
      <c r="D122" s="67"/>
      <c r="E122" s="67"/>
      <c r="G122" s="67"/>
      <c r="H122" s="67"/>
      <c r="I122" s="67"/>
      <c r="J122" s="67"/>
      <c r="K122" s="67"/>
      <c r="L122" s="67"/>
    </row>
    <row r="123" spans="1:12">
      <c r="A123" s="74"/>
      <c r="B123" s="67" t="s">
        <v>3368</v>
      </c>
      <c r="C123" s="75"/>
      <c r="D123" s="67"/>
      <c r="E123" s="67"/>
      <c r="G123" s="67"/>
      <c r="H123" s="67"/>
      <c r="I123" s="67"/>
      <c r="J123" s="67"/>
      <c r="K123" s="67"/>
      <c r="L123" s="67"/>
    </row>
    <row r="124" spans="1:12">
      <c r="A124" s="74"/>
      <c r="B124" s="132" t="s">
        <v>3369</v>
      </c>
      <c r="C124" s="75"/>
      <c r="D124" s="67"/>
      <c r="E124" s="67"/>
      <c r="G124" s="67"/>
      <c r="H124" s="67"/>
      <c r="I124" s="67"/>
      <c r="J124" s="67"/>
      <c r="K124" s="67"/>
      <c r="L124" s="67"/>
    </row>
    <row r="125" spans="1:12">
      <c r="A125" s="74"/>
      <c r="B125" s="132" t="s">
        <v>3370</v>
      </c>
      <c r="C125" s="75"/>
      <c r="D125" s="67"/>
      <c r="E125" s="67"/>
      <c r="G125" s="67"/>
      <c r="H125" s="67"/>
      <c r="I125" s="67"/>
      <c r="J125" s="67"/>
      <c r="K125" s="67"/>
      <c r="L125" s="67"/>
    </row>
    <row r="126" spans="1:12">
      <c r="A126" s="74"/>
      <c r="B126" s="132" t="s">
        <v>3371</v>
      </c>
      <c r="C126" s="75"/>
      <c r="D126" s="67"/>
      <c r="E126" s="67"/>
      <c r="G126" s="67"/>
      <c r="H126" s="67"/>
      <c r="I126" s="67"/>
      <c r="J126" s="67"/>
      <c r="K126" s="67"/>
      <c r="L126" s="67"/>
    </row>
    <row r="127" spans="1:12">
      <c r="A127" s="74"/>
      <c r="B127" s="132" t="s">
        <v>3372</v>
      </c>
      <c r="C127" s="75"/>
      <c r="D127" s="67"/>
      <c r="E127" s="67"/>
      <c r="G127" s="67"/>
      <c r="H127" s="67"/>
      <c r="I127" s="67"/>
      <c r="J127" s="67"/>
      <c r="K127" s="67"/>
      <c r="L127" s="67"/>
    </row>
    <row r="128" spans="1:12">
      <c r="A128" s="74"/>
      <c r="B128" s="107"/>
      <c r="C128" s="75"/>
      <c r="D128" s="67"/>
      <c r="E128" s="67"/>
      <c r="G128" s="67"/>
      <c r="H128" s="67"/>
      <c r="I128" s="67"/>
      <c r="J128" s="67"/>
      <c r="K128" s="67"/>
      <c r="L128" s="67"/>
    </row>
    <row r="129" spans="1:12">
      <c r="A129" s="74"/>
      <c r="B129" s="67" t="s">
        <v>3373</v>
      </c>
      <c r="C129" s="75"/>
      <c r="D129" s="67"/>
      <c r="E129" s="67"/>
      <c r="G129" s="67"/>
      <c r="H129" s="67"/>
      <c r="I129" s="67"/>
      <c r="J129" s="67"/>
      <c r="K129" s="67"/>
      <c r="L129" s="67"/>
    </row>
    <row r="130" spans="1:12">
      <c r="A130" s="74"/>
      <c r="B130" s="132" t="s">
        <v>3374</v>
      </c>
      <c r="C130" s="75"/>
      <c r="D130" s="67"/>
      <c r="E130" s="67"/>
      <c r="G130" s="67"/>
      <c r="H130" s="67"/>
      <c r="I130" s="67"/>
      <c r="J130" s="67"/>
      <c r="K130" s="67"/>
      <c r="L130" s="67"/>
    </row>
    <row r="131" spans="1:12">
      <c r="A131" s="74"/>
      <c r="B131" s="132" t="s">
        <v>3375</v>
      </c>
      <c r="C131" s="75"/>
      <c r="D131" s="67"/>
      <c r="E131" s="67"/>
      <c r="G131" s="67"/>
      <c r="H131" s="67"/>
      <c r="I131" s="67"/>
      <c r="J131" s="67"/>
      <c r="K131" s="67"/>
      <c r="L131" s="67"/>
    </row>
    <row r="132" spans="1:12" ht="15.75" thickBot="1">
      <c r="A132" s="161"/>
      <c r="B132" s="103" t="s">
        <v>3376</v>
      </c>
      <c r="C132" s="144"/>
      <c r="D132" s="67"/>
      <c r="E132" s="67"/>
      <c r="G132" s="67"/>
      <c r="H132" s="67"/>
      <c r="I132" s="67"/>
      <c r="J132" s="67"/>
      <c r="K132" s="67"/>
      <c r="L132" s="67"/>
    </row>
    <row r="133" spans="1:12">
      <c r="A133" s="134" t="s">
        <v>3438</v>
      </c>
      <c r="B133" s="134"/>
      <c r="C133" s="134"/>
      <c r="D133" s="67"/>
      <c r="E133" s="67"/>
      <c r="G133" s="67"/>
      <c r="H133" s="67"/>
      <c r="I133" s="67"/>
      <c r="J133" s="67"/>
      <c r="K133" s="67"/>
      <c r="L133" s="67"/>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65603</xdr:row>
                    <xdr:rowOff>0</xdr:rowOff>
                  </from>
                  <to>
                    <xdr:col>3</xdr:col>
                    <xdr:colOff>0</xdr:colOff>
                    <xdr:row>65603</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131139</xdr:row>
                    <xdr:rowOff>0</xdr:rowOff>
                  </from>
                  <to>
                    <xdr:col>3</xdr:col>
                    <xdr:colOff>0</xdr:colOff>
                    <xdr:row>131139</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196675</xdr:row>
                    <xdr:rowOff>0</xdr:rowOff>
                  </from>
                  <to>
                    <xdr:col>3</xdr:col>
                    <xdr:colOff>0</xdr:colOff>
                    <xdr:row>196675</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262211</xdr:row>
                    <xdr:rowOff>0</xdr:rowOff>
                  </from>
                  <to>
                    <xdr:col>3</xdr:col>
                    <xdr:colOff>0</xdr:colOff>
                    <xdr:row>262211</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327747</xdr:row>
                    <xdr:rowOff>0</xdr:rowOff>
                  </from>
                  <to>
                    <xdr:col>3</xdr:col>
                    <xdr:colOff>0</xdr:colOff>
                    <xdr:row>327747</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393283</xdr:row>
                    <xdr:rowOff>0</xdr:rowOff>
                  </from>
                  <to>
                    <xdr:col>3</xdr:col>
                    <xdr:colOff>0</xdr:colOff>
                    <xdr:row>393283</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458819</xdr:row>
                    <xdr:rowOff>0</xdr:rowOff>
                  </from>
                  <to>
                    <xdr:col>3</xdr:col>
                    <xdr:colOff>0</xdr:colOff>
                    <xdr:row>458819</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524355</xdr:row>
                    <xdr:rowOff>0</xdr:rowOff>
                  </from>
                  <to>
                    <xdr:col>3</xdr:col>
                    <xdr:colOff>0</xdr:colOff>
                    <xdr:row>524355</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589891</xdr:row>
                    <xdr:rowOff>0</xdr:rowOff>
                  </from>
                  <to>
                    <xdr:col>3</xdr:col>
                    <xdr:colOff>0</xdr:colOff>
                    <xdr:row>589891</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655427</xdr:row>
                    <xdr:rowOff>0</xdr:rowOff>
                  </from>
                  <to>
                    <xdr:col>3</xdr:col>
                    <xdr:colOff>0</xdr:colOff>
                    <xdr:row>655427</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720963</xdr:row>
                    <xdr:rowOff>0</xdr:rowOff>
                  </from>
                  <to>
                    <xdr:col>3</xdr:col>
                    <xdr:colOff>0</xdr:colOff>
                    <xdr:row>720963</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786499</xdr:row>
                    <xdr:rowOff>0</xdr:rowOff>
                  </from>
                  <to>
                    <xdr:col>3</xdr:col>
                    <xdr:colOff>0</xdr:colOff>
                    <xdr:row>786499</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852035</xdr:row>
                    <xdr:rowOff>0</xdr:rowOff>
                  </from>
                  <to>
                    <xdr:col>3</xdr:col>
                    <xdr:colOff>0</xdr:colOff>
                    <xdr:row>852035</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917571</xdr:row>
                    <xdr:rowOff>0</xdr:rowOff>
                  </from>
                  <to>
                    <xdr:col>3</xdr:col>
                    <xdr:colOff>0</xdr:colOff>
                    <xdr:row>917571</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983107</xdr:row>
                    <xdr:rowOff>0</xdr:rowOff>
                  </from>
                  <to>
                    <xdr:col>3</xdr:col>
                    <xdr:colOff>0</xdr:colOff>
                    <xdr:row>983107</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259</xdr:col>
                    <xdr:colOff>0</xdr:colOff>
                    <xdr:row>67</xdr:row>
                    <xdr:rowOff>0</xdr:rowOff>
                  </from>
                  <to>
                    <xdr:col>259</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259</xdr:col>
                    <xdr:colOff>0</xdr:colOff>
                    <xdr:row>65603</xdr:row>
                    <xdr:rowOff>0</xdr:rowOff>
                  </from>
                  <to>
                    <xdr:col>259</xdr:col>
                    <xdr:colOff>0</xdr:colOff>
                    <xdr:row>65603</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259</xdr:col>
                    <xdr:colOff>0</xdr:colOff>
                    <xdr:row>131139</xdr:row>
                    <xdr:rowOff>0</xdr:rowOff>
                  </from>
                  <to>
                    <xdr:col>259</xdr:col>
                    <xdr:colOff>0</xdr:colOff>
                    <xdr:row>131139</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259</xdr:col>
                    <xdr:colOff>0</xdr:colOff>
                    <xdr:row>196675</xdr:row>
                    <xdr:rowOff>0</xdr:rowOff>
                  </from>
                  <to>
                    <xdr:col>259</xdr:col>
                    <xdr:colOff>0</xdr:colOff>
                    <xdr:row>196675</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259</xdr:col>
                    <xdr:colOff>0</xdr:colOff>
                    <xdr:row>262211</xdr:row>
                    <xdr:rowOff>0</xdr:rowOff>
                  </from>
                  <to>
                    <xdr:col>259</xdr:col>
                    <xdr:colOff>0</xdr:colOff>
                    <xdr:row>262211</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259</xdr:col>
                    <xdr:colOff>0</xdr:colOff>
                    <xdr:row>327747</xdr:row>
                    <xdr:rowOff>0</xdr:rowOff>
                  </from>
                  <to>
                    <xdr:col>259</xdr:col>
                    <xdr:colOff>0</xdr:colOff>
                    <xdr:row>327747</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259</xdr:col>
                    <xdr:colOff>0</xdr:colOff>
                    <xdr:row>393283</xdr:row>
                    <xdr:rowOff>0</xdr:rowOff>
                  </from>
                  <to>
                    <xdr:col>259</xdr:col>
                    <xdr:colOff>0</xdr:colOff>
                    <xdr:row>393283</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259</xdr:col>
                    <xdr:colOff>0</xdr:colOff>
                    <xdr:row>458819</xdr:row>
                    <xdr:rowOff>0</xdr:rowOff>
                  </from>
                  <to>
                    <xdr:col>259</xdr:col>
                    <xdr:colOff>0</xdr:colOff>
                    <xdr:row>458819</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259</xdr:col>
                    <xdr:colOff>0</xdr:colOff>
                    <xdr:row>524355</xdr:row>
                    <xdr:rowOff>0</xdr:rowOff>
                  </from>
                  <to>
                    <xdr:col>259</xdr:col>
                    <xdr:colOff>0</xdr:colOff>
                    <xdr:row>524355</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259</xdr:col>
                    <xdr:colOff>0</xdr:colOff>
                    <xdr:row>589891</xdr:row>
                    <xdr:rowOff>0</xdr:rowOff>
                  </from>
                  <to>
                    <xdr:col>259</xdr:col>
                    <xdr:colOff>0</xdr:colOff>
                    <xdr:row>589891</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259</xdr:col>
                    <xdr:colOff>0</xdr:colOff>
                    <xdr:row>655427</xdr:row>
                    <xdr:rowOff>0</xdr:rowOff>
                  </from>
                  <to>
                    <xdr:col>259</xdr:col>
                    <xdr:colOff>0</xdr:colOff>
                    <xdr:row>655427</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259</xdr:col>
                    <xdr:colOff>0</xdr:colOff>
                    <xdr:row>720963</xdr:row>
                    <xdr:rowOff>0</xdr:rowOff>
                  </from>
                  <to>
                    <xdr:col>259</xdr:col>
                    <xdr:colOff>0</xdr:colOff>
                    <xdr:row>720963</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259</xdr:col>
                    <xdr:colOff>0</xdr:colOff>
                    <xdr:row>786499</xdr:row>
                    <xdr:rowOff>0</xdr:rowOff>
                  </from>
                  <to>
                    <xdr:col>259</xdr:col>
                    <xdr:colOff>0</xdr:colOff>
                    <xdr:row>786499</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259</xdr:col>
                    <xdr:colOff>0</xdr:colOff>
                    <xdr:row>852035</xdr:row>
                    <xdr:rowOff>0</xdr:rowOff>
                  </from>
                  <to>
                    <xdr:col>259</xdr:col>
                    <xdr:colOff>0</xdr:colOff>
                    <xdr:row>852035</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259</xdr:col>
                    <xdr:colOff>0</xdr:colOff>
                    <xdr:row>917571</xdr:row>
                    <xdr:rowOff>0</xdr:rowOff>
                  </from>
                  <to>
                    <xdr:col>259</xdr:col>
                    <xdr:colOff>0</xdr:colOff>
                    <xdr:row>917571</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259</xdr:col>
                    <xdr:colOff>0</xdr:colOff>
                    <xdr:row>983107</xdr:row>
                    <xdr:rowOff>0</xdr:rowOff>
                  </from>
                  <to>
                    <xdr:col>259</xdr:col>
                    <xdr:colOff>0</xdr:colOff>
                    <xdr:row>983107</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515</xdr:col>
                    <xdr:colOff>0</xdr:colOff>
                    <xdr:row>67</xdr:row>
                    <xdr:rowOff>0</xdr:rowOff>
                  </from>
                  <to>
                    <xdr:col>515</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515</xdr:col>
                    <xdr:colOff>0</xdr:colOff>
                    <xdr:row>65603</xdr:row>
                    <xdr:rowOff>0</xdr:rowOff>
                  </from>
                  <to>
                    <xdr:col>515</xdr:col>
                    <xdr:colOff>0</xdr:colOff>
                    <xdr:row>65603</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515</xdr:col>
                    <xdr:colOff>0</xdr:colOff>
                    <xdr:row>131139</xdr:row>
                    <xdr:rowOff>0</xdr:rowOff>
                  </from>
                  <to>
                    <xdr:col>515</xdr:col>
                    <xdr:colOff>0</xdr:colOff>
                    <xdr:row>131139</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515</xdr:col>
                    <xdr:colOff>0</xdr:colOff>
                    <xdr:row>196675</xdr:row>
                    <xdr:rowOff>0</xdr:rowOff>
                  </from>
                  <to>
                    <xdr:col>515</xdr:col>
                    <xdr:colOff>0</xdr:colOff>
                    <xdr:row>196675</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515</xdr:col>
                    <xdr:colOff>0</xdr:colOff>
                    <xdr:row>262211</xdr:row>
                    <xdr:rowOff>0</xdr:rowOff>
                  </from>
                  <to>
                    <xdr:col>515</xdr:col>
                    <xdr:colOff>0</xdr:colOff>
                    <xdr:row>262211</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515</xdr:col>
                    <xdr:colOff>0</xdr:colOff>
                    <xdr:row>327747</xdr:row>
                    <xdr:rowOff>0</xdr:rowOff>
                  </from>
                  <to>
                    <xdr:col>515</xdr:col>
                    <xdr:colOff>0</xdr:colOff>
                    <xdr:row>327747</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515</xdr:col>
                    <xdr:colOff>0</xdr:colOff>
                    <xdr:row>393283</xdr:row>
                    <xdr:rowOff>0</xdr:rowOff>
                  </from>
                  <to>
                    <xdr:col>515</xdr:col>
                    <xdr:colOff>0</xdr:colOff>
                    <xdr:row>393283</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515</xdr:col>
                    <xdr:colOff>0</xdr:colOff>
                    <xdr:row>458819</xdr:row>
                    <xdr:rowOff>0</xdr:rowOff>
                  </from>
                  <to>
                    <xdr:col>515</xdr:col>
                    <xdr:colOff>0</xdr:colOff>
                    <xdr:row>458819</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515</xdr:col>
                    <xdr:colOff>0</xdr:colOff>
                    <xdr:row>524355</xdr:row>
                    <xdr:rowOff>0</xdr:rowOff>
                  </from>
                  <to>
                    <xdr:col>515</xdr:col>
                    <xdr:colOff>0</xdr:colOff>
                    <xdr:row>524355</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515</xdr:col>
                    <xdr:colOff>0</xdr:colOff>
                    <xdr:row>589891</xdr:row>
                    <xdr:rowOff>0</xdr:rowOff>
                  </from>
                  <to>
                    <xdr:col>515</xdr:col>
                    <xdr:colOff>0</xdr:colOff>
                    <xdr:row>589891</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515</xdr:col>
                    <xdr:colOff>0</xdr:colOff>
                    <xdr:row>655427</xdr:row>
                    <xdr:rowOff>0</xdr:rowOff>
                  </from>
                  <to>
                    <xdr:col>515</xdr:col>
                    <xdr:colOff>0</xdr:colOff>
                    <xdr:row>655427</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515</xdr:col>
                    <xdr:colOff>0</xdr:colOff>
                    <xdr:row>720963</xdr:row>
                    <xdr:rowOff>0</xdr:rowOff>
                  </from>
                  <to>
                    <xdr:col>515</xdr:col>
                    <xdr:colOff>0</xdr:colOff>
                    <xdr:row>720963</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515</xdr:col>
                    <xdr:colOff>0</xdr:colOff>
                    <xdr:row>786499</xdr:row>
                    <xdr:rowOff>0</xdr:rowOff>
                  </from>
                  <to>
                    <xdr:col>515</xdr:col>
                    <xdr:colOff>0</xdr:colOff>
                    <xdr:row>786499</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515</xdr:col>
                    <xdr:colOff>0</xdr:colOff>
                    <xdr:row>852035</xdr:row>
                    <xdr:rowOff>0</xdr:rowOff>
                  </from>
                  <to>
                    <xdr:col>515</xdr:col>
                    <xdr:colOff>0</xdr:colOff>
                    <xdr:row>852035</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515</xdr:col>
                    <xdr:colOff>0</xdr:colOff>
                    <xdr:row>917571</xdr:row>
                    <xdr:rowOff>0</xdr:rowOff>
                  </from>
                  <to>
                    <xdr:col>515</xdr:col>
                    <xdr:colOff>0</xdr:colOff>
                    <xdr:row>917571</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515</xdr:col>
                    <xdr:colOff>0</xdr:colOff>
                    <xdr:row>983107</xdr:row>
                    <xdr:rowOff>0</xdr:rowOff>
                  </from>
                  <to>
                    <xdr:col>515</xdr:col>
                    <xdr:colOff>0</xdr:colOff>
                    <xdr:row>983107</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771</xdr:col>
                    <xdr:colOff>0</xdr:colOff>
                    <xdr:row>67</xdr:row>
                    <xdr:rowOff>0</xdr:rowOff>
                  </from>
                  <to>
                    <xdr:col>771</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771</xdr:col>
                    <xdr:colOff>0</xdr:colOff>
                    <xdr:row>65603</xdr:row>
                    <xdr:rowOff>0</xdr:rowOff>
                  </from>
                  <to>
                    <xdr:col>771</xdr:col>
                    <xdr:colOff>0</xdr:colOff>
                    <xdr:row>65603</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771</xdr:col>
                    <xdr:colOff>0</xdr:colOff>
                    <xdr:row>131139</xdr:row>
                    <xdr:rowOff>0</xdr:rowOff>
                  </from>
                  <to>
                    <xdr:col>771</xdr:col>
                    <xdr:colOff>0</xdr:colOff>
                    <xdr:row>131139</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771</xdr:col>
                    <xdr:colOff>0</xdr:colOff>
                    <xdr:row>196675</xdr:row>
                    <xdr:rowOff>0</xdr:rowOff>
                  </from>
                  <to>
                    <xdr:col>771</xdr:col>
                    <xdr:colOff>0</xdr:colOff>
                    <xdr:row>196675</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771</xdr:col>
                    <xdr:colOff>0</xdr:colOff>
                    <xdr:row>262211</xdr:row>
                    <xdr:rowOff>0</xdr:rowOff>
                  </from>
                  <to>
                    <xdr:col>771</xdr:col>
                    <xdr:colOff>0</xdr:colOff>
                    <xdr:row>262211</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771</xdr:col>
                    <xdr:colOff>0</xdr:colOff>
                    <xdr:row>327747</xdr:row>
                    <xdr:rowOff>0</xdr:rowOff>
                  </from>
                  <to>
                    <xdr:col>771</xdr:col>
                    <xdr:colOff>0</xdr:colOff>
                    <xdr:row>327747</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771</xdr:col>
                    <xdr:colOff>0</xdr:colOff>
                    <xdr:row>393283</xdr:row>
                    <xdr:rowOff>0</xdr:rowOff>
                  </from>
                  <to>
                    <xdr:col>771</xdr:col>
                    <xdr:colOff>0</xdr:colOff>
                    <xdr:row>393283</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771</xdr:col>
                    <xdr:colOff>0</xdr:colOff>
                    <xdr:row>458819</xdr:row>
                    <xdr:rowOff>0</xdr:rowOff>
                  </from>
                  <to>
                    <xdr:col>771</xdr:col>
                    <xdr:colOff>0</xdr:colOff>
                    <xdr:row>458819</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771</xdr:col>
                    <xdr:colOff>0</xdr:colOff>
                    <xdr:row>524355</xdr:row>
                    <xdr:rowOff>0</xdr:rowOff>
                  </from>
                  <to>
                    <xdr:col>771</xdr:col>
                    <xdr:colOff>0</xdr:colOff>
                    <xdr:row>524355</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771</xdr:col>
                    <xdr:colOff>0</xdr:colOff>
                    <xdr:row>589891</xdr:row>
                    <xdr:rowOff>0</xdr:rowOff>
                  </from>
                  <to>
                    <xdr:col>771</xdr:col>
                    <xdr:colOff>0</xdr:colOff>
                    <xdr:row>589891</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771</xdr:col>
                    <xdr:colOff>0</xdr:colOff>
                    <xdr:row>655427</xdr:row>
                    <xdr:rowOff>0</xdr:rowOff>
                  </from>
                  <to>
                    <xdr:col>771</xdr:col>
                    <xdr:colOff>0</xdr:colOff>
                    <xdr:row>655427</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771</xdr:col>
                    <xdr:colOff>0</xdr:colOff>
                    <xdr:row>720963</xdr:row>
                    <xdr:rowOff>0</xdr:rowOff>
                  </from>
                  <to>
                    <xdr:col>771</xdr:col>
                    <xdr:colOff>0</xdr:colOff>
                    <xdr:row>720963</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771</xdr:col>
                    <xdr:colOff>0</xdr:colOff>
                    <xdr:row>786499</xdr:row>
                    <xdr:rowOff>0</xdr:rowOff>
                  </from>
                  <to>
                    <xdr:col>771</xdr:col>
                    <xdr:colOff>0</xdr:colOff>
                    <xdr:row>786499</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771</xdr:col>
                    <xdr:colOff>0</xdr:colOff>
                    <xdr:row>852035</xdr:row>
                    <xdr:rowOff>0</xdr:rowOff>
                  </from>
                  <to>
                    <xdr:col>771</xdr:col>
                    <xdr:colOff>0</xdr:colOff>
                    <xdr:row>852035</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771</xdr:col>
                    <xdr:colOff>0</xdr:colOff>
                    <xdr:row>917571</xdr:row>
                    <xdr:rowOff>0</xdr:rowOff>
                  </from>
                  <to>
                    <xdr:col>771</xdr:col>
                    <xdr:colOff>0</xdr:colOff>
                    <xdr:row>917571</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771</xdr:col>
                    <xdr:colOff>0</xdr:colOff>
                    <xdr:row>983107</xdr:row>
                    <xdr:rowOff>0</xdr:rowOff>
                  </from>
                  <to>
                    <xdr:col>771</xdr:col>
                    <xdr:colOff>0</xdr:colOff>
                    <xdr:row>983107</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1027</xdr:col>
                    <xdr:colOff>0</xdr:colOff>
                    <xdr:row>67</xdr:row>
                    <xdr:rowOff>0</xdr:rowOff>
                  </from>
                  <to>
                    <xdr:col>1027</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1027</xdr:col>
                    <xdr:colOff>0</xdr:colOff>
                    <xdr:row>65603</xdr:row>
                    <xdr:rowOff>0</xdr:rowOff>
                  </from>
                  <to>
                    <xdr:col>1027</xdr:col>
                    <xdr:colOff>0</xdr:colOff>
                    <xdr:row>65603</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1027</xdr:col>
                    <xdr:colOff>0</xdr:colOff>
                    <xdr:row>131139</xdr:row>
                    <xdr:rowOff>0</xdr:rowOff>
                  </from>
                  <to>
                    <xdr:col>1027</xdr:col>
                    <xdr:colOff>0</xdr:colOff>
                    <xdr:row>131139</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1027</xdr:col>
                    <xdr:colOff>0</xdr:colOff>
                    <xdr:row>196675</xdr:row>
                    <xdr:rowOff>0</xdr:rowOff>
                  </from>
                  <to>
                    <xdr:col>1027</xdr:col>
                    <xdr:colOff>0</xdr:colOff>
                    <xdr:row>196675</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1027</xdr:col>
                    <xdr:colOff>0</xdr:colOff>
                    <xdr:row>262211</xdr:row>
                    <xdr:rowOff>0</xdr:rowOff>
                  </from>
                  <to>
                    <xdr:col>1027</xdr:col>
                    <xdr:colOff>0</xdr:colOff>
                    <xdr:row>262211</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1027</xdr:col>
                    <xdr:colOff>0</xdr:colOff>
                    <xdr:row>327747</xdr:row>
                    <xdr:rowOff>0</xdr:rowOff>
                  </from>
                  <to>
                    <xdr:col>1027</xdr:col>
                    <xdr:colOff>0</xdr:colOff>
                    <xdr:row>327747</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1027</xdr:col>
                    <xdr:colOff>0</xdr:colOff>
                    <xdr:row>393283</xdr:row>
                    <xdr:rowOff>0</xdr:rowOff>
                  </from>
                  <to>
                    <xdr:col>1027</xdr:col>
                    <xdr:colOff>0</xdr:colOff>
                    <xdr:row>393283</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1027</xdr:col>
                    <xdr:colOff>0</xdr:colOff>
                    <xdr:row>458819</xdr:row>
                    <xdr:rowOff>0</xdr:rowOff>
                  </from>
                  <to>
                    <xdr:col>1027</xdr:col>
                    <xdr:colOff>0</xdr:colOff>
                    <xdr:row>458819</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1027</xdr:col>
                    <xdr:colOff>0</xdr:colOff>
                    <xdr:row>524355</xdr:row>
                    <xdr:rowOff>0</xdr:rowOff>
                  </from>
                  <to>
                    <xdr:col>1027</xdr:col>
                    <xdr:colOff>0</xdr:colOff>
                    <xdr:row>524355</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1027</xdr:col>
                    <xdr:colOff>0</xdr:colOff>
                    <xdr:row>589891</xdr:row>
                    <xdr:rowOff>0</xdr:rowOff>
                  </from>
                  <to>
                    <xdr:col>1027</xdr:col>
                    <xdr:colOff>0</xdr:colOff>
                    <xdr:row>589891</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1027</xdr:col>
                    <xdr:colOff>0</xdr:colOff>
                    <xdr:row>655427</xdr:row>
                    <xdr:rowOff>0</xdr:rowOff>
                  </from>
                  <to>
                    <xdr:col>1027</xdr:col>
                    <xdr:colOff>0</xdr:colOff>
                    <xdr:row>655427</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1027</xdr:col>
                    <xdr:colOff>0</xdr:colOff>
                    <xdr:row>720963</xdr:row>
                    <xdr:rowOff>0</xdr:rowOff>
                  </from>
                  <to>
                    <xdr:col>1027</xdr:col>
                    <xdr:colOff>0</xdr:colOff>
                    <xdr:row>720963</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1027</xdr:col>
                    <xdr:colOff>0</xdr:colOff>
                    <xdr:row>786499</xdr:row>
                    <xdr:rowOff>0</xdr:rowOff>
                  </from>
                  <to>
                    <xdr:col>1027</xdr:col>
                    <xdr:colOff>0</xdr:colOff>
                    <xdr:row>786499</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1027</xdr:col>
                    <xdr:colOff>0</xdr:colOff>
                    <xdr:row>852035</xdr:row>
                    <xdr:rowOff>0</xdr:rowOff>
                  </from>
                  <to>
                    <xdr:col>1027</xdr:col>
                    <xdr:colOff>0</xdr:colOff>
                    <xdr:row>852035</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1027</xdr:col>
                    <xdr:colOff>0</xdr:colOff>
                    <xdr:row>917571</xdr:row>
                    <xdr:rowOff>0</xdr:rowOff>
                  </from>
                  <to>
                    <xdr:col>1027</xdr:col>
                    <xdr:colOff>0</xdr:colOff>
                    <xdr:row>917571</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1027</xdr:col>
                    <xdr:colOff>0</xdr:colOff>
                    <xdr:row>983107</xdr:row>
                    <xdr:rowOff>0</xdr:rowOff>
                  </from>
                  <to>
                    <xdr:col>1027</xdr:col>
                    <xdr:colOff>0</xdr:colOff>
                    <xdr:row>983107</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1283</xdr:col>
                    <xdr:colOff>0</xdr:colOff>
                    <xdr:row>67</xdr:row>
                    <xdr:rowOff>0</xdr:rowOff>
                  </from>
                  <to>
                    <xdr:col>1283</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1283</xdr:col>
                    <xdr:colOff>0</xdr:colOff>
                    <xdr:row>65603</xdr:row>
                    <xdr:rowOff>0</xdr:rowOff>
                  </from>
                  <to>
                    <xdr:col>1283</xdr:col>
                    <xdr:colOff>0</xdr:colOff>
                    <xdr:row>65603</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1283</xdr:col>
                    <xdr:colOff>0</xdr:colOff>
                    <xdr:row>131139</xdr:row>
                    <xdr:rowOff>0</xdr:rowOff>
                  </from>
                  <to>
                    <xdr:col>1283</xdr:col>
                    <xdr:colOff>0</xdr:colOff>
                    <xdr:row>131139</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1283</xdr:col>
                    <xdr:colOff>0</xdr:colOff>
                    <xdr:row>196675</xdr:row>
                    <xdr:rowOff>0</xdr:rowOff>
                  </from>
                  <to>
                    <xdr:col>1283</xdr:col>
                    <xdr:colOff>0</xdr:colOff>
                    <xdr:row>196675</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1283</xdr:col>
                    <xdr:colOff>0</xdr:colOff>
                    <xdr:row>262211</xdr:row>
                    <xdr:rowOff>0</xdr:rowOff>
                  </from>
                  <to>
                    <xdr:col>1283</xdr:col>
                    <xdr:colOff>0</xdr:colOff>
                    <xdr:row>262211</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1283</xdr:col>
                    <xdr:colOff>0</xdr:colOff>
                    <xdr:row>327747</xdr:row>
                    <xdr:rowOff>0</xdr:rowOff>
                  </from>
                  <to>
                    <xdr:col>1283</xdr:col>
                    <xdr:colOff>0</xdr:colOff>
                    <xdr:row>327747</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1283</xdr:col>
                    <xdr:colOff>0</xdr:colOff>
                    <xdr:row>393283</xdr:row>
                    <xdr:rowOff>0</xdr:rowOff>
                  </from>
                  <to>
                    <xdr:col>1283</xdr:col>
                    <xdr:colOff>0</xdr:colOff>
                    <xdr:row>393283</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1283</xdr:col>
                    <xdr:colOff>0</xdr:colOff>
                    <xdr:row>458819</xdr:row>
                    <xdr:rowOff>0</xdr:rowOff>
                  </from>
                  <to>
                    <xdr:col>1283</xdr:col>
                    <xdr:colOff>0</xdr:colOff>
                    <xdr:row>458819</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1283</xdr:col>
                    <xdr:colOff>0</xdr:colOff>
                    <xdr:row>524355</xdr:row>
                    <xdr:rowOff>0</xdr:rowOff>
                  </from>
                  <to>
                    <xdr:col>1283</xdr:col>
                    <xdr:colOff>0</xdr:colOff>
                    <xdr:row>524355</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1283</xdr:col>
                    <xdr:colOff>0</xdr:colOff>
                    <xdr:row>589891</xdr:row>
                    <xdr:rowOff>0</xdr:rowOff>
                  </from>
                  <to>
                    <xdr:col>1283</xdr:col>
                    <xdr:colOff>0</xdr:colOff>
                    <xdr:row>589891</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1283</xdr:col>
                    <xdr:colOff>0</xdr:colOff>
                    <xdr:row>655427</xdr:row>
                    <xdr:rowOff>0</xdr:rowOff>
                  </from>
                  <to>
                    <xdr:col>1283</xdr:col>
                    <xdr:colOff>0</xdr:colOff>
                    <xdr:row>655427</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1283</xdr:col>
                    <xdr:colOff>0</xdr:colOff>
                    <xdr:row>720963</xdr:row>
                    <xdr:rowOff>0</xdr:rowOff>
                  </from>
                  <to>
                    <xdr:col>1283</xdr:col>
                    <xdr:colOff>0</xdr:colOff>
                    <xdr:row>720963</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1283</xdr:col>
                    <xdr:colOff>0</xdr:colOff>
                    <xdr:row>786499</xdr:row>
                    <xdr:rowOff>0</xdr:rowOff>
                  </from>
                  <to>
                    <xdr:col>1283</xdr:col>
                    <xdr:colOff>0</xdr:colOff>
                    <xdr:row>786499</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1283</xdr:col>
                    <xdr:colOff>0</xdr:colOff>
                    <xdr:row>852035</xdr:row>
                    <xdr:rowOff>0</xdr:rowOff>
                  </from>
                  <to>
                    <xdr:col>1283</xdr:col>
                    <xdr:colOff>0</xdr:colOff>
                    <xdr:row>852035</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1283</xdr:col>
                    <xdr:colOff>0</xdr:colOff>
                    <xdr:row>917571</xdr:row>
                    <xdr:rowOff>0</xdr:rowOff>
                  </from>
                  <to>
                    <xdr:col>1283</xdr:col>
                    <xdr:colOff>0</xdr:colOff>
                    <xdr:row>917571</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1283</xdr:col>
                    <xdr:colOff>0</xdr:colOff>
                    <xdr:row>983107</xdr:row>
                    <xdr:rowOff>0</xdr:rowOff>
                  </from>
                  <to>
                    <xdr:col>1283</xdr:col>
                    <xdr:colOff>0</xdr:colOff>
                    <xdr:row>983107</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1539</xdr:col>
                    <xdr:colOff>0</xdr:colOff>
                    <xdr:row>67</xdr:row>
                    <xdr:rowOff>0</xdr:rowOff>
                  </from>
                  <to>
                    <xdr:col>1539</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1539</xdr:col>
                    <xdr:colOff>0</xdr:colOff>
                    <xdr:row>65603</xdr:row>
                    <xdr:rowOff>0</xdr:rowOff>
                  </from>
                  <to>
                    <xdr:col>1539</xdr:col>
                    <xdr:colOff>0</xdr:colOff>
                    <xdr:row>65603</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1539</xdr:col>
                    <xdr:colOff>0</xdr:colOff>
                    <xdr:row>131139</xdr:row>
                    <xdr:rowOff>0</xdr:rowOff>
                  </from>
                  <to>
                    <xdr:col>1539</xdr:col>
                    <xdr:colOff>0</xdr:colOff>
                    <xdr:row>131139</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1539</xdr:col>
                    <xdr:colOff>0</xdr:colOff>
                    <xdr:row>196675</xdr:row>
                    <xdr:rowOff>0</xdr:rowOff>
                  </from>
                  <to>
                    <xdr:col>1539</xdr:col>
                    <xdr:colOff>0</xdr:colOff>
                    <xdr:row>196675</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1539</xdr:col>
                    <xdr:colOff>0</xdr:colOff>
                    <xdr:row>262211</xdr:row>
                    <xdr:rowOff>0</xdr:rowOff>
                  </from>
                  <to>
                    <xdr:col>1539</xdr:col>
                    <xdr:colOff>0</xdr:colOff>
                    <xdr:row>262211</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1539</xdr:col>
                    <xdr:colOff>0</xdr:colOff>
                    <xdr:row>327747</xdr:row>
                    <xdr:rowOff>0</xdr:rowOff>
                  </from>
                  <to>
                    <xdr:col>1539</xdr:col>
                    <xdr:colOff>0</xdr:colOff>
                    <xdr:row>327747</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1539</xdr:col>
                    <xdr:colOff>0</xdr:colOff>
                    <xdr:row>393283</xdr:row>
                    <xdr:rowOff>0</xdr:rowOff>
                  </from>
                  <to>
                    <xdr:col>1539</xdr:col>
                    <xdr:colOff>0</xdr:colOff>
                    <xdr:row>393283</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1539</xdr:col>
                    <xdr:colOff>0</xdr:colOff>
                    <xdr:row>458819</xdr:row>
                    <xdr:rowOff>0</xdr:rowOff>
                  </from>
                  <to>
                    <xdr:col>1539</xdr:col>
                    <xdr:colOff>0</xdr:colOff>
                    <xdr:row>458819</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1539</xdr:col>
                    <xdr:colOff>0</xdr:colOff>
                    <xdr:row>524355</xdr:row>
                    <xdr:rowOff>0</xdr:rowOff>
                  </from>
                  <to>
                    <xdr:col>1539</xdr:col>
                    <xdr:colOff>0</xdr:colOff>
                    <xdr:row>524355</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1539</xdr:col>
                    <xdr:colOff>0</xdr:colOff>
                    <xdr:row>589891</xdr:row>
                    <xdr:rowOff>0</xdr:rowOff>
                  </from>
                  <to>
                    <xdr:col>1539</xdr:col>
                    <xdr:colOff>0</xdr:colOff>
                    <xdr:row>589891</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1539</xdr:col>
                    <xdr:colOff>0</xdr:colOff>
                    <xdr:row>655427</xdr:row>
                    <xdr:rowOff>0</xdr:rowOff>
                  </from>
                  <to>
                    <xdr:col>1539</xdr:col>
                    <xdr:colOff>0</xdr:colOff>
                    <xdr:row>655427</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1539</xdr:col>
                    <xdr:colOff>0</xdr:colOff>
                    <xdr:row>720963</xdr:row>
                    <xdr:rowOff>0</xdr:rowOff>
                  </from>
                  <to>
                    <xdr:col>1539</xdr:col>
                    <xdr:colOff>0</xdr:colOff>
                    <xdr:row>720963</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1539</xdr:col>
                    <xdr:colOff>0</xdr:colOff>
                    <xdr:row>786499</xdr:row>
                    <xdr:rowOff>0</xdr:rowOff>
                  </from>
                  <to>
                    <xdr:col>1539</xdr:col>
                    <xdr:colOff>0</xdr:colOff>
                    <xdr:row>786499</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1539</xdr:col>
                    <xdr:colOff>0</xdr:colOff>
                    <xdr:row>852035</xdr:row>
                    <xdr:rowOff>0</xdr:rowOff>
                  </from>
                  <to>
                    <xdr:col>1539</xdr:col>
                    <xdr:colOff>0</xdr:colOff>
                    <xdr:row>852035</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1539</xdr:col>
                    <xdr:colOff>0</xdr:colOff>
                    <xdr:row>917571</xdr:row>
                    <xdr:rowOff>0</xdr:rowOff>
                  </from>
                  <to>
                    <xdr:col>1539</xdr:col>
                    <xdr:colOff>0</xdr:colOff>
                    <xdr:row>917571</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1539</xdr:col>
                    <xdr:colOff>0</xdr:colOff>
                    <xdr:row>983107</xdr:row>
                    <xdr:rowOff>0</xdr:rowOff>
                  </from>
                  <to>
                    <xdr:col>1539</xdr:col>
                    <xdr:colOff>0</xdr:colOff>
                    <xdr:row>983107</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1795</xdr:col>
                    <xdr:colOff>0</xdr:colOff>
                    <xdr:row>67</xdr:row>
                    <xdr:rowOff>0</xdr:rowOff>
                  </from>
                  <to>
                    <xdr:col>1795</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1795</xdr:col>
                    <xdr:colOff>0</xdr:colOff>
                    <xdr:row>65603</xdr:row>
                    <xdr:rowOff>0</xdr:rowOff>
                  </from>
                  <to>
                    <xdr:col>1795</xdr:col>
                    <xdr:colOff>0</xdr:colOff>
                    <xdr:row>65603</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1795</xdr:col>
                    <xdr:colOff>0</xdr:colOff>
                    <xdr:row>131139</xdr:row>
                    <xdr:rowOff>0</xdr:rowOff>
                  </from>
                  <to>
                    <xdr:col>1795</xdr:col>
                    <xdr:colOff>0</xdr:colOff>
                    <xdr:row>131139</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1795</xdr:col>
                    <xdr:colOff>0</xdr:colOff>
                    <xdr:row>196675</xdr:row>
                    <xdr:rowOff>0</xdr:rowOff>
                  </from>
                  <to>
                    <xdr:col>1795</xdr:col>
                    <xdr:colOff>0</xdr:colOff>
                    <xdr:row>196675</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1795</xdr:col>
                    <xdr:colOff>0</xdr:colOff>
                    <xdr:row>262211</xdr:row>
                    <xdr:rowOff>0</xdr:rowOff>
                  </from>
                  <to>
                    <xdr:col>1795</xdr:col>
                    <xdr:colOff>0</xdr:colOff>
                    <xdr:row>262211</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1795</xdr:col>
                    <xdr:colOff>0</xdr:colOff>
                    <xdr:row>327747</xdr:row>
                    <xdr:rowOff>0</xdr:rowOff>
                  </from>
                  <to>
                    <xdr:col>1795</xdr:col>
                    <xdr:colOff>0</xdr:colOff>
                    <xdr:row>327747</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1795</xdr:col>
                    <xdr:colOff>0</xdr:colOff>
                    <xdr:row>393283</xdr:row>
                    <xdr:rowOff>0</xdr:rowOff>
                  </from>
                  <to>
                    <xdr:col>1795</xdr:col>
                    <xdr:colOff>0</xdr:colOff>
                    <xdr:row>393283</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1795</xdr:col>
                    <xdr:colOff>0</xdr:colOff>
                    <xdr:row>458819</xdr:row>
                    <xdr:rowOff>0</xdr:rowOff>
                  </from>
                  <to>
                    <xdr:col>1795</xdr:col>
                    <xdr:colOff>0</xdr:colOff>
                    <xdr:row>458819</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1795</xdr:col>
                    <xdr:colOff>0</xdr:colOff>
                    <xdr:row>524355</xdr:row>
                    <xdr:rowOff>0</xdr:rowOff>
                  </from>
                  <to>
                    <xdr:col>1795</xdr:col>
                    <xdr:colOff>0</xdr:colOff>
                    <xdr:row>524355</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1795</xdr:col>
                    <xdr:colOff>0</xdr:colOff>
                    <xdr:row>589891</xdr:row>
                    <xdr:rowOff>0</xdr:rowOff>
                  </from>
                  <to>
                    <xdr:col>1795</xdr:col>
                    <xdr:colOff>0</xdr:colOff>
                    <xdr:row>589891</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1795</xdr:col>
                    <xdr:colOff>0</xdr:colOff>
                    <xdr:row>655427</xdr:row>
                    <xdr:rowOff>0</xdr:rowOff>
                  </from>
                  <to>
                    <xdr:col>1795</xdr:col>
                    <xdr:colOff>0</xdr:colOff>
                    <xdr:row>655427</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1795</xdr:col>
                    <xdr:colOff>0</xdr:colOff>
                    <xdr:row>720963</xdr:row>
                    <xdr:rowOff>0</xdr:rowOff>
                  </from>
                  <to>
                    <xdr:col>1795</xdr:col>
                    <xdr:colOff>0</xdr:colOff>
                    <xdr:row>720963</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1795</xdr:col>
                    <xdr:colOff>0</xdr:colOff>
                    <xdr:row>786499</xdr:row>
                    <xdr:rowOff>0</xdr:rowOff>
                  </from>
                  <to>
                    <xdr:col>1795</xdr:col>
                    <xdr:colOff>0</xdr:colOff>
                    <xdr:row>786499</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1795</xdr:col>
                    <xdr:colOff>0</xdr:colOff>
                    <xdr:row>852035</xdr:row>
                    <xdr:rowOff>0</xdr:rowOff>
                  </from>
                  <to>
                    <xdr:col>1795</xdr:col>
                    <xdr:colOff>0</xdr:colOff>
                    <xdr:row>852035</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1795</xdr:col>
                    <xdr:colOff>0</xdr:colOff>
                    <xdr:row>917571</xdr:row>
                    <xdr:rowOff>0</xdr:rowOff>
                  </from>
                  <to>
                    <xdr:col>1795</xdr:col>
                    <xdr:colOff>0</xdr:colOff>
                    <xdr:row>917571</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1795</xdr:col>
                    <xdr:colOff>0</xdr:colOff>
                    <xdr:row>983107</xdr:row>
                    <xdr:rowOff>0</xdr:rowOff>
                  </from>
                  <to>
                    <xdr:col>1795</xdr:col>
                    <xdr:colOff>0</xdr:colOff>
                    <xdr:row>983107</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2051</xdr:col>
                    <xdr:colOff>0</xdr:colOff>
                    <xdr:row>67</xdr:row>
                    <xdr:rowOff>0</xdr:rowOff>
                  </from>
                  <to>
                    <xdr:col>2051</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2051</xdr:col>
                    <xdr:colOff>0</xdr:colOff>
                    <xdr:row>65603</xdr:row>
                    <xdr:rowOff>0</xdr:rowOff>
                  </from>
                  <to>
                    <xdr:col>2051</xdr:col>
                    <xdr:colOff>0</xdr:colOff>
                    <xdr:row>65603</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2051</xdr:col>
                    <xdr:colOff>0</xdr:colOff>
                    <xdr:row>131139</xdr:row>
                    <xdr:rowOff>0</xdr:rowOff>
                  </from>
                  <to>
                    <xdr:col>2051</xdr:col>
                    <xdr:colOff>0</xdr:colOff>
                    <xdr:row>131139</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2051</xdr:col>
                    <xdr:colOff>0</xdr:colOff>
                    <xdr:row>196675</xdr:row>
                    <xdr:rowOff>0</xdr:rowOff>
                  </from>
                  <to>
                    <xdr:col>2051</xdr:col>
                    <xdr:colOff>0</xdr:colOff>
                    <xdr:row>196675</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2051</xdr:col>
                    <xdr:colOff>0</xdr:colOff>
                    <xdr:row>262211</xdr:row>
                    <xdr:rowOff>0</xdr:rowOff>
                  </from>
                  <to>
                    <xdr:col>2051</xdr:col>
                    <xdr:colOff>0</xdr:colOff>
                    <xdr:row>262211</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2051</xdr:col>
                    <xdr:colOff>0</xdr:colOff>
                    <xdr:row>327747</xdr:row>
                    <xdr:rowOff>0</xdr:rowOff>
                  </from>
                  <to>
                    <xdr:col>2051</xdr:col>
                    <xdr:colOff>0</xdr:colOff>
                    <xdr:row>327747</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2051</xdr:col>
                    <xdr:colOff>0</xdr:colOff>
                    <xdr:row>393283</xdr:row>
                    <xdr:rowOff>0</xdr:rowOff>
                  </from>
                  <to>
                    <xdr:col>2051</xdr:col>
                    <xdr:colOff>0</xdr:colOff>
                    <xdr:row>393283</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2051</xdr:col>
                    <xdr:colOff>0</xdr:colOff>
                    <xdr:row>458819</xdr:row>
                    <xdr:rowOff>0</xdr:rowOff>
                  </from>
                  <to>
                    <xdr:col>2051</xdr:col>
                    <xdr:colOff>0</xdr:colOff>
                    <xdr:row>458819</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2051</xdr:col>
                    <xdr:colOff>0</xdr:colOff>
                    <xdr:row>524355</xdr:row>
                    <xdr:rowOff>0</xdr:rowOff>
                  </from>
                  <to>
                    <xdr:col>2051</xdr:col>
                    <xdr:colOff>0</xdr:colOff>
                    <xdr:row>524355</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2051</xdr:col>
                    <xdr:colOff>0</xdr:colOff>
                    <xdr:row>589891</xdr:row>
                    <xdr:rowOff>0</xdr:rowOff>
                  </from>
                  <to>
                    <xdr:col>2051</xdr:col>
                    <xdr:colOff>0</xdr:colOff>
                    <xdr:row>589891</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2051</xdr:col>
                    <xdr:colOff>0</xdr:colOff>
                    <xdr:row>655427</xdr:row>
                    <xdr:rowOff>0</xdr:rowOff>
                  </from>
                  <to>
                    <xdr:col>2051</xdr:col>
                    <xdr:colOff>0</xdr:colOff>
                    <xdr:row>655427</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2051</xdr:col>
                    <xdr:colOff>0</xdr:colOff>
                    <xdr:row>720963</xdr:row>
                    <xdr:rowOff>0</xdr:rowOff>
                  </from>
                  <to>
                    <xdr:col>2051</xdr:col>
                    <xdr:colOff>0</xdr:colOff>
                    <xdr:row>720963</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2051</xdr:col>
                    <xdr:colOff>0</xdr:colOff>
                    <xdr:row>786499</xdr:row>
                    <xdr:rowOff>0</xdr:rowOff>
                  </from>
                  <to>
                    <xdr:col>2051</xdr:col>
                    <xdr:colOff>0</xdr:colOff>
                    <xdr:row>786499</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2051</xdr:col>
                    <xdr:colOff>0</xdr:colOff>
                    <xdr:row>852035</xdr:row>
                    <xdr:rowOff>0</xdr:rowOff>
                  </from>
                  <to>
                    <xdr:col>2051</xdr:col>
                    <xdr:colOff>0</xdr:colOff>
                    <xdr:row>852035</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2051</xdr:col>
                    <xdr:colOff>0</xdr:colOff>
                    <xdr:row>917571</xdr:row>
                    <xdr:rowOff>0</xdr:rowOff>
                  </from>
                  <to>
                    <xdr:col>2051</xdr:col>
                    <xdr:colOff>0</xdr:colOff>
                    <xdr:row>917571</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2051</xdr:col>
                    <xdr:colOff>0</xdr:colOff>
                    <xdr:row>983107</xdr:row>
                    <xdr:rowOff>0</xdr:rowOff>
                  </from>
                  <to>
                    <xdr:col>2051</xdr:col>
                    <xdr:colOff>0</xdr:colOff>
                    <xdr:row>983107</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2307</xdr:col>
                    <xdr:colOff>0</xdr:colOff>
                    <xdr:row>67</xdr:row>
                    <xdr:rowOff>0</xdr:rowOff>
                  </from>
                  <to>
                    <xdr:col>2307</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2307</xdr:col>
                    <xdr:colOff>0</xdr:colOff>
                    <xdr:row>65603</xdr:row>
                    <xdr:rowOff>0</xdr:rowOff>
                  </from>
                  <to>
                    <xdr:col>2307</xdr:col>
                    <xdr:colOff>0</xdr:colOff>
                    <xdr:row>65603</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2307</xdr:col>
                    <xdr:colOff>0</xdr:colOff>
                    <xdr:row>131139</xdr:row>
                    <xdr:rowOff>0</xdr:rowOff>
                  </from>
                  <to>
                    <xdr:col>2307</xdr:col>
                    <xdr:colOff>0</xdr:colOff>
                    <xdr:row>131139</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2307</xdr:col>
                    <xdr:colOff>0</xdr:colOff>
                    <xdr:row>196675</xdr:row>
                    <xdr:rowOff>0</xdr:rowOff>
                  </from>
                  <to>
                    <xdr:col>2307</xdr:col>
                    <xdr:colOff>0</xdr:colOff>
                    <xdr:row>196675</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2307</xdr:col>
                    <xdr:colOff>0</xdr:colOff>
                    <xdr:row>262211</xdr:row>
                    <xdr:rowOff>0</xdr:rowOff>
                  </from>
                  <to>
                    <xdr:col>2307</xdr:col>
                    <xdr:colOff>0</xdr:colOff>
                    <xdr:row>262211</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2307</xdr:col>
                    <xdr:colOff>0</xdr:colOff>
                    <xdr:row>327747</xdr:row>
                    <xdr:rowOff>0</xdr:rowOff>
                  </from>
                  <to>
                    <xdr:col>2307</xdr:col>
                    <xdr:colOff>0</xdr:colOff>
                    <xdr:row>327747</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2307</xdr:col>
                    <xdr:colOff>0</xdr:colOff>
                    <xdr:row>393283</xdr:row>
                    <xdr:rowOff>0</xdr:rowOff>
                  </from>
                  <to>
                    <xdr:col>2307</xdr:col>
                    <xdr:colOff>0</xdr:colOff>
                    <xdr:row>393283</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2307</xdr:col>
                    <xdr:colOff>0</xdr:colOff>
                    <xdr:row>458819</xdr:row>
                    <xdr:rowOff>0</xdr:rowOff>
                  </from>
                  <to>
                    <xdr:col>2307</xdr:col>
                    <xdr:colOff>0</xdr:colOff>
                    <xdr:row>458819</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2307</xdr:col>
                    <xdr:colOff>0</xdr:colOff>
                    <xdr:row>524355</xdr:row>
                    <xdr:rowOff>0</xdr:rowOff>
                  </from>
                  <to>
                    <xdr:col>2307</xdr:col>
                    <xdr:colOff>0</xdr:colOff>
                    <xdr:row>524355</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2307</xdr:col>
                    <xdr:colOff>0</xdr:colOff>
                    <xdr:row>589891</xdr:row>
                    <xdr:rowOff>0</xdr:rowOff>
                  </from>
                  <to>
                    <xdr:col>2307</xdr:col>
                    <xdr:colOff>0</xdr:colOff>
                    <xdr:row>589891</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2307</xdr:col>
                    <xdr:colOff>0</xdr:colOff>
                    <xdr:row>655427</xdr:row>
                    <xdr:rowOff>0</xdr:rowOff>
                  </from>
                  <to>
                    <xdr:col>2307</xdr:col>
                    <xdr:colOff>0</xdr:colOff>
                    <xdr:row>655427</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2307</xdr:col>
                    <xdr:colOff>0</xdr:colOff>
                    <xdr:row>720963</xdr:row>
                    <xdr:rowOff>0</xdr:rowOff>
                  </from>
                  <to>
                    <xdr:col>2307</xdr:col>
                    <xdr:colOff>0</xdr:colOff>
                    <xdr:row>720963</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2307</xdr:col>
                    <xdr:colOff>0</xdr:colOff>
                    <xdr:row>786499</xdr:row>
                    <xdr:rowOff>0</xdr:rowOff>
                  </from>
                  <to>
                    <xdr:col>2307</xdr:col>
                    <xdr:colOff>0</xdr:colOff>
                    <xdr:row>786499</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2307</xdr:col>
                    <xdr:colOff>0</xdr:colOff>
                    <xdr:row>852035</xdr:row>
                    <xdr:rowOff>0</xdr:rowOff>
                  </from>
                  <to>
                    <xdr:col>2307</xdr:col>
                    <xdr:colOff>0</xdr:colOff>
                    <xdr:row>852035</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2307</xdr:col>
                    <xdr:colOff>0</xdr:colOff>
                    <xdr:row>917571</xdr:row>
                    <xdr:rowOff>0</xdr:rowOff>
                  </from>
                  <to>
                    <xdr:col>2307</xdr:col>
                    <xdr:colOff>0</xdr:colOff>
                    <xdr:row>917571</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2307</xdr:col>
                    <xdr:colOff>0</xdr:colOff>
                    <xdr:row>983107</xdr:row>
                    <xdr:rowOff>0</xdr:rowOff>
                  </from>
                  <to>
                    <xdr:col>2307</xdr:col>
                    <xdr:colOff>0</xdr:colOff>
                    <xdr:row>983107</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2563</xdr:col>
                    <xdr:colOff>0</xdr:colOff>
                    <xdr:row>67</xdr:row>
                    <xdr:rowOff>0</xdr:rowOff>
                  </from>
                  <to>
                    <xdr:col>2563</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2563</xdr:col>
                    <xdr:colOff>0</xdr:colOff>
                    <xdr:row>65603</xdr:row>
                    <xdr:rowOff>0</xdr:rowOff>
                  </from>
                  <to>
                    <xdr:col>2563</xdr:col>
                    <xdr:colOff>0</xdr:colOff>
                    <xdr:row>65603</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2563</xdr:col>
                    <xdr:colOff>0</xdr:colOff>
                    <xdr:row>131139</xdr:row>
                    <xdr:rowOff>0</xdr:rowOff>
                  </from>
                  <to>
                    <xdr:col>2563</xdr:col>
                    <xdr:colOff>0</xdr:colOff>
                    <xdr:row>131139</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2563</xdr:col>
                    <xdr:colOff>0</xdr:colOff>
                    <xdr:row>196675</xdr:row>
                    <xdr:rowOff>0</xdr:rowOff>
                  </from>
                  <to>
                    <xdr:col>2563</xdr:col>
                    <xdr:colOff>0</xdr:colOff>
                    <xdr:row>196675</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2563</xdr:col>
                    <xdr:colOff>0</xdr:colOff>
                    <xdr:row>262211</xdr:row>
                    <xdr:rowOff>0</xdr:rowOff>
                  </from>
                  <to>
                    <xdr:col>2563</xdr:col>
                    <xdr:colOff>0</xdr:colOff>
                    <xdr:row>262211</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2563</xdr:col>
                    <xdr:colOff>0</xdr:colOff>
                    <xdr:row>327747</xdr:row>
                    <xdr:rowOff>0</xdr:rowOff>
                  </from>
                  <to>
                    <xdr:col>2563</xdr:col>
                    <xdr:colOff>0</xdr:colOff>
                    <xdr:row>327747</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2563</xdr:col>
                    <xdr:colOff>0</xdr:colOff>
                    <xdr:row>393283</xdr:row>
                    <xdr:rowOff>0</xdr:rowOff>
                  </from>
                  <to>
                    <xdr:col>2563</xdr:col>
                    <xdr:colOff>0</xdr:colOff>
                    <xdr:row>393283</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2563</xdr:col>
                    <xdr:colOff>0</xdr:colOff>
                    <xdr:row>458819</xdr:row>
                    <xdr:rowOff>0</xdr:rowOff>
                  </from>
                  <to>
                    <xdr:col>2563</xdr:col>
                    <xdr:colOff>0</xdr:colOff>
                    <xdr:row>458819</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2563</xdr:col>
                    <xdr:colOff>0</xdr:colOff>
                    <xdr:row>524355</xdr:row>
                    <xdr:rowOff>0</xdr:rowOff>
                  </from>
                  <to>
                    <xdr:col>2563</xdr:col>
                    <xdr:colOff>0</xdr:colOff>
                    <xdr:row>524355</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2563</xdr:col>
                    <xdr:colOff>0</xdr:colOff>
                    <xdr:row>589891</xdr:row>
                    <xdr:rowOff>0</xdr:rowOff>
                  </from>
                  <to>
                    <xdr:col>2563</xdr:col>
                    <xdr:colOff>0</xdr:colOff>
                    <xdr:row>589891</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2563</xdr:col>
                    <xdr:colOff>0</xdr:colOff>
                    <xdr:row>655427</xdr:row>
                    <xdr:rowOff>0</xdr:rowOff>
                  </from>
                  <to>
                    <xdr:col>2563</xdr:col>
                    <xdr:colOff>0</xdr:colOff>
                    <xdr:row>655427</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2563</xdr:col>
                    <xdr:colOff>0</xdr:colOff>
                    <xdr:row>720963</xdr:row>
                    <xdr:rowOff>0</xdr:rowOff>
                  </from>
                  <to>
                    <xdr:col>2563</xdr:col>
                    <xdr:colOff>0</xdr:colOff>
                    <xdr:row>720963</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2563</xdr:col>
                    <xdr:colOff>0</xdr:colOff>
                    <xdr:row>786499</xdr:row>
                    <xdr:rowOff>0</xdr:rowOff>
                  </from>
                  <to>
                    <xdr:col>2563</xdr:col>
                    <xdr:colOff>0</xdr:colOff>
                    <xdr:row>786499</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2563</xdr:col>
                    <xdr:colOff>0</xdr:colOff>
                    <xdr:row>852035</xdr:row>
                    <xdr:rowOff>0</xdr:rowOff>
                  </from>
                  <to>
                    <xdr:col>2563</xdr:col>
                    <xdr:colOff>0</xdr:colOff>
                    <xdr:row>852035</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2563</xdr:col>
                    <xdr:colOff>0</xdr:colOff>
                    <xdr:row>917571</xdr:row>
                    <xdr:rowOff>0</xdr:rowOff>
                  </from>
                  <to>
                    <xdr:col>2563</xdr:col>
                    <xdr:colOff>0</xdr:colOff>
                    <xdr:row>917571</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2563</xdr:col>
                    <xdr:colOff>0</xdr:colOff>
                    <xdr:row>983107</xdr:row>
                    <xdr:rowOff>0</xdr:rowOff>
                  </from>
                  <to>
                    <xdr:col>2563</xdr:col>
                    <xdr:colOff>0</xdr:colOff>
                    <xdr:row>983107</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2819</xdr:col>
                    <xdr:colOff>0</xdr:colOff>
                    <xdr:row>67</xdr:row>
                    <xdr:rowOff>0</xdr:rowOff>
                  </from>
                  <to>
                    <xdr:col>2819</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2819</xdr:col>
                    <xdr:colOff>0</xdr:colOff>
                    <xdr:row>65603</xdr:row>
                    <xdr:rowOff>0</xdr:rowOff>
                  </from>
                  <to>
                    <xdr:col>2819</xdr:col>
                    <xdr:colOff>0</xdr:colOff>
                    <xdr:row>65603</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2819</xdr:col>
                    <xdr:colOff>0</xdr:colOff>
                    <xdr:row>131139</xdr:row>
                    <xdr:rowOff>0</xdr:rowOff>
                  </from>
                  <to>
                    <xdr:col>2819</xdr:col>
                    <xdr:colOff>0</xdr:colOff>
                    <xdr:row>131139</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2819</xdr:col>
                    <xdr:colOff>0</xdr:colOff>
                    <xdr:row>196675</xdr:row>
                    <xdr:rowOff>0</xdr:rowOff>
                  </from>
                  <to>
                    <xdr:col>2819</xdr:col>
                    <xdr:colOff>0</xdr:colOff>
                    <xdr:row>196675</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2819</xdr:col>
                    <xdr:colOff>0</xdr:colOff>
                    <xdr:row>262211</xdr:row>
                    <xdr:rowOff>0</xdr:rowOff>
                  </from>
                  <to>
                    <xdr:col>2819</xdr:col>
                    <xdr:colOff>0</xdr:colOff>
                    <xdr:row>262211</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2819</xdr:col>
                    <xdr:colOff>0</xdr:colOff>
                    <xdr:row>327747</xdr:row>
                    <xdr:rowOff>0</xdr:rowOff>
                  </from>
                  <to>
                    <xdr:col>2819</xdr:col>
                    <xdr:colOff>0</xdr:colOff>
                    <xdr:row>327747</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2819</xdr:col>
                    <xdr:colOff>0</xdr:colOff>
                    <xdr:row>393283</xdr:row>
                    <xdr:rowOff>0</xdr:rowOff>
                  </from>
                  <to>
                    <xdr:col>2819</xdr:col>
                    <xdr:colOff>0</xdr:colOff>
                    <xdr:row>393283</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2819</xdr:col>
                    <xdr:colOff>0</xdr:colOff>
                    <xdr:row>458819</xdr:row>
                    <xdr:rowOff>0</xdr:rowOff>
                  </from>
                  <to>
                    <xdr:col>2819</xdr:col>
                    <xdr:colOff>0</xdr:colOff>
                    <xdr:row>458819</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2819</xdr:col>
                    <xdr:colOff>0</xdr:colOff>
                    <xdr:row>524355</xdr:row>
                    <xdr:rowOff>0</xdr:rowOff>
                  </from>
                  <to>
                    <xdr:col>2819</xdr:col>
                    <xdr:colOff>0</xdr:colOff>
                    <xdr:row>524355</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2819</xdr:col>
                    <xdr:colOff>0</xdr:colOff>
                    <xdr:row>589891</xdr:row>
                    <xdr:rowOff>0</xdr:rowOff>
                  </from>
                  <to>
                    <xdr:col>2819</xdr:col>
                    <xdr:colOff>0</xdr:colOff>
                    <xdr:row>589891</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2819</xdr:col>
                    <xdr:colOff>0</xdr:colOff>
                    <xdr:row>655427</xdr:row>
                    <xdr:rowOff>0</xdr:rowOff>
                  </from>
                  <to>
                    <xdr:col>2819</xdr:col>
                    <xdr:colOff>0</xdr:colOff>
                    <xdr:row>655427</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2819</xdr:col>
                    <xdr:colOff>0</xdr:colOff>
                    <xdr:row>720963</xdr:row>
                    <xdr:rowOff>0</xdr:rowOff>
                  </from>
                  <to>
                    <xdr:col>2819</xdr:col>
                    <xdr:colOff>0</xdr:colOff>
                    <xdr:row>720963</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2819</xdr:col>
                    <xdr:colOff>0</xdr:colOff>
                    <xdr:row>786499</xdr:row>
                    <xdr:rowOff>0</xdr:rowOff>
                  </from>
                  <to>
                    <xdr:col>2819</xdr:col>
                    <xdr:colOff>0</xdr:colOff>
                    <xdr:row>786499</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2819</xdr:col>
                    <xdr:colOff>0</xdr:colOff>
                    <xdr:row>852035</xdr:row>
                    <xdr:rowOff>0</xdr:rowOff>
                  </from>
                  <to>
                    <xdr:col>2819</xdr:col>
                    <xdr:colOff>0</xdr:colOff>
                    <xdr:row>852035</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2819</xdr:col>
                    <xdr:colOff>0</xdr:colOff>
                    <xdr:row>917571</xdr:row>
                    <xdr:rowOff>0</xdr:rowOff>
                  </from>
                  <to>
                    <xdr:col>2819</xdr:col>
                    <xdr:colOff>0</xdr:colOff>
                    <xdr:row>917571</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2819</xdr:col>
                    <xdr:colOff>0</xdr:colOff>
                    <xdr:row>983107</xdr:row>
                    <xdr:rowOff>0</xdr:rowOff>
                  </from>
                  <to>
                    <xdr:col>2819</xdr:col>
                    <xdr:colOff>0</xdr:colOff>
                    <xdr:row>983107</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3075</xdr:col>
                    <xdr:colOff>0</xdr:colOff>
                    <xdr:row>67</xdr:row>
                    <xdr:rowOff>0</xdr:rowOff>
                  </from>
                  <to>
                    <xdr:col>3075</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3075</xdr:col>
                    <xdr:colOff>0</xdr:colOff>
                    <xdr:row>65603</xdr:row>
                    <xdr:rowOff>0</xdr:rowOff>
                  </from>
                  <to>
                    <xdr:col>3075</xdr:col>
                    <xdr:colOff>0</xdr:colOff>
                    <xdr:row>65603</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3075</xdr:col>
                    <xdr:colOff>0</xdr:colOff>
                    <xdr:row>131139</xdr:row>
                    <xdr:rowOff>0</xdr:rowOff>
                  </from>
                  <to>
                    <xdr:col>3075</xdr:col>
                    <xdr:colOff>0</xdr:colOff>
                    <xdr:row>131139</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3075</xdr:col>
                    <xdr:colOff>0</xdr:colOff>
                    <xdr:row>196675</xdr:row>
                    <xdr:rowOff>0</xdr:rowOff>
                  </from>
                  <to>
                    <xdr:col>3075</xdr:col>
                    <xdr:colOff>0</xdr:colOff>
                    <xdr:row>196675</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3075</xdr:col>
                    <xdr:colOff>0</xdr:colOff>
                    <xdr:row>262211</xdr:row>
                    <xdr:rowOff>0</xdr:rowOff>
                  </from>
                  <to>
                    <xdr:col>3075</xdr:col>
                    <xdr:colOff>0</xdr:colOff>
                    <xdr:row>262211</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3075</xdr:col>
                    <xdr:colOff>0</xdr:colOff>
                    <xdr:row>327747</xdr:row>
                    <xdr:rowOff>0</xdr:rowOff>
                  </from>
                  <to>
                    <xdr:col>3075</xdr:col>
                    <xdr:colOff>0</xdr:colOff>
                    <xdr:row>327747</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3075</xdr:col>
                    <xdr:colOff>0</xdr:colOff>
                    <xdr:row>393283</xdr:row>
                    <xdr:rowOff>0</xdr:rowOff>
                  </from>
                  <to>
                    <xdr:col>3075</xdr:col>
                    <xdr:colOff>0</xdr:colOff>
                    <xdr:row>393283</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3075</xdr:col>
                    <xdr:colOff>0</xdr:colOff>
                    <xdr:row>458819</xdr:row>
                    <xdr:rowOff>0</xdr:rowOff>
                  </from>
                  <to>
                    <xdr:col>3075</xdr:col>
                    <xdr:colOff>0</xdr:colOff>
                    <xdr:row>458819</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3075</xdr:col>
                    <xdr:colOff>0</xdr:colOff>
                    <xdr:row>524355</xdr:row>
                    <xdr:rowOff>0</xdr:rowOff>
                  </from>
                  <to>
                    <xdr:col>3075</xdr:col>
                    <xdr:colOff>0</xdr:colOff>
                    <xdr:row>524355</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3075</xdr:col>
                    <xdr:colOff>0</xdr:colOff>
                    <xdr:row>589891</xdr:row>
                    <xdr:rowOff>0</xdr:rowOff>
                  </from>
                  <to>
                    <xdr:col>3075</xdr:col>
                    <xdr:colOff>0</xdr:colOff>
                    <xdr:row>589891</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3075</xdr:col>
                    <xdr:colOff>0</xdr:colOff>
                    <xdr:row>655427</xdr:row>
                    <xdr:rowOff>0</xdr:rowOff>
                  </from>
                  <to>
                    <xdr:col>3075</xdr:col>
                    <xdr:colOff>0</xdr:colOff>
                    <xdr:row>655427</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3075</xdr:col>
                    <xdr:colOff>0</xdr:colOff>
                    <xdr:row>720963</xdr:row>
                    <xdr:rowOff>0</xdr:rowOff>
                  </from>
                  <to>
                    <xdr:col>3075</xdr:col>
                    <xdr:colOff>0</xdr:colOff>
                    <xdr:row>720963</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3075</xdr:col>
                    <xdr:colOff>0</xdr:colOff>
                    <xdr:row>786499</xdr:row>
                    <xdr:rowOff>0</xdr:rowOff>
                  </from>
                  <to>
                    <xdr:col>3075</xdr:col>
                    <xdr:colOff>0</xdr:colOff>
                    <xdr:row>786499</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3075</xdr:col>
                    <xdr:colOff>0</xdr:colOff>
                    <xdr:row>852035</xdr:row>
                    <xdr:rowOff>0</xdr:rowOff>
                  </from>
                  <to>
                    <xdr:col>3075</xdr:col>
                    <xdr:colOff>0</xdr:colOff>
                    <xdr:row>852035</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3075</xdr:col>
                    <xdr:colOff>0</xdr:colOff>
                    <xdr:row>917571</xdr:row>
                    <xdr:rowOff>0</xdr:rowOff>
                  </from>
                  <to>
                    <xdr:col>3075</xdr:col>
                    <xdr:colOff>0</xdr:colOff>
                    <xdr:row>917571</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3075</xdr:col>
                    <xdr:colOff>0</xdr:colOff>
                    <xdr:row>983107</xdr:row>
                    <xdr:rowOff>0</xdr:rowOff>
                  </from>
                  <to>
                    <xdr:col>3075</xdr:col>
                    <xdr:colOff>0</xdr:colOff>
                    <xdr:row>983107</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3331</xdr:col>
                    <xdr:colOff>0</xdr:colOff>
                    <xdr:row>67</xdr:row>
                    <xdr:rowOff>0</xdr:rowOff>
                  </from>
                  <to>
                    <xdr:col>3331</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3331</xdr:col>
                    <xdr:colOff>0</xdr:colOff>
                    <xdr:row>65603</xdr:row>
                    <xdr:rowOff>0</xdr:rowOff>
                  </from>
                  <to>
                    <xdr:col>3331</xdr:col>
                    <xdr:colOff>0</xdr:colOff>
                    <xdr:row>65603</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3331</xdr:col>
                    <xdr:colOff>0</xdr:colOff>
                    <xdr:row>131139</xdr:row>
                    <xdr:rowOff>0</xdr:rowOff>
                  </from>
                  <to>
                    <xdr:col>3331</xdr:col>
                    <xdr:colOff>0</xdr:colOff>
                    <xdr:row>131139</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3331</xdr:col>
                    <xdr:colOff>0</xdr:colOff>
                    <xdr:row>196675</xdr:row>
                    <xdr:rowOff>0</xdr:rowOff>
                  </from>
                  <to>
                    <xdr:col>3331</xdr:col>
                    <xdr:colOff>0</xdr:colOff>
                    <xdr:row>196675</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3331</xdr:col>
                    <xdr:colOff>0</xdr:colOff>
                    <xdr:row>262211</xdr:row>
                    <xdr:rowOff>0</xdr:rowOff>
                  </from>
                  <to>
                    <xdr:col>3331</xdr:col>
                    <xdr:colOff>0</xdr:colOff>
                    <xdr:row>262211</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3331</xdr:col>
                    <xdr:colOff>0</xdr:colOff>
                    <xdr:row>327747</xdr:row>
                    <xdr:rowOff>0</xdr:rowOff>
                  </from>
                  <to>
                    <xdr:col>3331</xdr:col>
                    <xdr:colOff>0</xdr:colOff>
                    <xdr:row>327747</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3331</xdr:col>
                    <xdr:colOff>0</xdr:colOff>
                    <xdr:row>393283</xdr:row>
                    <xdr:rowOff>0</xdr:rowOff>
                  </from>
                  <to>
                    <xdr:col>3331</xdr:col>
                    <xdr:colOff>0</xdr:colOff>
                    <xdr:row>393283</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3331</xdr:col>
                    <xdr:colOff>0</xdr:colOff>
                    <xdr:row>458819</xdr:row>
                    <xdr:rowOff>0</xdr:rowOff>
                  </from>
                  <to>
                    <xdr:col>3331</xdr:col>
                    <xdr:colOff>0</xdr:colOff>
                    <xdr:row>458819</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3331</xdr:col>
                    <xdr:colOff>0</xdr:colOff>
                    <xdr:row>524355</xdr:row>
                    <xdr:rowOff>0</xdr:rowOff>
                  </from>
                  <to>
                    <xdr:col>3331</xdr:col>
                    <xdr:colOff>0</xdr:colOff>
                    <xdr:row>524355</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3331</xdr:col>
                    <xdr:colOff>0</xdr:colOff>
                    <xdr:row>589891</xdr:row>
                    <xdr:rowOff>0</xdr:rowOff>
                  </from>
                  <to>
                    <xdr:col>3331</xdr:col>
                    <xdr:colOff>0</xdr:colOff>
                    <xdr:row>589891</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3331</xdr:col>
                    <xdr:colOff>0</xdr:colOff>
                    <xdr:row>655427</xdr:row>
                    <xdr:rowOff>0</xdr:rowOff>
                  </from>
                  <to>
                    <xdr:col>3331</xdr:col>
                    <xdr:colOff>0</xdr:colOff>
                    <xdr:row>655427</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3331</xdr:col>
                    <xdr:colOff>0</xdr:colOff>
                    <xdr:row>720963</xdr:row>
                    <xdr:rowOff>0</xdr:rowOff>
                  </from>
                  <to>
                    <xdr:col>3331</xdr:col>
                    <xdr:colOff>0</xdr:colOff>
                    <xdr:row>720963</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3331</xdr:col>
                    <xdr:colOff>0</xdr:colOff>
                    <xdr:row>786499</xdr:row>
                    <xdr:rowOff>0</xdr:rowOff>
                  </from>
                  <to>
                    <xdr:col>3331</xdr:col>
                    <xdr:colOff>0</xdr:colOff>
                    <xdr:row>786499</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3331</xdr:col>
                    <xdr:colOff>0</xdr:colOff>
                    <xdr:row>852035</xdr:row>
                    <xdr:rowOff>0</xdr:rowOff>
                  </from>
                  <to>
                    <xdr:col>3331</xdr:col>
                    <xdr:colOff>0</xdr:colOff>
                    <xdr:row>852035</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3331</xdr:col>
                    <xdr:colOff>0</xdr:colOff>
                    <xdr:row>917571</xdr:row>
                    <xdr:rowOff>0</xdr:rowOff>
                  </from>
                  <to>
                    <xdr:col>3331</xdr:col>
                    <xdr:colOff>0</xdr:colOff>
                    <xdr:row>917571</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3331</xdr:col>
                    <xdr:colOff>0</xdr:colOff>
                    <xdr:row>983107</xdr:row>
                    <xdr:rowOff>0</xdr:rowOff>
                  </from>
                  <to>
                    <xdr:col>3331</xdr:col>
                    <xdr:colOff>0</xdr:colOff>
                    <xdr:row>983107</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3587</xdr:col>
                    <xdr:colOff>0</xdr:colOff>
                    <xdr:row>67</xdr:row>
                    <xdr:rowOff>0</xdr:rowOff>
                  </from>
                  <to>
                    <xdr:col>3587</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3587</xdr:col>
                    <xdr:colOff>0</xdr:colOff>
                    <xdr:row>65603</xdr:row>
                    <xdr:rowOff>0</xdr:rowOff>
                  </from>
                  <to>
                    <xdr:col>3587</xdr:col>
                    <xdr:colOff>0</xdr:colOff>
                    <xdr:row>65603</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3587</xdr:col>
                    <xdr:colOff>0</xdr:colOff>
                    <xdr:row>131139</xdr:row>
                    <xdr:rowOff>0</xdr:rowOff>
                  </from>
                  <to>
                    <xdr:col>3587</xdr:col>
                    <xdr:colOff>0</xdr:colOff>
                    <xdr:row>131139</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3587</xdr:col>
                    <xdr:colOff>0</xdr:colOff>
                    <xdr:row>196675</xdr:row>
                    <xdr:rowOff>0</xdr:rowOff>
                  </from>
                  <to>
                    <xdr:col>3587</xdr:col>
                    <xdr:colOff>0</xdr:colOff>
                    <xdr:row>196675</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3587</xdr:col>
                    <xdr:colOff>0</xdr:colOff>
                    <xdr:row>262211</xdr:row>
                    <xdr:rowOff>0</xdr:rowOff>
                  </from>
                  <to>
                    <xdr:col>3587</xdr:col>
                    <xdr:colOff>0</xdr:colOff>
                    <xdr:row>262211</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3587</xdr:col>
                    <xdr:colOff>0</xdr:colOff>
                    <xdr:row>327747</xdr:row>
                    <xdr:rowOff>0</xdr:rowOff>
                  </from>
                  <to>
                    <xdr:col>3587</xdr:col>
                    <xdr:colOff>0</xdr:colOff>
                    <xdr:row>327747</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3587</xdr:col>
                    <xdr:colOff>0</xdr:colOff>
                    <xdr:row>393283</xdr:row>
                    <xdr:rowOff>0</xdr:rowOff>
                  </from>
                  <to>
                    <xdr:col>3587</xdr:col>
                    <xdr:colOff>0</xdr:colOff>
                    <xdr:row>393283</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3587</xdr:col>
                    <xdr:colOff>0</xdr:colOff>
                    <xdr:row>458819</xdr:row>
                    <xdr:rowOff>0</xdr:rowOff>
                  </from>
                  <to>
                    <xdr:col>3587</xdr:col>
                    <xdr:colOff>0</xdr:colOff>
                    <xdr:row>458819</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3587</xdr:col>
                    <xdr:colOff>0</xdr:colOff>
                    <xdr:row>524355</xdr:row>
                    <xdr:rowOff>0</xdr:rowOff>
                  </from>
                  <to>
                    <xdr:col>3587</xdr:col>
                    <xdr:colOff>0</xdr:colOff>
                    <xdr:row>524355</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3587</xdr:col>
                    <xdr:colOff>0</xdr:colOff>
                    <xdr:row>589891</xdr:row>
                    <xdr:rowOff>0</xdr:rowOff>
                  </from>
                  <to>
                    <xdr:col>3587</xdr:col>
                    <xdr:colOff>0</xdr:colOff>
                    <xdr:row>589891</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3587</xdr:col>
                    <xdr:colOff>0</xdr:colOff>
                    <xdr:row>655427</xdr:row>
                    <xdr:rowOff>0</xdr:rowOff>
                  </from>
                  <to>
                    <xdr:col>3587</xdr:col>
                    <xdr:colOff>0</xdr:colOff>
                    <xdr:row>655427</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3587</xdr:col>
                    <xdr:colOff>0</xdr:colOff>
                    <xdr:row>720963</xdr:row>
                    <xdr:rowOff>0</xdr:rowOff>
                  </from>
                  <to>
                    <xdr:col>3587</xdr:col>
                    <xdr:colOff>0</xdr:colOff>
                    <xdr:row>720963</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3587</xdr:col>
                    <xdr:colOff>0</xdr:colOff>
                    <xdr:row>786499</xdr:row>
                    <xdr:rowOff>0</xdr:rowOff>
                  </from>
                  <to>
                    <xdr:col>3587</xdr:col>
                    <xdr:colOff>0</xdr:colOff>
                    <xdr:row>786499</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3587</xdr:col>
                    <xdr:colOff>0</xdr:colOff>
                    <xdr:row>852035</xdr:row>
                    <xdr:rowOff>0</xdr:rowOff>
                  </from>
                  <to>
                    <xdr:col>3587</xdr:col>
                    <xdr:colOff>0</xdr:colOff>
                    <xdr:row>852035</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3587</xdr:col>
                    <xdr:colOff>0</xdr:colOff>
                    <xdr:row>917571</xdr:row>
                    <xdr:rowOff>0</xdr:rowOff>
                  </from>
                  <to>
                    <xdr:col>3587</xdr:col>
                    <xdr:colOff>0</xdr:colOff>
                    <xdr:row>917571</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3587</xdr:col>
                    <xdr:colOff>0</xdr:colOff>
                    <xdr:row>983107</xdr:row>
                    <xdr:rowOff>0</xdr:rowOff>
                  </from>
                  <to>
                    <xdr:col>3587</xdr:col>
                    <xdr:colOff>0</xdr:colOff>
                    <xdr:row>983107</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3843</xdr:col>
                    <xdr:colOff>0</xdr:colOff>
                    <xdr:row>67</xdr:row>
                    <xdr:rowOff>0</xdr:rowOff>
                  </from>
                  <to>
                    <xdr:col>3843</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3843</xdr:col>
                    <xdr:colOff>0</xdr:colOff>
                    <xdr:row>65603</xdr:row>
                    <xdr:rowOff>0</xdr:rowOff>
                  </from>
                  <to>
                    <xdr:col>3843</xdr:col>
                    <xdr:colOff>0</xdr:colOff>
                    <xdr:row>65603</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3843</xdr:col>
                    <xdr:colOff>0</xdr:colOff>
                    <xdr:row>131139</xdr:row>
                    <xdr:rowOff>0</xdr:rowOff>
                  </from>
                  <to>
                    <xdr:col>3843</xdr:col>
                    <xdr:colOff>0</xdr:colOff>
                    <xdr:row>131139</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3843</xdr:col>
                    <xdr:colOff>0</xdr:colOff>
                    <xdr:row>196675</xdr:row>
                    <xdr:rowOff>0</xdr:rowOff>
                  </from>
                  <to>
                    <xdr:col>3843</xdr:col>
                    <xdr:colOff>0</xdr:colOff>
                    <xdr:row>196675</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3843</xdr:col>
                    <xdr:colOff>0</xdr:colOff>
                    <xdr:row>262211</xdr:row>
                    <xdr:rowOff>0</xdr:rowOff>
                  </from>
                  <to>
                    <xdr:col>3843</xdr:col>
                    <xdr:colOff>0</xdr:colOff>
                    <xdr:row>262211</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3843</xdr:col>
                    <xdr:colOff>0</xdr:colOff>
                    <xdr:row>327747</xdr:row>
                    <xdr:rowOff>0</xdr:rowOff>
                  </from>
                  <to>
                    <xdr:col>3843</xdr:col>
                    <xdr:colOff>0</xdr:colOff>
                    <xdr:row>327747</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3843</xdr:col>
                    <xdr:colOff>0</xdr:colOff>
                    <xdr:row>393283</xdr:row>
                    <xdr:rowOff>0</xdr:rowOff>
                  </from>
                  <to>
                    <xdr:col>3843</xdr:col>
                    <xdr:colOff>0</xdr:colOff>
                    <xdr:row>393283</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3843</xdr:col>
                    <xdr:colOff>0</xdr:colOff>
                    <xdr:row>458819</xdr:row>
                    <xdr:rowOff>0</xdr:rowOff>
                  </from>
                  <to>
                    <xdr:col>3843</xdr:col>
                    <xdr:colOff>0</xdr:colOff>
                    <xdr:row>458819</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3843</xdr:col>
                    <xdr:colOff>0</xdr:colOff>
                    <xdr:row>524355</xdr:row>
                    <xdr:rowOff>0</xdr:rowOff>
                  </from>
                  <to>
                    <xdr:col>3843</xdr:col>
                    <xdr:colOff>0</xdr:colOff>
                    <xdr:row>524355</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3843</xdr:col>
                    <xdr:colOff>0</xdr:colOff>
                    <xdr:row>589891</xdr:row>
                    <xdr:rowOff>0</xdr:rowOff>
                  </from>
                  <to>
                    <xdr:col>3843</xdr:col>
                    <xdr:colOff>0</xdr:colOff>
                    <xdr:row>589891</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3843</xdr:col>
                    <xdr:colOff>0</xdr:colOff>
                    <xdr:row>655427</xdr:row>
                    <xdr:rowOff>0</xdr:rowOff>
                  </from>
                  <to>
                    <xdr:col>3843</xdr:col>
                    <xdr:colOff>0</xdr:colOff>
                    <xdr:row>655427</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3843</xdr:col>
                    <xdr:colOff>0</xdr:colOff>
                    <xdr:row>720963</xdr:row>
                    <xdr:rowOff>0</xdr:rowOff>
                  </from>
                  <to>
                    <xdr:col>3843</xdr:col>
                    <xdr:colOff>0</xdr:colOff>
                    <xdr:row>720963</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3843</xdr:col>
                    <xdr:colOff>0</xdr:colOff>
                    <xdr:row>786499</xdr:row>
                    <xdr:rowOff>0</xdr:rowOff>
                  </from>
                  <to>
                    <xdr:col>3843</xdr:col>
                    <xdr:colOff>0</xdr:colOff>
                    <xdr:row>786499</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3843</xdr:col>
                    <xdr:colOff>0</xdr:colOff>
                    <xdr:row>852035</xdr:row>
                    <xdr:rowOff>0</xdr:rowOff>
                  </from>
                  <to>
                    <xdr:col>3843</xdr:col>
                    <xdr:colOff>0</xdr:colOff>
                    <xdr:row>852035</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3843</xdr:col>
                    <xdr:colOff>0</xdr:colOff>
                    <xdr:row>917571</xdr:row>
                    <xdr:rowOff>0</xdr:rowOff>
                  </from>
                  <to>
                    <xdr:col>3843</xdr:col>
                    <xdr:colOff>0</xdr:colOff>
                    <xdr:row>917571</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3843</xdr:col>
                    <xdr:colOff>0</xdr:colOff>
                    <xdr:row>983107</xdr:row>
                    <xdr:rowOff>0</xdr:rowOff>
                  </from>
                  <to>
                    <xdr:col>3843</xdr:col>
                    <xdr:colOff>0</xdr:colOff>
                    <xdr:row>983107</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4099</xdr:col>
                    <xdr:colOff>0</xdr:colOff>
                    <xdr:row>67</xdr:row>
                    <xdr:rowOff>0</xdr:rowOff>
                  </from>
                  <to>
                    <xdr:col>4099</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4099</xdr:col>
                    <xdr:colOff>0</xdr:colOff>
                    <xdr:row>65603</xdr:row>
                    <xdr:rowOff>0</xdr:rowOff>
                  </from>
                  <to>
                    <xdr:col>4099</xdr:col>
                    <xdr:colOff>0</xdr:colOff>
                    <xdr:row>65603</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4099</xdr:col>
                    <xdr:colOff>0</xdr:colOff>
                    <xdr:row>131139</xdr:row>
                    <xdr:rowOff>0</xdr:rowOff>
                  </from>
                  <to>
                    <xdr:col>4099</xdr:col>
                    <xdr:colOff>0</xdr:colOff>
                    <xdr:row>131139</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4099</xdr:col>
                    <xdr:colOff>0</xdr:colOff>
                    <xdr:row>196675</xdr:row>
                    <xdr:rowOff>0</xdr:rowOff>
                  </from>
                  <to>
                    <xdr:col>4099</xdr:col>
                    <xdr:colOff>0</xdr:colOff>
                    <xdr:row>196675</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4099</xdr:col>
                    <xdr:colOff>0</xdr:colOff>
                    <xdr:row>262211</xdr:row>
                    <xdr:rowOff>0</xdr:rowOff>
                  </from>
                  <to>
                    <xdr:col>4099</xdr:col>
                    <xdr:colOff>0</xdr:colOff>
                    <xdr:row>262211</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4099</xdr:col>
                    <xdr:colOff>0</xdr:colOff>
                    <xdr:row>327747</xdr:row>
                    <xdr:rowOff>0</xdr:rowOff>
                  </from>
                  <to>
                    <xdr:col>4099</xdr:col>
                    <xdr:colOff>0</xdr:colOff>
                    <xdr:row>327747</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4099</xdr:col>
                    <xdr:colOff>0</xdr:colOff>
                    <xdr:row>393283</xdr:row>
                    <xdr:rowOff>0</xdr:rowOff>
                  </from>
                  <to>
                    <xdr:col>4099</xdr:col>
                    <xdr:colOff>0</xdr:colOff>
                    <xdr:row>393283</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4099</xdr:col>
                    <xdr:colOff>0</xdr:colOff>
                    <xdr:row>458819</xdr:row>
                    <xdr:rowOff>0</xdr:rowOff>
                  </from>
                  <to>
                    <xdr:col>4099</xdr:col>
                    <xdr:colOff>0</xdr:colOff>
                    <xdr:row>458819</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4099</xdr:col>
                    <xdr:colOff>0</xdr:colOff>
                    <xdr:row>524355</xdr:row>
                    <xdr:rowOff>0</xdr:rowOff>
                  </from>
                  <to>
                    <xdr:col>4099</xdr:col>
                    <xdr:colOff>0</xdr:colOff>
                    <xdr:row>524355</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4099</xdr:col>
                    <xdr:colOff>0</xdr:colOff>
                    <xdr:row>589891</xdr:row>
                    <xdr:rowOff>0</xdr:rowOff>
                  </from>
                  <to>
                    <xdr:col>4099</xdr:col>
                    <xdr:colOff>0</xdr:colOff>
                    <xdr:row>589891</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4099</xdr:col>
                    <xdr:colOff>0</xdr:colOff>
                    <xdr:row>655427</xdr:row>
                    <xdr:rowOff>0</xdr:rowOff>
                  </from>
                  <to>
                    <xdr:col>4099</xdr:col>
                    <xdr:colOff>0</xdr:colOff>
                    <xdr:row>655427</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4099</xdr:col>
                    <xdr:colOff>0</xdr:colOff>
                    <xdr:row>720963</xdr:row>
                    <xdr:rowOff>0</xdr:rowOff>
                  </from>
                  <to>
                    <xdr:col>4099</xdr:col>
                    <xdr:colOff>0</xdr:colOff>
                    <xdr:row>720963</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4099</xdr:col>
                    <xdr:colOff>0</xdr:colOff>
                    <xdr:row>786499</xdr:row>
                    <xdr:rowOff>0</xdr:rowOff>
                  </from>
                  <to>
                    <xdr:col>4099</xdr:col>
                    <xdr:colOff>0</xdr:colOff>
                    <xdr:row>786499</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4099</xdr:col>
                    <xdr:colOff>0</xdr:colOff>
                    <xdr:row>852035</xdr:row>
                    <xdr:rowOff>0</xdr:rowOff>
                  </from>
                  <to>
                    <xdr:col>4099</xdr:col>
                    <xdr:colOff>0</xdr:colOff>
                    <xdr:row>852035</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4099</xdr:col>
                    <xdr:colOff>0</xdr:colOff>
                    <xdr:row>917571</xdr:row>
                    <xdr:rowOff>0</xdr:rowOff>
                  </from>
                  <to>
                    <xdr:col>4099</xdr:col>
                    <xdr:colOff>0</xdr:colOff>
                    <xdr:row>917571</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4099</xdr:col>
                    <xdr:colOff>0</xdr:colOff>
                    <xdr:row>983107</xdr:row>
                    <xdr:rowOff>0</xdr:rowOff>
                  </from>
                  <to>
                    <xdr:col>4099</xdr:col>
                    <xdr:colOff>0</xdr:colOff>
                    <xdr:row>983107</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4355</xdr:col>
                    <xdr:colOff>0</xdr:colOff>
                    <xdr:row>67</xdr:row>
                    <xdr:rowOff>0</xdr:rowOff>
                  </from>
                  <to>
                    <xdr:col>4355</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4355</xdr:col>
                    <xdr:colOff>0</xdr:colOff>
                    <xdr:row>65603</xdr:row>
                    <xdr:rowOff>0</xdr:rowOff>
                  </from>
                  <to>
                    <xdr:col>4355</xdr:col>
                    <xdr:colOff>0</xdr:colOff>
                    <xdr:row>65603</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4355</xdr:col>
                    <xdr:colOff>0</xdr:colOff>
                    <xdr:row>131139</xdr:row>
                    <xdr:rowOff>0</xdr:rowOff>
                  </from>
                  <to>
                    <xdr:col>4355</xdr:col>
                    <xdr:colOff>0</xdr:colOff>
                    <xdr:row>131139</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4355</xdr:col>
                    <xdr:colOff>0</xdr:colOff>
                    <xdr:row>196675</xdr:row>
                    <xdr:rowOff>0</xdr:rowOff>
                  </from>
                  <to>
                    <xdr:col>4355</xdr:col>
                    <xdr:colOff>0</xdr:colOff>
                    <xdr:row>196675</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4355</xdr:col>
                    <xdr:colOff>0</xdr:colOff>
                    <xdr:row>262211</xdr:row>
                    <xdr:rowOff>0</xdr:rowOff>
                  </from>
                  <to>
                    <xdr:col>4355</xdr:col>
                    <xdr:colOff>0</xdr:colOff>
                    <xdr:row>262211</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4355</xdr:col>
                    <xdr:colOff>0</xdr:colOff>
                    <xdr:row>327747</xdr:row>
                    <xdr:rowOff>0</xdr:rowOff>
                  </from>
                  <to>
                    <xdr:col>4355</xdr:col>
                    <xdr:colOff>0</xdr:colOff>
                    <xdr:row>327747</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4355</xdr:col>
                    <xdr:colOff>0</xdr:colOff>
                    <xdr:row>393283</xdr:row>
                    <xdr:rowOff>0</xdr:rowOff>
                  </from>
                  <to>
                    <xdr:col>4355</xdr:col>
                    <xdr:colOff>0</xdr:colOff>
                    <xdr:row>393283</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4355</xdr:col>
                    <xdr:colOff>0</xdr:colOff>
                    <xdr:row>458819</xdr:row>
                    <xdr:rowOff>0</xdr:rowOff>
                  </from>
                  <to>
                    <xdr:col>4355</xdr:col>
                    <xdr:colOff>0</xdr:colOff>
                    <xdr:row>458819</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4355</xdr:col>
                    <xdr:colOff>0</xdr:colOff>
                    <xdr:row>524355</xdr:row>
                    <xdr:rowOff>0</xdr:rowOff>
                  </from>
                  <to>
                    <xdr:col>4355</xdr:col>
                    <xdr:colOff>0</xdr:colOff>
                    <xdr:row>524355</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4355</xdr:col>
                    <xdr:colOff>0</xdr:colOff>
                    <xdr:row>589891</xdr:row>
                    <xdr:rowOff>0</xdr:rowOff>
                  </from>
                  <to>
                    <xdr:col>4355</xdr:col>
                    <xdr:colOff>0</xdr:colOff>
                    <xdr:row>589891</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4355</xdr:col>
                    <xdr:colOff>0</xdr:colOff>
                    <xdr:row>655427</xdr:row>
                    <xdr:rowOff>0</xdr:rowOff>
                  </from>
                  <to>
                    <xdr:col>4355</xdr:col>
                    <xdr:colOff>0</xdr:colOff>
                    <xdr:row>655427</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4355</xdr:col>
                    <xdr:colOff>0</xdr:colOff>
                    <xdr:row>720963</xdr:row>
                    <xdr:rowOff>0</xdr:rowOff>
                  </from>
                  <to>
                    <xdr:col>4355</xdr:col>
                    <xdr:colOff>0</xdr:colOff>
                    <xdr:row>720963</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4355</xdr:col>
                    <xdr:colOff>0</xdr:colOff>
                    <xdr:row>786499</xdr:row>
                    <xdr:rowOff>0</xdr:rowOff>
                  </from>
                  <to>
                    <xdr:col>4355</xdr:col>
                    <xdr:colOff>0</xdr:colOff>
                    <xdr:row>786499</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4355</xdr:col>
                    <xdr:colOff>0</xdr:colOff>
                    <xdr:row>852035</xdr:row>
                    <xdr:rowOff>0</xdr:rowOff>
                  </from>
                  <to>
                    <xdr:col>4355</xdr:col>
                    <xdr:colOff>0</xdr:colOff>
                    <xdr:row>852035</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4355</xdr:col>
                    <xdr:colOff>0</xdr:colOff>
                    <xdr:row>917571</xdr:row>
                    <xdr:rowOff>0</xdr:rowOff>
                  </from>
                  <to>
                    <xdr:col>4355</xdr:col>
                    <xdr:colOff>0</xdr:colOff>
                    <xdr:row>917571</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4355</xdr:col>
                    <xdr:colOff>0</xdr:colOff>
                    <xdr:row>983107</xdr:row>
                    <xdr:rowOff>0</xdr:rowOff>
                  </from>
                  <to>
                    <xdr:col>4355</xdr:col>
                    <xdr:colOff>0</xdr:colOff>
                    <xdr:row>983107</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4611</xdr:col>
                    <xdr:colOff>0</xdr:colOff>
                    <xdr:row>67</xdr:row>
                    <xdr:rowOff>0</xdr:rowOff>
                  </from>
                  <to>
                    <xdr:col>4611</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4611</xdr:col>
                    <xdr:colOff>0</xdr:colOff>
                    <xdr:row>65603</xdr:row>
                    <xdr:rowOff>0</xdr:rowOff>
                  </from>
                  <to>
                    <xdr:col>4611</xdr:col>
                    <xdr:colOff>0</xdr:colOff>
                    <xdr:row>65603</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4611</xdr:col>
                    <xdr:colOff>0</xdr:colOff>
                    <xdr:row>131139</xdr:row>
                    <xdr:rowOff>0</xdr:rowOff>
                  </from>
                  <to>
                    <xdr:col>4611</xdr:col>
                    <xdr:colOff>0</xdr:colOff>
                    <xdr:row>131139</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4611</xdr:col>
                    <xdr:colOff>0</xdr:colOff>
                    <xdr:row>196675</xdr:row>
                    <xdr:rowOff>0</xdr:rowOff>
                  </from>
                  <to>
                    <xdr:col>4611</xdr:col>
                    <xdr:colOff>0</xdr:colOff>
                    <xdr:row>196675</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4611</xdr:col>
                    <xdr:colOff>0</xdr:colOff>
                    <xdr:row>262211</xdr:row>
                    <xdr:rowOff>0</xdr:rowOff>
                  </from>
                  <to>
                    <xdr:col>4611</xdr:col>
                    <xdr:colOff>0</xdr:colOff>
                    <xdr:row>262211</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4611</xdr:col>
                    <xdr:colOff>0</xdr:colOff>
                    <xdr:row>327747</xdr:row>
                    <xdr:rowOff>0</xdr:rowOff>
                  </from>
                  <to>
                    <xdr:col>4611</xdr:col>
                    <xdr:colOff>0</xdr:colOff>
                    <xdr:row>327747</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4611</xdr:col>
                    <xdr:colOff>0</xdr:colOff>
                    <xdr:row>393283</xdr:row>
                    <xdr:rowOff>0</xdr:rowOff>
                  </from>
                  <to>
                    <xdr:col>4611</xdr:col>
                    <xdr:colOff>0</xdr:colOff>
                    <xdr:row>393283</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4611</xdr:col>
                    <xdr:colOff>0</xdr:colOff>
                    <xdr:row>458819</xdr:row>
                    <xdr:rowOff>0</xdr:rowOff>
                  </from>
                  <to>
                    <xdr:col>4611</xdr:col>
                    <xdr:colOff>0</xdr:colOff>
                    <xdr:row>458819</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4611</xdr:col>
                    <xdr:colOff>0</xdr:colOff>
                    <xdr:row>524355</xdr:row>
                    <xdr:rowOff>0</xdr:rowOff>
                  </from>
                  <to>
                    <xdr:col>4611</xdr:col>
                    <xdr:colOff>0</xdr:colOff>
                    <xdr:row>524355</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4611</xdr:col>
                    <xdr:colOff>0</xdr:colOff>
                    <xdr:row>589891</xdr:row>
                    <xdr:rowOff>0</xdr:rowOff>
                  </from>
                  <to>
                    <xdr:col>4611</xdr:col>
                    <xdr:colOff>0</xdr:colOff>
                    <xdr:row>589891</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4611</xdr:col>
                    <xdr:colOff>0</xdr:colOff>
                    <xdr:row>655427</xdr:row>
                    <xdr:rowOff>0</xdr:rowOff>
                  </from>
                  <to>
                    <xdr:col>4611</xdr:col>
                    <xdr:colOff>0</xdr:colOff>
                    <xdr:row>655427</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4611</xdr:col>
                    <xdr:colOff>0</xdr:colOff>
                    <xdr:row>720963</xdr:row>
                    <xdr:rowOff>0</xdr:rowOff>
                  </from>
                  <to>
                    <xdr:col>4611</xdr:col>
                    <xdr:colOff>0</xdr:colOff>
                    <xdr:row>720963</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4611</xdr:col>
                    <xdr:colOff>0</xdr:colOff>
                    <xdr:row>786499</xdr:row>
                    <xdr:rowOff>0</xdr:rowOff>
                  </from>
                  <to>
                    <xdr:col>4611</xdr:col>
                    <xdr:colOff>0</xdr:colOff>
                    <xdr:row>786499</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4611</xdr:col>
                    <xdr:colOff>0</xdr:colOff>
                    <xdr:row>852035</xdr:row>
                    <xdr:rowOff>0</xdr:rowOff>
                  </from>
                  <to>
                    <xdr:col>4611</xdr:col>
                    <xdr:colOff>0</xdr:colOff>
                    <xdr:row>852035</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4611</xdr:col>
                    <xdr:colOff>0</xdr:colOff>
                    <xdr:row>917571</xdr:row>
                    <xdr:rowOff>0</xdr:rowOff>
                  </from>
                  <to>
                    <xdr:col>4611</xdr:col>
                    <xdr:colOff>0</xdr:colOff>
                    <xdr:row>917571</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4611</xdr:col>
                    <xdr:colOff>0</xdr:colOff>
                    <xdr:row>983107</xdr:row>
                    <xdr:rowOff>0</xdr:rowOff>
                  </from>
                  <to>
                    <xdr:col>4611</xdr:col>
                    <xdr:colOff>0</xdr:colOff>
                    <xdr:row>983107</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4867</xdr:col>
                    <xdr:colOff>0</xdr:colOff>
                    <xdr:row>67</xdr:row>
                    <xdr:rowOff>0</xdr:rowOff>
                  </from>
                  <to>
                    <xdr:col>4867</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4867</xdr:col>
                    <xdr:colOff>0</xdr:colOff>
                    <xdr:row>65603</xdr:row>
                    <xdr:rowOff>0</xdr:rowOff>
                  </from>
                  <to>
                    <xdr:col>4867</xdr:col>
                    <xdr:colOff>0</xdr:colOff>
                    <xdr:row>65603</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4867</xdr:col>
                    <xdr:colOff>0</xdr:colOff>
                    <xdr:row>131139</xdr:row>
                    <xdr:rowOff>0</xdr:rowOff>
                  </from>
                  <to>
                    <xdr:col>4867</xdr:col>
                    <xdr:colOff>0</xdr:colOff>
                    <xdr:row>131139</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4867</xdr:col>
                    <xdr:colOff>0</xdr:colOff>
                    <xdr:row>196675</xdr:row>
                    <xdr:rowOff>0</xdr:rowOff>
                  </from>
                  <to>
                    <xdr:col>4867</xdr:col>
                    <xdr:colOff>0</xdr:colOff>
                    <xdr:row>196675</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4867</xdr:col>
                    <xdr:colOff>0</xdr:colOff>
                    <xdr:row>262211</xdr:row>
                    <xdr:rowOff>0</xdr:rowOff>
                  </from>
                  <to>
                    <xdr:col>4867</xdr:col>
                    <xdr:colOff>0</xdr:colOff>
                    <xdr:row>262211</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4867</xdr:col>
                    <xdr:colOff>0</xdr:colOff>
                    <xdr:row>327747</xdr:row>
                    <xdr:rowOff>0</xdr:rowOff>
                  </from>
                  <to>
                    <xdr:col>4867</xdr:col>
                    <xdr:colOff>0</xdr:colOff>
                    <xdr:row>327747</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4867</xdr:col>
                    <xdr:colOff>0</xdr:colOff>
                    <xdr:row>393283</xdr:row>
                    <xdr:rowOff>0</xdr:rowOff>
                  </from>
                  <to>
                    <xdr:col>4867</xdr:col>
                    <xdr:colOff>0</xdr:colOff>
                    <xdr:row>393283</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4867</xdr:col>
                    <xdr:colOff>0</xdr:colOff>
                    <xdr:row>458819</xdr:row>
                    <xdr:rowOff>0</xdr:rowOff>
                  </from>
                  <to>
                    <xdr:col>4867</xdr:col>
                    <xdr:colOff>0</xdr:colOff>
                    <xdr:row>458819</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4867</xdr:col>
                    <xdr:colOff>0</xdr:colOff>
                    <xdr:row>524355</xdr:row>
                    <xdr:rowOff>0</xdr:rowOff>
                  </from>
                  <to>
                    <xdr:col>4867</xdr:col>
                    <xdr:colOff>0</xdr:colOff>
                    <xdr:row>524355</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4867</xdr:col>
                    <xdr:colOff>0</xdr:colOff>
                    <xdr:row>589891</xdr:row>
                    <xdr:rowOff>0</xdr:rowOff>
                  </from>
                  <to>
                    <xdr:col>4867</xdr:col>
                    <xdr:colOff>0</xdr:colOff>
                    <xdr:row>589891</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4867</xdr:col>
                    <xdr:colOff>0</xdr:colOff>
                    <xdr:row>655427</xdr:row>
                    <xdr:rowOff>0</xdr:rowOff>
                  </from>
                  <to>
                    <xdr:col>4867</xdr:col>
                    <xdr:colOff>0</xdr:colOff>
                    <xdr:row>655427</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4867</xdr:col>
                    <xdr:colOff>0</xdr:colOff>
                    <xdr:row>720963</xdr:row>
                    <xdr:rowOff>0</xdr:rowOff>
                  </from>
                  <to>
                    <xdr:col>4867</xdr:col>
                    <xdr:colOff>0</xdr:colOff>
                    <xdr:row>720963</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4867</xdr:col>
                    <xdr:colOff>0</xdr:colOff>
                    <xdr:row>786499</xdr:row>
                    <xdr:rowOff>0</xdr:rowOff>
                  </from>
                  <to>
                    <xdr:col>4867</xdr:col>
                    <xdr:colOff>0</xdr:colOff>
                    <xdr:row>786499</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4867</xdr:col>
                    <xdr:colOff>0</xdr:colOff>
                    <xdr:row>852035</xdr:row>
                    <xdr:rowOff>0</xdr:rowOff>
                  </from>
                  <to>
                    <xdr:col>4867</xdr:col>
                    <xdr:colOff>0</xdr:colOff>
                    <xdr:row>852035</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4867</xdr:col>
                    <xdr:colOff>0</xdr:colOff>
                    <xdr:row>917571</xdr:row>
                    <xdr:rowOff>0</xdr:rowOff>
                  </from>
                  <to>
                    <xdr:col>4867</xdr:col>
                    <xdr:colOff>0</xdr:colOff>
                    <xdr:row>917571</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4867</xdr:col>
                    <xdr:colOff>0</xdr:colOff>
                    <xdr:row>983107</xdr:row>
                    <xdr:rowOff>0</xdr:rowOff>
                  </from>
                  <to>
                    <xdr:col>4867</xdr:col>
                    <xdr:colOff>0</xdr:colOff>
                    <xdr:row>983107</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5123</xdr:col>
                    <xdr:colOff>0</xdr:colOff>
                    <xdr:row>67</xdr:row>
                    <xdr:rowOff>0</xdr:rowOff>
                  </from>
                  <to>
                    <xdr:col>5123</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5123</xdr:col>
                    <xdr:colOff>0</xdr:colOff>
                    <xdr:row>65603</xdr:row>
                    <xdr:rowOff>0</xdr:rowOff>
                  </from>
                  <to>
                    <xdr:col>5123</xdr:col>
                    <xdr:colOff>0</xdr:colOff>
                    <xdr:row>65603</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5123</xdr:col>
                    <xdr:colOff>0</xdr:colOff>
                    <xdr:row>131139</xdr:row>
                    <xdr:rowOff>0</xdr:rowOff>
                  </from>
                  <to>
                    <xdr:col>5123</xdr:col>
                    <xdr:colOff>0</xdr:colOff>
                    <xdr:row>131139</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5123</xdr:col>
                    <xdr:colOff>0</xdr:colOff>
                    <xdr:row>196675</xdr:row>
                    <xdr:rowOff>0</xdr:rowOff>
                  </from>
                  <to>
                    <xdr:col>5123</xdr:col>
                    <xdr:colOff>0</xdr:colOff>
                    <xdr:row>196675</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5123</xdr:col>
                    <xdr:colOff>0</xdr:colOff>
                    <xdr:row>262211</xdr:row>
                    <xdr:rowOff>0</xdr:rowOff>
                  </from>
                  <to>
                    <xdr:col>5123</xdr:col>
                    <xdr:colOff>0</xdr:colOff>
                    <xdr:row>262211</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5123</xdr:col>
                    <xdr:colOff>0</xdr:colOff>
                    <xdr:row>327747</xdr:row>
                    <xdr:rowOff>0</xdr:rowOff>
                  </from>
                  <to>
                    <xdr:col>5123</xdr:col>
                    <xdr:colOff>0</xdr:colOff>
                    <xdr:row>327747</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5123</xdr:col>
                    <xdr:colOff>0</xdr:colOff>
                    <xdr:row>393283</xdr:row>
                    <xdr:rowOff>0</xdr:rowOff>
                  </from>
                  <to>
                    <xdr:col>5123</xdr:col>
                    <xdr:colOff>0</xdr:colOff>
                    <xdr:row>393283</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5123</xdr:col>
                    <xdr:colOff>0</xdr:colOff>
                    <xdr:row>458819</xdr:row>
                    <xdr:rowOff>0</xdr:rowOff>
                  </from>
                  <to>
                    <xdr:col>5123</xdr:col>
                    <xdr:colOff>0</xdr:colOff>
                    <xdr:row>458819</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5123</xdr:col>
                    <xdr:colOff>0</xdr:colOff>
                    <xdr:row>524355</xdr:row>
                    <xdr:rowOff>0</xdr:rowOff>
                  </from>
                  <to>
                    <xdr:col>5123</xdr:col>
                    <xdr:colOff>0</xdr:colOff>
                    <xdr:row>524355</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5123</xdr:col>
                    <xdr:colOff>0</xdr:colOff>
                    <xdr:row>589891</xdr:row>
                    <xdr:rowOff>0</xdr:rowOff>
                  </from>
                  <to>
                    <xdr:col>5123</xdr:col>
                    <xdr:colOff>0</xdr:colOff>
                    <xdr:row>589891</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5123</xdr:col>
                    <xdr:colOff>0</xdr:colOff>
                    <xdr:row>655427</xdr:row>
                    <xdr:rowOff>0</xdr:rowOff>
                  </from>
                  <to>
                    <xdr:col>5123</xdr:col>
                    <xdr:colOff>0</xdr:colOff>
                    <xdr:row>655427</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5123</xdr:col>
                    <xdr:colOff>0</xdr:colOff>
                    <xdr:row>720963</xdr:row>
                    <xdr:rowOff>0</xdr:rowOff>
                  </from>
                  <to>
                    <xdr:col>5123</xdr:col>
                    <xdr:colOff>0</xdr:colOff>
                    <xdr:row>720963</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5123</xdr:col>
                    <xdr:colOff>0</xdr:colOff>
                    <xdr:row>786499</xdr:row>
                    <xdr:rowOff>0</xdr:rowOff>
                  </from>
                  <to>
                    <xdr:col>5123</xdr:col>
                    <xdr:colOff>0</xdr:colOff>
                    <xdr:row>786499</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5123</xdr:col>
                    <xdr:colOff>0</xdr:colOff>
                    <xdr:row>852035</xdr:row>
                    <xdr:rowOff>0</xdr:rowOff>
                  </from>
                  <to>
                    <xdr:col>5123</xdr:col>
                    <xdr:colOff>0</xdr:colOff>
                    <xdr:row>852035</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5123</xdr:col>
                    <xdr:colOff>0</xdr:colOff>
                    <xdr:row>917571</xdr:row>
                    <xdr:rowOff>0</xdr:rowOff>
                  </from>
                  <to>
                    <xdr:col>5123</xdr:col>
                    <xdr:colOff>0</xdr:colOff>
                    <xdr:row>917571</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5123</xdr:col>
                    <xdr:colOff>0</xdr:colOff>
                    <xdr:row>983107</xdr:row>
                    <xdr:rowOff>0</xdr:rowOff>
                  </from>
                  <to>
                    <xdr:col>5123</xdr:col>
                    <xdr:colOff>0</xdr:colOff>
                    <xdr:row>983107</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5379</xdr:col>
                    <xdr:colOff>0</xdr:colOff>
                    <xdr:row>67</xdr:row>
                    <xdr:rowOff>0</xdr:rowOff>
                  </from>
                  <to>
                    <xdr:col>5379</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5379</xdr:col>
                    <xdr:colOff>0</xdr:colOff>
                    <xdr:row>65603</xdr:row>
                    <xdr:rowOff>0</xdr:rowOff>
                  </from>
                  <to>
                    <xdr:col>5379</xdr:col>
                    <xdr:colOff>0</xdr:colOff>
                    <xdr:row>65603</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5379</xdr:col>
                    <xdr:colOff>0</xdr:colOff>
                    <xdr:row>131139</xdr:row>
                    <xdr:rowOff>0</xdr:rowOff>
                  </from>
                  <to>
                    <xdr:col>5379</xdr:col>
                    <xdr:colOff>0</xdr:colOff>
                    <xdr:row>131139</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5379</xdr:col>
                    <xdr:colOff>0</xdr:colOff>
                    <xdr:row>196675</xdr:row>
                    <xdr:rowOff>0</xdr:rowOff>
                  </from>
                  <to>
                    <xdr:col>5379</xdr:col>
                    <xdr:colOff>0</xdr:colOff>
                    <xdr:row>196675</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5379</xdr:col>
                    <xdr:colOff>0</xdr:colOff>
                    <xdr:row>262211</xdr:row>
                    <xdr:rowOff>0</xdr:rowOff>
                  </from>
                  <to>
                    <xdr:col>5379</xdr:col>
                    <xdr:colOff>0</xdr:colOff>
                    <xdr:row>262211</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5379</xdr:col>
                    <xdr:colOff>0</xdr:colOff>
                    <xdr:row>327747</xdr:row>
                    <xdr:rowOff>0</xdr:rowOff>
                  </from>
                  <to>
                    <xdr:col>5379</xdr:col>
                    <xdr:colOff>0</xdr:colOff>
                    <xdr:row>327747</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5379</xdr:col>
                    <xdr:colOff>0</xdr:colOff>
                    <xdr:row>393283</xdr:row>
                    <xdr:rowOff>0</xdr:rowOff>
                  </from>
                  <to>
                    <xdr:col>5379</xdr:col>
                    <xdr:colOff>0</xdr:colOff>
                    <xdr:row>393283</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5379</xdr:col>
                    <xdr:colOff>0</xdr:colOff>
                    <xdr:row>458819</xdr:row>
                    <xdr:rowOff>0</xdr:rowOff>
                  </from>
                  <to>
                    <xdr:col>5379</xdr:col>
                    <xdr:colOff>0</xdr:colOff>
                    <xdr:row>458819</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5379</xdr:col>
                    <xdr:colOff>0</xdr:colOff>
                    <xdr:row>524355</xdr:row>
                    <xdr:rowOff>0</xdr:rowOff>
                  </from>
                  <to>
                    <xdr:col>5379</xdr:col>
                    <xdr:colOff>0</xdr:colOff>
                    <xdr:row>524355</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5379</xdr:col>
                    <xdr:colOff>0</xdr:colOff>
                    <xdr:row>589891</xdr:row>
                    <xdr:rowOff>0</xdr:rowOff>
                  </from>
                  <to>
                    <xdr:col>5379</xdr:col>
                    <xdr:colOff>0</xdr:colOff>
                    <xdr:row>589891</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5379</xdr:col>
                    <xdr:colOff>0</xdr:colOff>
                    <xdr:row>655427</xdr:row>
                    <xdr:rowOff>0</xdr:rowOff>
                  </from>
                  <to>
                    <xdr:col>5379</xdr:col>
                    <xdr:colOff>0</xdr:colOff>
                    <xdr:row>655427</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5379</xdr:col>
                    <xdr:colOff>0</xdr:colOff>
                    <xdr:row>720963</xdr:row>
                    <xdr:rowOff>0</xdr:rowOff>
                  </from>
                  <to>
                    <xdr:col>5379</xdr:col>
                    <xdr:colOff>0</xdr:colOff>
                    <xdr:row>720963</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5379</xdr:col>
                    <xdr:colOff>0</xdr:colOff>
                    <xdr:row>786499</xdr:row>
                    <xdr:rowOff>0</xdr:rowOff>
                  </from>
                  <to>
                    <xdr:col>5379</xdr:col>
                    <xdr:colOff>0</xdr:colOff>
                    <xdr:row>786499</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5379</xdr:col>
                    <xdr:colOff>0</xdr:colOff>
                    <xdr:row>852035</xdr:row>
                    <xdr:rowOff>0</xdr:rowOff>
                  </from>
                  <to>
                    <xdr:col>5379</xdr:col>
                    <xdr:colOff>0</xdr:colOff>
                    <xdr:row>852035</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5379</xdr:col>
                    <xdr:colOff>0</xdr:colOff>
                    <xdr:row>917571</xdr:row>
                    <xdr:rowOff>0</xdr:rowOff>
                  </from>
                  <to>
                    <xdr:col>5379</xdr:col>
                    <xdr:colOff>0</xdr:colOff>
                    <xdr:row>917571</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5379</xdr:col>
                    <xdr:colOff>0</xdr:colOff>
                    <xdr:row>983107</xdr:row>
                    <xdr:rowOff>0</xdr:rowOff>
                  </from>
                  <to>
                    <xdr:col>5379</xdr:col>
                    <xdr:colOff>0</xdr:colOff>
                    <xdr:row>983107</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5635</xdr:col>
                    <xdr:colOff>0</xdr:colOff>
                    <xdr:row>67</xdr:row>
                    <xdr:rowOff>0</xdr:rowOff>
                  </from>
                  <to>
                    <xdr:col>5635</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5635</xdr:col>
                    <xdr:colOff>0</xdr:colOff>
                    <xdr:row>65603</xdr:row>
                    <xdr:rowOff>0</xdr:rowOff>
                  </from>
                  <to>
                    <xdr:col>5635</xdr:col>
                    <xdr:colOff>0</xdr:colOff>
                    <xdr:row>65603</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5635</xdr:col>
                    <xdr:colOff>0</xdr:colOff>
                    <xdr:row>131139</xdr:row>
                    <xdr:rowOff>0</xdr:rowOff>
                  </from>
                  <to>
                    <xdr:col>5635</xdr:col>
                    <xdr:colOff>0</xdr:colOff>
                    <xdr:row>131139</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5635</xdr:col>
                    <xdr:colOff>0</xdr:colOff>
                    <xdr:row>196675</xdr:row>
                    <xdr:rowOff>0</xdr:rowOff>
                  </from>
                  <to>
                    <xdr:col>5635</xdr:col>
                    <xdr:colOff>0</xdr:colOff>
                    <xdr:row>196675</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5635</xdr:col>
                    <xdr:colOff>0</xdr:colOff>
                    <xdr:row>262211</xdr:row>
                    <xdr:rowOff>0</xdr:rowOff>
                  </from>
                  <to>
                    <xdr:col>5635</xdr:col>
                    <xdr:colOff>0</xdr:colOff>
                    <xdr:row>262211</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5635</xdr:col>
                    <xdr:colOff>0</xdr:colOff>
                    <xdr:row>327747</xdr:row>
                    <xdr:rowOff>0</xdr:rowOff>
                  </from>
                  <to>
                    <xdr:col>5635</xdr:col>
                    <xdr:colOff>0</xdr:colOff>
                    <xdr:row>327747</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5635</xdr:col>
                    <xdr:colOff>0</xdr:colOff>
                    <xdr:row>393283</xdr:row>
                    <xdr:rowOff>0</xdr:rowOff>
                  </from>
                  <to>
                    <xdr:col>5635</xdr:col>
                    <xdr:colOff>0</xdr:colOff>
                    <xdr:row>393283</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5635</xdr:col>
                    <xdr:colOff>0</xdr:colOff>
                    <xdr:row>458819</xdr:row>
                    <xdr:rowOff>0</xdr:rowOff>
                  </from>
                  <to>
                    <xdr:col>5635</xdr:col>
                    <xdr:colOff>0</xdr:colOff>
                    <xdr:row>458819</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5635</xdr:col>
                    <xdr:colOff>0</xdr:colOff>
                    <xdr:row>524355</xdr:row>
                    <xdr:rowOff>0</xdr:rowOff>
                  </from>
                  <to>
                    <xdr:col>5635</xdr:col>
                    <xdr:colOff>0</xdr:colOff>
                    <xdr:row>524355</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5635</xdr:col>
                    <xdr:colOff>0</xdr:colOff>
                    <xdr:row>589891</xdr:row>
                    <xdr:rowOff>0</xdr:rowOff>
                  </from>
                  <to>
                    <xdr:col>5635</xdr:col>
                    <xdr:colOff>0</xdr:colOff>
                    <xdr:row>589891</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5635</xdr:col>
                    <xdr:colOff>0</xdr:colOff>
                    <xdr:row>655427</xdr:row>
                    <xdr:rowOff>0</xdr:rowOff>
                  </from>
                  <to>
                    <xdr:col>5635</xdr:col>
                    <xdr:colOff>0</xdr:colOff>
                    <xdr:row>655427</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5635</xdr:col>
                    <xdr:colOff>0</xdr:colOff>
                    <xdr:row>720963</xdr:row>
                    <xdr:rowOff>0</xdr:rowOff>
                  </from>
                  <to>
                    <xdr:col>5635</xdr:col>
                    <xdr:colOff>0</xdr:colOff>
                    <xdr:row>720963</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5635</xdr:col>
                    <xdr:colOff>0</xdr:colOff>
                    <xdr:row>786499</xdr:row>
                    <xdr:rowOff>0</xdr:rowOff>
                  </from>
                  <to>
                    <xdr:col>5635</xdr:col>
                    <xdr:colOff>0</xdr:colOff>
                    <xdr:row>786499</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5635</xdr:col>
                    <xdr:colOff>0</xdr:colOff>
                    <xdr:row>852035</xdr:row>
                    <xdr:rowOff>0</xdr:rowOff>
                  </from>
                  <to>
                    <xdr:col>5635</xdr:col>
                    <xdr:colOff>0</xdr:colOff>
                    <xdr:row>852035</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5635</xdr:col>
                    <xdr:colOff>0</xdr:colOff>
                    <xdr:row>917571</xdr:row>
                    <xdr:rowOff>0</xdr:rowOff>
                  </from>
                  <to>
                    <xdr:col>5635</xdr:col>
                    <xdr:colOff>0</xdr:colOff>
                    <xdr:row>917571</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5635</xdr:col>
                    <xdr:colOff>0</xdr:colOff>
                    <xdr:row>983107</xdr:row>
                    <xdr:rowOff>0</xdr:rowOff>
                  </from>
                  <to>
                    <xdr:col>5635</xdr:col>
                    <xdr:colOff>0</xdr:colOff>
                    <xdr:row>983107</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5891</xdr:col>
                    <xdr:colOff>0</xdr:colOff>
                    <xdr:row>67</xdr:row>
                    <xdr:rowOff>0</xdr:rowOff>
                  </from>
                  <to>
                    <xdr:col>5891</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5891</xdr:col>
                    <xdr:colOff>0</xdr:colOff>
                    <xdr:row>65603</xdr:row>
                    <xdr:rowOff>0</xdr:rowOff>
                  </from>
                  <to>
                    <xdr:col>5891</xdr:col>
                    <xdr:colOff>0</xdr:colOff>
                    <xdr:row>65603</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5891</xdr:col>
                    <xdr:colOff>0</xdr:colOff>
                    <xdr:row>131139</xdr:row>
                    <xdr:rowOff>0</xdr:rowOff>
                  </from>
                  <to>
                    <xdr:col>5891</xdr:col>
                    <xdr:colOff>0</xdr:colOff>
                    <xdr:row>131139</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5891</xdr:col>
                    <xdr:colOff>0</xdr:colOff>
                    <xdr:row>196675</xdr:row>
                    <xdr:rowOff>0</xdr:rowOff>
                  </from>
                  <to>
                    <xdr:col>5891</xdr:col>
                    <xdr:colOff>0</xdr:colOff>
                    <xdr:row>196675</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5891</xdr:col>
                    <xdr:colOff>0</xdr:colOff>
                    <xdr:row>262211</xdr:row>
                    <xdr:rowOff>0</xdr:rowOff>
                  </from>
                  <to>
                    <xdr:col>5891</xdr:col>
                    <xdr:colOff>0</xdr:colOff>
                    <xdr:row>262211</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5891</xdr:col>
                    <xdr:colOff>0</xdr:colOff>
                    <xdr:row>327747</xdr:row>
                    <xdr:rowOff>0</xdr:rowOff>
                  </from>
                  <to>
                    <xdr:col>5891</xdr:col>
                    <xdr:colOff>0</xdr:colOff>
                    <xdr:row>327747</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5891</xdr:col>
                    <xdr:colOff>0</xdr:colOff>
                    <xdr:row>393283</xdr:row>
                    <xdr:rowOff>0</xdr:rowOff>
                  </from>
                  <to>
                    <xdr:col>5891</xdr:col>
                    <xdr:colOff>0</xdr:colOff>
                    <xdr:row>393283</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5891</xdr:col>
                    <xdr:colOff>0</xdr:colOff>
                    <xdr:row>458819</xdr:row>
                    <xdr:rowOff>0</xdr:rowOff>
                  </from>
                  <to>
                    <xdr:col>5891</xdr:col>
                    <xdr:colOff>0</xdr:colOff>
                    <xdr:row>458819</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5891</xdr:col>
                    <xdr:colOff>0</xdr:colOff>
                    <xdr:row>524355</xdr:row>
                    <xdr:rowOff>0</xdr:rowOff>
                  </from>
                  <to>
                    <xdr:col>5891</xdr:col>
                    <xdr:colOff>0</xdr:colOff>
                    <xdr:row>524355</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5891</xdr:col>
                    <xdr:colOff>0</xdr:colOff>
                    <xdr:row>589891</xdr:row>
                    <xdr:rowOff>0</xdr:rowOff>
                  </from>
                  <to>
                    <xdr:col>5891</xdr:col>
                    <xdr:colOff>0</xdr:colOff>
                    <xdr:row>589891</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5891</xdr:col>
                    <xdr:colOff>0</xdr:colOff>
                    <xdr:row>655427</xdr:row>
                    <xdr:rowOff>0</xdr:rowOff>
                  </from>
                  <to>
                    <xdr:col>5891</xdr:col>
                    <xdr:colOff>0</xdr:colOff>
                    <xdr:row>655427</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5891</xdr:col>
                    <xdr:colOff>0</xdr:colOff>
                    <xdr:row>720963</xdr:row>
                    <xdr:rowOff>0</xdr:rowOff>
                  </from>
                  <to>
                    <xdr:col>5891</xdr:col>
                    <xdr:colOff>0</xdr:colOff>
                    <xdr:row>720963</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5891</xdr:col>
                    <xdr:colOff>0</xdr:colOff>
                    <xdr:row>786499</xdr:row>
                    <xdr:rowOff>0</xdr:rowOff>
                  </from>
                  <to>
                    <xdr:col>5891</xdr:col>
                    <xdr:colOff>0</xdr:colOff>
                    <xdr:row>786499</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5891</xdr:col>
                    <xdr:colOff>0</xdr:colOff>
                    <xdr:row>852035</xdr:row>
                    <xdr:rowOff>0</xdr:rowOff>
                  </from>
                  <to>
                    <xdr:col>5891</xdr:col>
                    <xdr:colOff>0</xdr:colOff>
                    <xdr:row>852035</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5891</xdr:col>
                    <xdr:colOff>0</xdr:colOff>
                    <xdr:row>917571</xdr:row>
                    <xdr:rowOff>0</xdr:rowOff>
                  </from>
                  <to>
                    <xdr:col>5891</xdr:col>
                    <xdr:colOff>0</xdr:colOff>
                    <xdr:row>917571</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5891</xdr:col>
                    <xdr:colOff>0</xdr:colOff>
                    <xdr:row>983107</xdr:row>
                    <xdr:rowOff>0</xdr:rowOff>
                  </from>
                  <to>
                    <xdr:col>5891</xdr:col>
                    <xdr:colOff>0</xdr:colOff>
                    <xdr:row>983107</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6147</xdr:col>
                    <xdr:colOff>0</xdr:colOff>
                    <xdr:row>67</xdr:row>
                    <xdr:rowOff>0</xdr:rowOff>
                  </from>
                  <to>
                    <xdr:col>6147</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6147</xdr:col>
                    <xdr:colOff>0</xdr:colOff>
                    <xdr:row>65603</xdr:row>
                    <xdr:rowOff>0</xdr:rowOff>
                  </from>
                  <to>
                    <xdr:col>6147</xdr:col>
                    <xdr:colOff>0</xdr:colOff>
                    <xdr:row>65603</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6147</xdr:col>
                    <xdr:colOff>0</xdr:colOff>
                    <xdr:row>131139</xdr:row>
                    <xdr:rowOff>0</xdr:rowOff>
                  </from>
                  <to>
                    <xdr:col>6147</xdr:col>
                    <xdr:colOff>0</xdr:colOff>
                    <xdr:row>131139</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6147</xdr:col>
                    <xdr:colOff>0</xdr:colOff>
                    <xdr:row>196675</xdr:row>
                    <xdr:rowOff>0</xdr:rowOff>
                  </from>
                  <to>
                    <xdr:col>6147</xdr:col>
                    <xdr:colOff>0</xdr:colOff>
                    <xdr:row>196675</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6147</xdr:col>
                    <xdr:colOff>0</xdr:colOff>
                    <xdr:row>262211</xdr:row>
                    <xdr:rowOff>0</xdr:rowOff>
                  </from>
                  <to>
                    <xdr:col>6147</xdr:col>
                    <xdr:colOff>0</xdr:colOff>
                    <xdr:row>262211</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6147</xdr:col>
                    <xdr:colOff>0</xdr:colOff>
                    <xdr:row>327747</xdr:row>
                    <xdr:rowOff>0</xdr:rowOff>
                  </from>
                  <to>
                    <xdr:col>6147</xdr:col>
                    <xdr:colOff>0</xdr:colOff>
                    <xdr:row>327747</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6147</xdr:col>
                    <xdr:colOff>0</xdr:colOff>
                    <xdr:row>393283</xdr:row>
                    <xdr:rowOff>0</xdr:rowOff>
                  </from>
                  <to>
                    <xdr:col>6147</xdr:col>
                    <xdr:colOff>0</xdr:colOff>
                    <xdr:row>393283</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6147</xdr:col>
                    <xdr:colOff>0</xdr:colOff>
                    <xdr:row>458819</xdr:row>
                    <xdr:rowOff>0</xdr:rowOff>
                  </from>
                  <to>
                    <xdr:col>6147</xdr:col>
                    <xdr:colOff>0</xdr:colOff>
                    <xdr:row>458819</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6147</xdr:col>
                    <xdr:colOff>0</xdr:colOff>
                    <xdr:row>524355</xdr:row>
                    <xdr:rowOff>0</xdr:rowOff>
                  </from>
                  <to>
                    <xdr:col>6147</xdr:col>
                    <xdr:colOff>0</xdr:colOff>
                    <xdr:row>524355</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6147</xdr:col>
                    <xdr:colOff>0</xdr:colOff>
                    <xdr:row>589891</xdr:row>
                    <xdr:rowOff>0</xdr:rowOff>
                  </from>
                  <to>
                    <xdr:col>6147</xdr:col>
                    <xdr:colOff>0</xdr:colOff>
                    <xdr:row>589891</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6147</xdr:col>
                    <xdr:colOff>0</xdr:colOff>
                    <xdr:row>655427</xdr:row>
                    <xdr:rowOff>0</xdr:rowOff>
                  </from>
                  <to>
                    <xdr:col>6147</xdr:col>
                    <xdr:colOff>0</xdr:colOff>
                    <xdr:row>655427</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6147</xdr:col>
                    <xdr:colOff>0</xdr:colOff>
                    <xdr:row>720963</xdr:row>
                    <xdr:rowOff>0</xdr:rowOff>
                  </from>
                  <to>
                    <xdr:col>6147</xdr:col>
                    <xdr:colOff>0</xdr:colOff>
                    <xdr:row>720963</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6147</xdr:col>
                    <xdr:colOff>0</xdr:colOff>
                    <xdr:row>786499</xdr:row>
                    <xdr:rowOff>0</xdr:rowOff>
                  </from>
                  <to>
                    <xdr:col>6147</xdr:col>
                    <xdr:colOff>0</xdr:colOff>
                    <xdr:row>786499</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6147</xdr:col>
                    <xdr:colOff>0</xdr:colOff>
                    <xdr:row>852035</xdr:row>
                    <xdr:rowOff>0</xdr:rowOff>
                  </from>
                  <to>
                    <xdr:col>6147</xdr:col>
                    <xdr:colOff>0</xdr:colOff>
                    <xdr:row>852035</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6147</xdr:col>
                    <xdr:colOff>0</xdr:colOff>
                    <xdr:row>917571</xdr:row>
                    <xdr:rowOff>0</xdr:rowOff>
                  </from>
                  <to>
                    <xdr:col>6147</xdr:col>
                    <xdr:colOff>0</xdr:colOff>
                    <xdr:row>917571</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6147</xdr:col>
                    <xdr:colOff>0</xdr:colOff>
                    <xdr:row>983107</xdr:row>
                    <xdr:rowOff>0</xdr:rowOff>
                  </from>
                  <to>
                    <xdr:col>6147</xdr:col>
                    <xdr:colOff>0</xdr:colOff>
                    <xdr:row>983107</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6403</xdr:col>
                    <xdr:colOff>0</xdr:colOff>
                    <xdr:row>67</xdr:row>
                    <xdr:rowOff>0</xdr:rowOff>
                  </from>
                  <to>
                    <xdr:col>6403</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6403</xdr:col>
                    <xdr:colOff>0</xdr:colOff>
                    <xdr:row>65603</xdr:row>
                    <xdr:rowOff>0</xdr:rowOff>
                  </from>
                  <to>
                    <xdr:col>6403</xdr:col>
                    <xdr:colOff>0</xdr:colOff>
                    <xdr:row>65603</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6403</xdr:col>
                    <xdr:colOff>0</xdr:colOff>
                    <xdr:row>131139</xdr:row>
                    <xdr:rowOff>0</xdr:rowOff>
                  </from>
                  <to>
                    <xdr:col>6403</xdr:col>
                    <xdr:colOff>0</xdr:colOff>
                    <xdr:row>131139</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6403</xdr:col>
                    <xdr:colOff>0</xdr:colOff>
                    <xdr:row>196675</xdr:row>
                    <xdr:rowOff>0</xdr:rowOff>
                  </from>
                  <to>
                    <xdr:col>6403</xdr:col>
                    <xdr:colOff>0</xdr:colOff>
                    <xdr:row>196675</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6403</xdr:col>
                    <xdr:colOff>0</xdr:colOff>
                    <xdr:row>262211</xdr:row>
                    <xdr:rowOff>0</xdr:rowOff>
                  </from>
                  <to>
                    <xdr:col>6403</xdr:col>
                    <xdr:colOff>0</xdr:colOff>
                    <xdr:row>262211</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6403</xdr:col>
                    <xdr:colOff>0</xdr:colOff>
                    <xdr:row>327747</xdr:row>
                    <xdr:rowOff>0</xdr:rowOff>
                  </from>
                  <to>
                    <xdr:col>6403</xdr:col>
                    <xdr:colOff>0</xdr:colOff>
                    <xdr:row>327747</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6403</xdr:col>
                    <xdr:colOff>0</xdr:colOff>
                    <xdr:row>393283</xdr:row>
                    <xdr:rowOff>0</xdr:rowOff>
                  </from>
                  <to>
                    <xdr:col>6403</xdr:col>
                    <xdr:colOff>0</xdr:colOff>
                    <xdr:row>393283</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6403</xdr:col>
                    <xdr:colOff>0</xdr:colOff>
                    <xdr:row>458819</xdr:row>
                    <xdr:rowOff>0</xdr:rowOff>
                  </from>
                  <to>
                    <xdr:col>6403</xdr:col>
                    <xdr:colOff>0</xdr:colOff>
                    <xdr:row>458819</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6403</xdr:col>
                    <xdr:colOff>0</xdr:colOff>
                    <xdr:row>524355</xdr:row>
                    <xdr:rowOff>0</xdr:rowOff>
                  </from>
                  <to>
                    <xdr:col>6403</xdr:col>
                    <xdr:colOff>0</xdr:colOff>
                    <xdr:row>524355</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6403</xdr:col>
                    <xdr:colOff>0</xdr:colOff>
                    <xdr:row>589891</xdr:row>
                    <xdr:rowOff>0</xdr:rowOff>
                  </from>
                  <to>
                    <xdr:col>6403</xdr:col>
                    <xdr:colOff>0</xdr:colOff>
                    <xdr:row>589891</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6403</xdr:col>
                    <xdr:colOff>0</xdr:colOff>
                    <xdr:row>655427</xdr:row>
                    <xdr:rowOff>0</xdr:rowOff>
                  </from>
                  <to>
                    <xdr:col>6403</xdr:col>
                    <xdr:colOff>0</xdr:colOff>
                    <xdr:row>655427</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6403</xdr:col>
                    <xdr:colOff>0</xdr:colOff>
                    <xdr:row>720963</xdr:row>
                    <xdr:rowOff>0</xdr:rowOff>
                  </from>
                  <to>
                    <xdr:col>6403</xdr:col>
                    <xdr:colOff>0</xdr:colOff>
                    <xdr:row>720963</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6403</xdr:col>
                    <xdr:colOff>0</xdr:colOff>
                    <xdr:row>786499</xdr:row>
                    <xdr:rowOff>0</xdr:rowOff>
                  </from>
                  <to>
                    <xdr:col>6403</xdr:col>
                    <xdr:colOff>0</xdr:colOff>
                    <xdr:row>786499</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6403</xdr:col>
                    <xdr:colOff>0</xdr:colOff>
                    <xdr:row>852035</xdr:row>
                    <xdr:rowOff>0</xdr:rowOff>
                  </from>
                  <to>
                    <xdr:col>6403</xdr:col>
                    <xdr:colOff>0</xdr:colOff>
                    <xdr:row>852035</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6403</xdr:col>
                    <xdr:colOff>0</xdr:colOff>
                    <xdr:row>917571</xdr:row>
                    <xdr:rowOff>0</xdr:rowOff>
                  </from>
                  <to>
                    <xdr:col>6403</xdr:col>
                    <xdr:colOff>0</xdr:colOff>
                    <xdr:row>917571</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6403</xdr:col>
                    <xdr:colOff>0</xdr:colOff>
                    <xdr:row>983107</xdr:row>
                    <xdr:rowOff>0</xdr:rowOff>
                  </from>
                  <to>
                    <xdr:col>6403</xdr:col>
                    <xdr:colOff>0</xdr:colOff>
                    <xdr:row>983107</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6659</xdr:col>
                    <xdr:colOff>0</xdr:colOff>
                    <xdr:row>67</xdr:row>
                    <xdr:rowOff>0</xdr:rowOff>
                  </from>
                  <to>
                    <xdr:col>6659</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6659</xdr:col>
                    <xdr:colOff>0</xdr:colOff>
                    <xdr:row>65603</xdr:row>
                    <xdr:rowOff>0</xdr:rowOff>
                  </from>
                  <to>
                    <xdr:col>6659</xdr:col>
                    <xdr:colOff>0</xdr:colOff>
                    <xdr:row>65603</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6659</xdr:col>
                    <xdr:colOff>0</xdr:colOff>
                    <xdr:row>131139</xdr:row>
                    <xdr:rowOff>0</xdr:rowOff>
                  </from>
                  <to>
                    <xdr:col>6659</xdr:col>
                    <xdr:colOff>0</xdr:colOff>
                    <xdr:row>131139</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6659</xdr:col>
                    <xdr:colOff>0</xdr:colOff>
                    <xdr:row>196675</xdr:row>
                    <xdr:rowOff>0</xdr:rowOff>
                  </from>
                  <to>
                    <xdr:col>6659</xdr:col>
                    <xdr:colOff>0</xdr:colOff>
                    <xdr:row>196675</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6659</xdr:col>
                    <xdr:colOff>0</xdr:colOff>
                    <xdr:row>262211</xdr:row>
                    <xdr:rowOff>0</xdr:rowOff>
                  </from>
                  <to>
                    <xdr:col>6659</xdr:col>
                    <xdr:colOff>0</xdr:colOff>
                    <xdr:row>262211</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6659</xdr:col>
                    <xdr:colOff>0</xdr:colOff>
                    <xdr:row>327747</xdr:row>
                    <xdr:rowOff>0</xdr:rowOff>
                  </from>
                  <to>
                    <xdr:col>6659</xdr:col>
                    <xdr:colOff>0</xdr:colOff>
                    <xdr:row>327747</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6659</xdr:col>
                    <xdr:colOff>0</xdr:colOff>
                    <xdr:row>393283</xdr:row>
                    <xdr:rowOff>0</xdr:rowOff>
                  </from>
                  <to>
                    <xdr:col>6659</xdr:col>
                    <xdr:colOff>0</xdr:colOff>
                    <xdr:row>393283</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6659</xdr:col>
                    <xdr:colOff>0</xdr:colOff>
                    <xdr:row>458819</xdr:row>
                    <xdr:rowOff>0</xdr:rowOff>
                  </from>
                  <to>
                    <xdr:col>6659</xdr:col>
                    <xdr:colOff>0</xdr:colOff>
                    <xdr:row>458819</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6659</xdr:col>
                    <xdr:colOff>0</xdr:colOff>
                    <xdr:row>524355</xdr:row>
                    <xdr:rowOff>0</xdr:rowOff>
                  </from>
                  <to>
                    <xdr:col>6659</xdr:col>
                    <xdr:colOff>0</xdr:colOff>
                    <xdr:row>524355</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6659</xdr:col>
                    <xdr:colOff>0</xdr:colOff>
                    <xdr:row>589891</xdr:row>
                    <xdr:rowOff>0</xdr:rowOff>
                  </from>
                  <to>
                    <xdr:col>6659</xdr:col>
                    <xdr:colOff>0</xdr:colOff>
                    <xdr:row>589891</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6659</xdr:col>
                    <xdr:colOff>0</xdr:colOff>
                    <xdr:row>655427</xdr:row>
                    <xdr:rowOff>0</xdr:rowOff>
                  </from>
                  <to>
                    <xdr:col>6659</xdr:col>
                    <xdr:colOff>0</xdr:colOff>
                    <xdr:row>655427</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6659</xdr:col>
                    <xdr:colOff>0</xdr:colOff>
                    <xdr:row>720963</xdr:row>
                    <xdr:rowOff>0</xdr:rowOff>
                  </from>
                  <to>
                    <xdr:col>6659</xdr:col>
                    <xdr:colOff>0</xdr:colOff>
                    <xdr:row>720963</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6659</xdr:col>
                    <xdr:colOff>0</xdr:colOff>
                    <xdr:row>786499</xdr:row>
                    <xdr:rowOff>0</xdr:rowOff>
                  </from>
                  <to>
                    <xdr:col>6659</xdr:col>
                    <xdr:colOff>0</xdr:colOff>
                    <xdr:row>786499</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6659</xdr:col>
                    <xdr:colOff>0</xdr:colOff>
                    <xdr:row>852035</xdr:row>
                    <xdr:rowOff>0</xdr:rowOff>
                  </from>
                  <to>
                    <xdr:col>6659</xdr:col>
                    <xdr:colOff>0</xdr:colOff>
                    <xdr:row>852035</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6659</xdr:col>
                    <xdr:colOff>0</xdr:colOff>
                    <xdr:row>917571</xdr:row>
                    <xdr:rowOff>0</xdr:rowOff>
                  </from>
                  <to>
                    <xdr:col>6659</xdr:col>
                    <xdr:colOff>0</xdr:colOff>
                    <xdr:row>917571</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6659</xdr:col>
                    <xdr:colOff>0</xdr:colOff>
                    <xdr:row>983107</xdr:row>
                    <xdr:rowOff>0</xdr:rowOff>
                  </from>
                  <to>
                    <xdr:col>6659</xdr:col>
                    <xdr:colOff>0</xdr:colOff>
                    <xdr:row>983107</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6915</xdr:col>
                    <xdr:colOff>0</xdr:colOff>
                    <xdr:row>67</xdr:row>
                    <xdr:rowOff>0</xdr:rowOff>
                  </from>
                  <to>
                    <xdr:col>6915</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6915</xdr:col>
                    <xdr:colOff>0</xdr:colOff>
                    <xdr:row>65603</xdr:row>
                    <xdr:rowOff>0</xdr:rowOff>
                  </from>
                  <to>
                    <xdr:col>6915</xdr:col>
                    <xdr:colOff>0</xdr:colOff>
                    <xdr:row>65603</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6915</xdr:col>
                    <xdr:colOff>0</xdr:colOff>
                    <xdr:row>131139</xdr:row>
                    <xdr:rowOff>0</xdr:rowOff>
                  </from>
                  <to>
                    <xdr:col>6915</xdr:col>
                    <xdr:colOff>0</xdr:colOff>
                    <xdr:row>131139</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6915</xdr:col>
                    <xdr:colOff>0</xdr:colOff>
                    <xdr:row>196675</xdr:row>
                    <xdr:rowOff>0</xdr:rowOff>
                  </from>
                  <to>
                    <xdr:col>6915</xdr:col>
                    <xdr:colOff>0</xdr:colOff>
                    <xdr:row>196675</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6915</xdr:col>
                    <xdr:colOff>0</xdr:colOff>
                    <xdr:row>262211</xdr:row>
                    <xdr:rowOff>0</xdr:rowOff>
                  </from>
                  <to>
                    <xdr:col>6915</xdr:col>
                    <xdr:colOff>0</xdr:colOff>
                    <xdr:row>262211</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6915</xdr:col>
                    <xdr:colOff>0</xdr:colOff>
                    <xdr:row>327747</xdr:row>
                    <xdr:rowOff>0</xdr:rowOff>
                  </from>
                  <to>
                    <xdr:col>6915</xdr:col>
                    <xdr:colOff>0</xdr:colOff>
                    <xdr:row>327747</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6915</xdr:col>
                    <xdr:colOff>0</xdr:colOff>
                    <xdr:row>393283</xdr:row>
                    <xdr:rowOff>0</xdr:rowOff>
                  </from>
                  <to>
                    <xdr:col>6915</xdr:col>
                    <xdr:colOff>0</xdr:colOff>
                    <xdr:row>393283</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6915</xdr:col>
                    <xdr:colOff>0</xdr:colOff>
                    <xdr:row>458819</xdr:row>
                    <xdr:rowOff>0</xdr:rowOff>
                  </from>
                  <to>
                    <xdr:col>6915</xdr:col>
                    <xdr:colOff>0</xdr:colOff>
                    <xdr:row>458819</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6915</xdr:col>
                    <xdr:colOff>0</xdr:colOff>
                    <xdr:row>524355</xdr:row>
                    <xdr:rowOff>0</xdr:rowOff>
                  </from>
                  <to>
                    <xdr:col>6915</xdr:col>
                    <xdr:colOff>0</xdr:colOff>
                    <xdr:row>524355</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6915</xdr:col>
                    <xdr:colOff>0</xdr:colOff>
                    <xdr:row>589891</xdr:row>
                    <xdr:rowOff>0</xdr:rowOff>
                  </from>
                  <to>
                    <xdr:col>6915</xdr:col>
                    <xdr:colOff>0</xdr:colOff>
                    <xdr:row>589891</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6915</xdr:col>
                    <xdr:colOff>0</xdr:colOff>
                    <xdr:row>655427</xdr:row>
                    <xdr:rowOff>0</xdr:rowOff>
                  </from>
                  <to>
                    <xdr:col>6915</xdr:col>
                    <xdr:colOff>0</xdr:colOff>
                    <xdr:row>655427</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6915</xdr:col>
                    <xdr:colOff>0</xdr:colOff>
                    <xdr:row>720963</xdr:row>
                    <xdr:rowOff>0</xdr:rowOff>
                  </from>
                  <to>
                    <xdr:col>6915</xdr:col>
                    <xdr:colOff>0</xdr:colOff>
                    <xdr:row>720963</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6915</xdr:col>
                    <xdr:colOff>0</xdr:colOff>
                    <xdr:row>786499</xdr:row>
                    <xdr:rowOff>0</xdr:rowOff>
                  </from>
                  <to>
                    <xdr:col>6915</xdr:col>
                    <xdr:colOff>0</xdr:colOff>
                    <xdr:row>786499</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6915</xdr:col>
                    <xdr:colOff>0</xdr:colOff>
                    <xdr:row>852035</xdr:row>
                    <xdr:rowOff>0</xdr:rowOff>
                  </from>
                  <to>
                    <xdr:col>6915</xdr:col>
                    <xdr:colOff>0</xdr:colOff>
                    <xdr:row>852035</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6915</xdr:col>
                    <xdr:colOff>0</xdr:colOff>
                    <xdr:row>917571</xdr:row>
                    <xdr:rowOff>0</xdr:rowOff>
                  </from>
                  <to>
                    <xdr:col>6915</xdr:col>
                    <xdr:colOff>0</xdr:colOff>
                    <xdr:row>917571</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6915</xdr:col>
                    <xdr:colOff>0</xdr:colOff>
                    <xdr:row>983107</xdr:row>
                    <xdr:rowOff>0</xdr:rowOff>
                  </from>
                  <to>
                    <xdr:col>6915</xdr:col>
                    <xdr:colOff>0</xdr:colOff>
                    <xdr:row>983107</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7171</xdr:col>
                    <xdr:colOff>0</xdr:colOff>
                    <xdr:row>67</xdr:row>
                    <xdr:rowOff>0</xdr:rowOff>
                  </from>
                  <to>
                    <xdr:col>7171</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7171</xdr:col>
                    <xdr:colOff>0</xdr:colOff>
                    <xdr:row>65603</xdr:row>
                    <xdr:rowOff>0</xdr:rowOff>
                  </from>
                  <to>
                    <xdr:col>7171</xdr:col>
                    <xdr:colOff>0</xdr:colOff>
                    <xdr:row>65603</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7171</xdr:col>
                    <xdr:colOff>0</xdr:colOff>
                    <xdr:row>131139</xdr:row>
                    <xdr:rowOff>0</xdr:rowOff>
                  </from>
                  <to>
                    <xdr:col>7171</xdr:col>
                    <xdr:colOff>0</xdr:colOff>
                    <xdr:row>131139</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7171</xdr:col>
                    <xdr:colOff>0</xdr:colOff>
                    <xdr:row>196675</xdr:row>
                    <xdr:rowOff>0</xdr:rowOff>
                  </from>
                  <to>
                    <xdr:col>7171</xdr:col>
                    <xdr:colOff>0</xdr:colOff>
                    <xdr:row>196675</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7171</xdr:col>
                    <xdr:colOff>0</xdr:colOff>
                    <xdr:row>262211</xdr:row>
                    <xdr:rowOff>0</xdr:rowOff>
                  </from>
                  <to>
                    <xdr:col>7171</xdr:col>
                    <xdr:colOff>0</xdr:colOff>
                    <xdr:row>262211</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7171</xdr:col>
                    <xdr:colOff>0</xdr:colOff>
                    <xdr:row>327747</xdr:row>
                    <xdr:rowOff>0</xdr:rowOff>
                  </from>
                  <to>
                    <xdr:col>7171</xdr:col>
                    <xdr:colOff>0</xdr:colOff>
                    <xdr:row>327747</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7171</xdr:col>
                    <xdr:colOff>0</xdr:colOff>
                    <xdr:row>393283</xdr:row>
                    <xdr:rowOff>0</xdr:rowOff>
                  </from>
                  <to>
                    <xdr:col>7171</xdr:col>
                    <xdr:colOff>0</xdr:colOff>
                    <xdr:row>393283</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7171</xdr:col>
                    <xdr:colOff>0</xdr:colOff>
                    <xdr:row>458819</xdr:row>
                    <xdr:rowOff>0</xdr:rowOff>
                  </from>
                  <to>
                    <xdr:col>7171</xdr:col>
                    <xdr:colOff>0</xdr:colOff>
                    <xdr:row>458819</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7171</xdr:col>
                    <xdr:colOff>0</xdr:colOff>
                    <xdr:row>524355</xdr:row>
                    <xdr:rowOff>0</xdr:rowOff>
                  </from>
                  <to>
                    <xdr:col>7171</xdr:col>
                    <xdr:colOff>0</xdr:colOff>
                    <xdr:row>524355</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7171</xdr:col>
                    <xdr:colOff>0</xdr:colOff>
                    <xdr:row>589891</xdr:row>
                    <xdr:rowOff>0</xdr:rowOff>
                  </from>
                  <to>
                    <xdr:col>7171</xdr:col>
                    <xdr:colOff>0</xdr:colOff>
                    <xdr:row>589891</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7171</xdr:col>
                    <xdr:colOff>0</xdr:colOff>
                    <xdr:row>655427</xdr:row>
                    <xdr:rowOff>0</xdr:rowOff>
                  </from>
                  <to>
                    <xdr:col>7171</xdr:col>
                    <xdr:colOff>0</xdr:colOff>
                    <xdr:row>655427</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7171</xdr:col>
                    <xdr:colOff>0</xdr:colOff>
                    <xdr:row>720963</xdr:row>
                    <xdr:rowOff>0</xdr:rowOff>
                  </from>
                  <to>
                    <xdr:col>7171</xdr:col>
                    <xdr:colOff>0</xdr:colOff>
                    <xdr:row>720963</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7171</xdr:col>
                    <xdr:colOff>0</xdr:colOff>
                    <xdr:row>786499</xdr:row>
                    <xdr:rowOff>0</xdr:rowOff>
                  </from>
                  <to>
                    <xdr:col>7171</xdr:col>
                    <xdr:colOff>0</xdr:colOff>
                    <xdr:row>786499</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7171</xdr:col>
                    <xdr:colOff>0</xdr:colOff>
                    <xdr:row>852035</xdr:row>
                    <xdr:rowOff>0</xdr:rowOff>
                  </from>
                  <to>
                    <xdr:col>7171</xdr:col>
                    <xdr:colOff>0</xdr:colOff>
                    <xdr:row>852035</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7171</xdr:col>
                    <xdr:colOff>0</xdr:colOff>
                    <xdr:row>917571</xdr:row>
                    <xdr:rowOff>0</xdr:rowOff>
                  </from>
                  <to>
                    <xdr:col>7171</xdr:col>
                    <xdr:colOff>0</xdr:colOff>
                    <xdr:row>917571</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7171</xdr:col>
                    <xdr:colOff>0</xdr:colOff>
                    <xdr:row>983107</xdr:row>
                    <xdr:rowOff>0</xdr:rowOff>
                  </from>
                  <to>
                    <xdr:col>7171</xdr:col>
                    <xdr:colOff>0</xdr:colOff>
                    <xdr:row>983107</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7427</xdr:col>
                    <xdr:colOff>0</xdr:colOff>
                    <xdr:row>67</xdr:row>
                    <xdr:rowOff>0</xdr:rowOff>
                  </from>
                  <to>
                    <xdr:col>7427</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7427</xdr:col>
                    <xdr:colOff>0</xdr:colOff>
                    <xdr:row>65603</xdr:row>
                    <xdr:rowOff>0</xdr:rowOff>
                  </from>
                  <to>
                    <xdr:col>7427</xdr:col>
                    <xdr:colOff>0</xdr:colOff>
                    <xdr:row>65603</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7427</xdr:col>
                    <xdr:colOff>0</xdr:colOff>
                    <xdr:row>131139</xdr:row>
                    <xdr:rowOff>0</xdr:rowOff>
                  </from>
                  <to>
                    <xdr:col>7427</xdr:col>
                    <xdr:colOff>0</xdr:colOff>
                    <xdr:row>131139</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7427</xdr:col>
                    <xdr:colOff>0</xdr:colOff>
                    <xdr:row>196675</xdr:row>
                    <xdr:rowOff>0</xdr:rowOff>
                  </from>
                  <to>
                    <xdr:col>7427</xdr:col>
                    <xdr:colOff>0</xdr:colOff>
                    <xdr:row>196675</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7427</xdr:col>
                    <xdr:colOff>0</xdr:colOff>
                    <xdr:row>262211</xdr:row>
                    <xdr:rowOff>0</xdr:rowOff>
                  </from>
                  <to>
                    <xdr:col>7427</xdr:col>
                    <xdr:colOff>0</xdr:colOff>
                    <xdr:row>262211</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7427</xdr:col>
                    <xdr:colOff>0</xdr:colOff>
                    <xdr:row>327747</xdr:row>
                    <xdr:rowOff>0</xdr:rowOff>
                  </from>
                  <to>
                    <xdr:col>7427</xdr:col>
                    <xdr:colOff>0</xdr:colOff>
                    <xdr:row>327747</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7427</xdr:col>
                    <xdr:colOff>0</xdr:colOff>
                    <xdr:row>393283</xdr:row>
                    <xdr:rowOff>0</xdr:rowOff>
                  </from>
                  <to>
                    <xdr:col>7427</xdr:col>
                    <xdr:colOff>0</xdr:colOff>
                    <xdr:row>393283</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7427</xdr:col>
                    <xdr:colOff>0</xdr:colOff>
                    <xdr:row>458819</xdr:row>
                    <xdr:rowOff>0</xdr:rowOff>
                  </from>
                  <to>
                    <xdr:col>7427</xdr:col>
                    <xdr:colOff>0</xdr:colOff>
                    <xdr:row>458819</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7427</xdr:col>
                    <xdr:colOff>0</xdr:colOff>
                    <xdr:row>524355</xdr:row>
                    <xdr:rowOff>0</xdr:rowOff>
                  </from>
                  <to>
                    <xdr:col>7427</xdr:col>
                    <xdr:colOff>0</xdr:colOff>
                    <xdr:row>524355</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7427</xdr:col>
                    <xdr:colOff>0</xdr:colOff>
                    <xdr:row>589891</xdr:row>
                    <xdr:rowOff>0</xdr:rowOff>
                  </from>
                  <to>
                    <xdr:col>7427</xdr:col>
                    <xdr:colOff>0</xdr:colOff>
                    <xdr:row>589891</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7427</xdr:col>
                    <xdr:colOff>0</xdr:colOff>
                    <xdr:row>655427</xdr:row>
                    <xdr:rowOff>0</xdr:rowOff>
                  </from>
                  <to>
                    <xdr:col>7427</xdr:col>
                    <xdr:colOff>0</xdr:colOff>
                    <xdr:row>655427</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7427</xdr:col>
                    <xdr:colOff>0</xdr:colOff>
                    <xdr:row>720963</xdr:row>
                    <xdr:rowOff>0</xdr:rowOff>
                  </from>
                  <to>
                    <xdr:col>7427</xdr:col>
                    <xdr:colOff>0</xdr:colOff>
                    <xdr:row>720963</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7427</xdr:col>
                    <xdr:colOff>0</xdr:colOff>
                    <xdr:row>786499</xdr:row>
                    <xdr:rowOff>0</xdr:rowOff>
                  </from>
                  <to>
                    <xdr:col>7427</xdr:col>
                    <xdr:colOff>0</xdr:colOff>
                    <xdr:row>786499</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7427</xdr:col>
                    <xdr:colOff>0</xdr:colOff>
                    <xdr:row>852035</xdr:row>
                    <xdr:rowOff>0</xdr:rowOff>
                  </from>
                  <to>
                    <xdr:col>7427</xdr:col>
                    <xdr:colOff>0</xdr:colOff>
                    <xdr:row>852035</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7427</xdr:col>
                    <xdr:colOff>0</xdr:colOff>
                    <xdr:row>917571</xdr:row>
                    <xdr:rowOff>0</xdr:rowOff>
                  </from>
                  <to>
                    <xdr:col>7427</xdr:col>
                    <xdr:colOff>0</xdr:colOff>
                    <xdr:row>917571</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7427</xdr:col>
                    <xdr:colOff>0</xdr:colOff>
                    <xdr:row>983107</xdr:row>
                    <xdr:rowOff>0</xdr:rowOff>
                  </from>
                  <to>
                    <xdr:col>7427</xdr:col>
                    <xdr:colOff>0</xdr:colOff>
                    <xdr:row>983107</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7683</xdr:col>
                    <xdr:colOff>0</xdr:colOff>
                    <xdr:row>67</xdr:row>
                    <xdr:rowOff>0</xdr:rowOff>
                  </from>
                  <to>
                    <xdr:col>7683</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7683</xdr:col>
                    <xdr:colOff>0</xdr:colOff>
                    <xdr:row>65603</xdr:row>
                    <xdr:rowOff>0</xdr:rowOff>
                  </from>
                  <to>
                    <xdr:col>7683</xdr:col>
                    <xdr:colOff>0</xdr:colOff>
                    <xdr:row>65603</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7683</xdr:col>
                    <xdr:colOff>0</xdr:colOff>
                    <xdr:row>131139</xdr:row>
                    <xdr:rowOff>0</xdr:rowOff>
                  </from>
                  <to>
                    <xdr:col>7683</xdr:col>
                    <xdr:colOff>0</xdr:colOff>
                    <xdr:row>131139</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7683</xdr:col>
                    <xdr:colOff>0</xdr:colOff>
                    <xdr:row>196675</xdr:row>
                    <xdr:rowOff>0</xdr:rowOff>
                  </from>
                  <to>
                    <xdr:col>7683</xdr:col>
                    <xdr:colOff>0</xdr:colOff>
                    <xdr:row>196675</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7683</xdr:col>
                    <xdr:colOff>0</xdr:colOff>
                    <xdr:row>262211</xdr:row>
                    <xdr:rowOff>0</xdr:rowOff>
                  </from>
                  <to>
                    <xdr:col>7683</xdr:col>
                    <xdr:colOff>0</xdr:colOff>
                    <xdr:row>262211</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7683</xdr:col>
                    <xdr:colOff>0</xdr:colOff>
                    <xdr:row>327747</xdr:row>
                    <xdr:rowOff>0</xdr:rowOff>
                  </from>
                  <to>
                    <xdr:col>7683</xdr:col>
                    <xdr:colOff>0</xdr:colOff>
                    <xdr:row>327747</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7683</xdr:col>
                    <xdr:colOff>0</xdr:colOff>
                    <xdr:row>393283</xdr:row>
                    <xdr:rowOff>0</xdr:rowOff>
                  </from>
                  <to>
                    <xdr:col>7683</xdr:col>
                    <xdr:colOff>0</xdr:colOff>
                    <xdr:row>393283</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7683</xdr:col>
                    <xdr:colOff>0</xdr:colOff>
                    <xdr:row>458819</xdr:row>
                    <xdr:rowOff>0</xdr:rowOff>
                  </from>
                  <to>
                    <xdr:col>7683</xdr:col>
                    <xdr:colOff>0</xdr:colOff>
                    <xdr:row>458819</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7683</xdr:col>
                    <xdr:colOff>0</xdr:colOff>
                    <xdr:row>524355</xdr:row>
                    <xdr:rowOff>0</xdr:rowOff>
                  </from>
                  <to>
                    <xdr:col>7683</xdr:col>
                    <xdr:colOff>0</xdr:colOff>
                    <xdr:row>524355</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7683</xdr:col>
                    <xdr:colOff>0</xdr:colOff>
                    <xdr:row>589891</xdr:row>
                    <xdr:rowOff>0</xdr:rowOff>
                  </from>
                  <to>
                    <xdr:col>7683</xdr:col>
                    <xdr:colOff>0</xdr:colOff>
                    <xdr:row>589891</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7683</xdr:col>
                    <xdr:colOff>0</xdr:colOff>
                    <xdr:row>655427</xdr:row>
                    <xdr:rowOff>0</xdr:rowOff>
                  </from>
                  <to>
                    <xdr:col>7683</xdr:col>
                    <xdr:colOff>0</xdr:colOff>
                    <xdr:row>655427</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7683</xdr:col>
                    <xdr:colOff>0</xdr:colOff>
                    <xdr:row>720963</xdr:row>
                    <xdr:rowOff>0</xdr:rowOff>
                  </from>
                  <to>
                    <xdr:col>7683</xdr:col>
                    <xdr:colOff>0</xdr:colOff>
                    <xdr:row>720963</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7683</xdr:col>
                    <xdr:colOff>0</xdr:colOff>
                    <xdr:row>786499</xdr:row>
                    <xdr:rowOff>0</xdr:rowOff>
                  </from>
                  <to>
                    <xdr:col>7683</xdr:col>
                    <xdr:colOff>0</xdr:colOff>
                    <xdr:row>786499</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7683</xdr:col>
                    <xdr:colOff>0</xdr:colOff>
                    <xdr:row>852035</xdr:row>
                    <xdr:rowOff>0</xdr:rowOff>
                  </from>
                  <to>
                    <xdr:col>7683</xdr:col>
                    <xdr:colOff>0</xdr:colOff>
                    <xdr:row>852035</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7683</xdr:col>
                    <xdr:colOff>0</xdr:colOff>
                    <xdr:row>917571</xdr:row>
                    <xdr:rowOff>0</xdr:rowOff>
                  </from>
                  <to>
                    <xdr:col>7683</xdr:col>
                    <xdr:colOff>0</xdr:colOff>
                    <xdr:row>917571</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7683</xdr:col>
                    <xdr:colOff>0</xdr:colOff>
                    <xdr:row>983107</xdr:row>
                    <xdr:rowOff>0</xdr:rowOff>
                  </from>
                  <to>
                    <xdr:col>7683</xdr:col>
                    <xdr:colOff>0</xdr:colOff>
                    <xdr:row>983107</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7939</xdr:col>
                    <xdr:colOff>0</xdr:colOff>
                    <xdr:row>67</xdr:row>
                    <xdr:rowOff>0</xdr:rowOff>
                  </from>
                  <to>
                    <xdr:col>7939</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7939</xdr:col>
                    <xdr:colOff>0</xdr:colOff>
                    <xdr:row>65603</xdr:row>
                    <xdr:rowOff>0</xdr:rowOff>
                  </from>
                  <to>
                    <xdr:col>7939</xdr:col>
                    <xdr:colOff>0</xdr:colOff>
                    <xdr:row>65603</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7939</xdr:col>
                    <xdr:colOff>0</xdr:colOff>
                    <xdr:row>131139</xdr:row>
                    <xdr:rowOff>0</xdr:rowOff>
                  </from>
                  <to>
                    <xdr:col>7939</xdr:col>
                    <xdr:colOff>0</xdr:colOff>
                    <xdr:row>131139</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7939</xdr:col>
                    <xdr:colOff>0</xdr:colOff>
                    <xdr:row>196675</xdr:row>
                    <xdr:rowOff>0</xdr:rowOff>
                  </from>
                  <to>
                    <xdr:col>7939</xdr:col>
                    <xdr:colOff>0</xdr:colOff>
                    <xdr:row>196675</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7939</xdr:col>
                    <xdr:colOff>0</xdr:colOff>
                    <xdr:row>262211</xdr:row>
                    <xdr:rowOff>0</xdr:rowOff>
                  </from>
                  <to>
                    <xdr:col>7939</xdr:col>
                    <xdr:colOff>0</xdr:colOff>
                    <xdr:row>262211</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7939</xdr:col>
                    <xdr:colOff>0</xdr:colOff>
                    <xdr:row>327747</xdr:row>
                    <xdr:rowOff>0</xdr:rowOff>
                  </from>
                  <to>
                    <xdr:col>7939</xdr:col>
                    <xdr:colOff>0</xdr:colOff>
                    <xdr:row>327747</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7939</xdr:col>
                    <xdr:colOff>0</xdr:colOff>
                    <xdr:row>393283</xdr:row>
                    <xdr:rowOff>0</xdr:rowOff>
                  </from>
                  <to>
                    <xdr:col>7939</xdr:col>
                    <xdr:colOff>0</xdr:colOff>
                    <xdr:row>393283</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7939</xdr:col>
                    <xdr:colOff>0</xdr:colOff>
                    <xdr:row>458819</xdr:row>
                    <xdr:rowOff>0</xdr:rowOff>
                  </from>
                  <to>
                    <xdr:col>7939</xdr:col>
                    <xdr:colOff>0</xdr:colOff>
                    <xdr:row>458819</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7939</xdr:col>
                    <xdr:colOff>0</xdr:colOff>
                    <xdr:row>524355</xdr:row>
                    <xdr:rowOff>0</xdr:rowOff>
                  </from>
                  <to>
                    <xdr:col>7939</xdr:col>
                    <xdr:colOff>0</xdr:colOff>
                    <xdr:row>524355</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7939</xdr:col>
                    <xdr:colOff>0</xdr:colOff>
                    <xdr:row>589891</xdr:row>
                    <xdr:rowOff>0</xdr:rowOff>
                  </from>
                  <to>
                    <xdr:col>7939</xdr:col>
                    <xdr:colOff>0</xdr:colOff>
                    <xdr:row>589891</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7939</xdr:col>
                    <xdr:colOff>0</xdr:colOff>
                    <xdr:row>655427</xdr:row>
                    <xdr:rowOff>0</xdr:rowOff>
                  </from>
                  <to>
                    <xdr:col>7939</xdr:col>
                    <xdr:colOff>0</xdr:colOff>
                    <xdr:row>655427</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7939</xdr:col>
                    <xdr:colOff>0</xdr:colOff>
                    <xdr:row>720963</xdr:row>
                    <xdr:rowOff>0</xdr:rowOff>
                  </from>
                  <to>
                    <xdr:col>7939</xdr:col>
                    <xdr:colOff>0</xdr:colOff>
                    <xdr:row>720963</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7939</xdr:col>
                    <xdr:colOff>0</xdr:colOff>
                    <xdr:row>786499</xdr:row>
                    <xdr:rowOff>0</xdr:rowOff>
                  </from>
                  <to>
                    <xdr:col>7939</xdr:col>
                    <xdr:colOff>0</xdr:colOff>
                    <xdr:row>786499</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7939</xdr:col>
                    <xdr:colOff>0</xdr:colOff>
                    <xdr:row>852035</xdr:row>
                    <xdr:rowOff>0</xdr:rowOff>
                  </from>
                  <to>
                    <xdr:col>7939</xdr:col>
                    <xdr:colOff>0</xdr:colOff>
                    <xdr:row>852035</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7939</xdr:col>
                    <xdr:colOff>0</xdr:colOff>
                    <xdr:row>917571</xdr:row>
                    <xdr:rowOff>0</xdr:rowOff>
                  </from>
                  <to>
                    <xdr:col>7939</xdr:col>
                    <xdr:colOff>0</xdr:colOff>
                    <xdr:row>917571</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7939</xdr:col>
                    <xdr:colOff>0</xdr:colOff>
                    <xdr:row>983107</xdr:row>
                    <xdr:rowOff>0</xdr:rowOff>
                  </from>
                  <to>
                    <xdr:col>7939</xdr:col>
                    <xdr:colOff>0</xdr:colOff>
                    <xdr:row>983107</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8195</xdr:col>
                    <xdr:colOff>0</xdr:colOff>
                    <xdr:row>67</xdr:row>
                    <xdr:rowOff>0</xdr:rowOff>
                  </from>
                  <to>
                    <xdr:col>8195</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8195</xdr:col>
                    <xdr:colOff>0</xdr:colOff>
                    <xdr:row>65603</xdr:row>
                    <xdr:rowOff>0</xdr:rowOff>
                  </from>
                  <to>
                    <xdr:col>8195</xdr:col>
                    <xdr:colOff>0</xdr:colOff>
                    <xdr:row>65603</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8195</xdr:col>
                    <xdr:colOff>0</xdr:colOff>
                    <xdr:row>131139</xdr:row>
                    <xdr:rowOff>0</xdr:rowOff>
                  </from>
                  <to>
                    <xdr:col>8195</xdr:col>
                    <xdr:colOff>0</xdr:colOff>
                    <xdr:row>131139</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8195</xdr:col>
                    <xdr:colOff>0</xdr:colOff>
                    <xdr:row>196675</xdr:row>
                    <xdr:rowOff>0</xdr:rowOff>
                  </from>
                  <to>
                    <xdr:col>8195</xdr:col>
                    <xdr:colOff>0</xdr:colOff>
                    <xdr:row>196675</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8195</xdr:col>
                    <xdr:colOff>0</xdr:colOff>
                    <xdr:row>262211</xdr:row>
                    <xdr:rowOff>0</xdr:rowOff>
                  </from>
                  <to>
                    <xdr:col>8195</xdr:col>
                    <xdr:colOff>0</xdr:colOff>
                    <xdr:row>262211</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8195</xdr:col>
                    <xdr:colOff>0</xdr:colOff>
                    <xdr:row>327747</xdr:row>
                    <xdr:rowOff>0</xdr:rowOff>
                  </from>
                  <to>
                    <xdr:col>8195</xdr:col>
                    <xdr:colOff>0</xdr:colOff>
                    <xdr:row>327747</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8195</xdr:col>
                    <xdr:colOff>0</xdr:colOff>
                    <xdr:row>393283</xdr:row>
                    <xdr:rowOff>0</xdr:rowOff>
                  </from>
                  <to>
                    <xdr:col>8195</xdr:col>
                    <xdr:colOff>0</xdr:colOff>
                    <xdr:row>393283</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8195</xdr:col>
                    <xdr:colOff>0</xdr:colOff>
                    <xdr:row>458819</xdr:row>
                    <xdr:rowOff>0</xdr:rowOff>
                  </from>
                  <to>
                    <xdr:col>8195</xdr:col>
                    <xdr:colOff>0</xdr:colOff>
                    <xdr:row>458819</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8195</xdr:col>
                    <xdr:colOff>0</xdr:colOff>
                    <xdr:row>524355</xdr:row>
                    <xdr:rowOff>0</xdr:rowOff>
                  </from>
                  <to>
                    <xdr:col>8195</xdr:col>
                    <xdr:colOff>0</xdr:colOff>
                    <xdr:row>524355</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8195</xdr:col>
                    <xdr:colOff>0</xdr:colOff>
                    <xdr:row>589891</xdr:row>
                    <xdr:rowOff>0</xdr:rowOff>
                  </from>
                  <to>
                    <xdr:col>8195</xdr:col>
                    <xdr:colOff>0</xdr:colOff>
                    <xdr:row>589891</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8195</xdr:col>
                    <xdr:colOff>0</xdr:colOff>
                    <xdr:row>655427</xdr:row>
                    <xdr:rowOff>0</xdr:rowOff>
                  </from>
                  <to>
                    <xdr:col>8195</xdr:col>
                    <xdr:colOff>0</xdr:colOff>
                    <xdr:row>655427</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8195</xdr:col>
                    <xdr:colOff>0</xdr:colOff>
                    <xdr:row>720963</xdr:row>
                    <xdr:rowOff>0</xdr:rowOff>
                  </from>
                  <to>
                    <xdr:col>8195</xdr:col>
                    <xdr:colOff>0</xdr:colOff>
                    <xdr:row>720963</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8195</xdr:col>
                    <xdr:colOff>0</xdr:colOff>
                    <xdr:row>786499</xdr:row>
                    <xdr:rowOff>0</xdr:rowOff>
                  </from>
                  <to>
                    <xdr:col>8195</xdr:col>
                    <xdr:colOff>0</xdr:colOff>
                    <xdr:row>786499</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8195</xdr:col>
                    <xdr:colOff>0</xdr:colOff>
                    <xdr:row>852035</xdr:row>
                    <xdr:rowOff>0</xdr:rowOff>
                  </from>
                  <to>
                    <xdr:col>8195</xdr:col>
                    <xdr:colOff>0</xdr:colOff>
                    <xdr:row>852035</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8195</xdr:col>
                    <xdr:colOff>0</xdr:colOff>
                    <xdr:row>917571</xdr:row>
                    <xdr:rowOff>0</xdr:rowOff>
                  </from>
                  <to>
                    <xdr:col>8195</xdr:col>
                    <xdr:colOff>0</xdr:colOff>
                    <xdr:row>917571</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8195</xdr:col>
                    <xdr:colOff>0</xdr:colOff>
                    <xdr:row>983107</xdr:row>
                    <xdr:rowOff>0</xdr:rowOff>
                  </from>
                  <to>
                    <xdr:col>8195</xdr:col>
                    <xdr:colOff>0</xdr:colOff>
                    <xdr:row>983107</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8451</xdr:col>
                    <xdr:colOff>0</xdr:colOff>
                    <xdr:row>67</xdr:row>
                    <xdr:rowOff>0</xdr:rowOff>
                  </from>
                  <to>
                    <xdr:col>8451</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8451</xdr:col>
                    <xdr:colOff>0</xdr:colOff>
                    <xdr:row>65603</xdr:row>
                    <xdr:rowOff>0</xdr:rowOff>
                  </from>
                  <to>
                    <xdr:col>8451</xdr:col>
                    <xdr:colOff>0</xdr:colOff>
                    <xdr:row>65603</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8451</xdr:col>
                    <xdr:colOff>0</xdr:colOff>
                    <xdr:row>131139</xdr:row>
                    <xdr:rowOff>0</xdr:rowOff>
                  </from>
                  <to>
                    <xdr:col>8451</xdr:col>
                    <xdr:colOff>0</xdr:colOff>
                    <xdr:row>131139</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8451</xdr:col>
                    <xdr:colOff>0</xdr:colOff>
                    <xdr:row>196675</xdr:row>
                    <xdr:rowOff>0</xdr:rowOff>
                  </from>
                  <to>
                    <xdr:col>8451</xdr:col>
                    <xdr:colOff>0</xdr:colOff>
                    <xdr:row>196675</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8451</xdr:col>
                    <xdr:colOff>0</xdr:colOff>
                    <xdr:row>262211</xdr:row>
                    <xdr:rowOff>0</xdr:rowOff>
                  </from>
                  <to>
                    <xdr:col>8451</xdr:col>
                    <xdr:colOff>0</xdr:colOff>
                    <xdr:row>262211</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8451</xdr:col>
                    <xdr:colOff>0</xdr:colOff>
                    <xdr:row>327747</xdr:row>
                    <xdr:rowOff>0</xdr:rowOff>
                  </from>
                  <to>
                    <xdr:col>8451</xdr:col>
                    <xdr:colOff>0</xdr:colOff>
                    <xdr:row>327747</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8451</xdr:col>
                    <xdr:colOff>0</xdr:colOff>
                    <xdr:row>393283</xdr:row>
                    <xdr:rowOff>0</xdr:rowOff>
                  </from>
                  <to>
                    <xdr:col>8451</xdr:col>
                    <xdr:colOff>0</xdr:colOff>
                    <xdr:row>393283</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8451</xdr:col>
                    <xdr:colOff>0</xdr:colOff>
                    <xdr:row>458819</xdr:row>
                    <xdr:rowOff>0</xdr:rowOff>
                  </from>
                  <to>
                    <xdr:col>8451</xdr:col>
                    <xdr:colOff>0</xdr:colOff>
                    <xdr:row>458819</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8451</xdr:col>
                    <xdr:colOff>0</xdr:colOff>
                    <xdr:row>524355</xdr:row>
                    <xdr:rowOff>0</xdr:rowOff>
                  </from>
                  <to>
                    <xdr:col>8451</xdr:col>
                    <xdr:colOff>0</xdr:colOff>
                    <xdr:row>524355</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8451</xdr:col>
                    <xdr:colOff>0</xdr:colOff>
                    <xdr:row>589891</xdr:row>
                    <xdr:rowOff>0</xdr:rowOff>
                  </from>
                  <to>
                    <xdr:col>8451</xdr:col>
                    <xdr:colOff>0</xdr:colOff>
                    <xdr:row>589891</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8451</xdr:col>
                    <xdr:colOff>0</xdr:colOff>
                    <xdr:row>655427</xdr:row>
                    <xdr:rowOff>0</xdr:rowOff>
                  </from>
                  <to>
                    <xdr:col>8451</xdr:col>
                    <xdr:colOff>0</xdr:colOff>
                    <xdr:row>655427</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8451</xdr:col>
                    <xdr:colOff>0</xdr:colOff>
                    <xdr:row>720963</xdr:row>
                    <xdr:rowOff>0</xdr:rowOff>
                  </from>
                  <to>
                    <xdr:col>8451</xdr:col>
                    <xdr:colOff>0</xdr:colOff>
                    <xdr:row>720963</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8451</xdr:col>
                    <xdr:colOff>0</xdr:colOff>
                    <xdr:row>786499</xdr:row>
                    <xdr:rowOff>0</xdr:rowOff>
                  </from>
                  <to>
                    <xdr:col>8451</xdr:col>
                    <xdr:colOff>0</xdr:colOff>
                    <xdr:row>786499</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8451</xdr:col>
                    <xdr:colOff>0</xdr:colOff>
                    <xdr:row>852035</xdr:row>
                    <xdr:rowOff>0</xdr:rowOff>
                  </from>
                  <to>
                    <xdr:col>8451</xdr:col>
                    <xdr:colOff>0</xdr:colOff>
                    <xdr:row>852035</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8451</xdr:col>
                    <xdr:colOff>0</xdr:colOff>
                    <xdr:row>917571</xdr:row>
                    <xdr:rowOff>0</xdr:rowOff>
                  </from>
                  <to>
                    <xdr:col>8451</xdr:col>
                    <xdr:colOff>0</xdr:colOff>
                    <xdr:row>917571</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8451</xdr:col>
                    <xdr:colOff>0</xdr:colOff>
                    <xdr:row>983107</xdr:row>
                    <xdr:rowOff>0</xdr:rowOff>
                  </from>
                  <to>
                    <xdr:col>8451</xdr:col>
                    <xdr:colOff>0</xdr:colOff>
                    <xdr:row>983107</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8707</xdr:col>
                    <xdr:colOff>0</xdr:colOff>
                    <xdr:row>67</xdr:row>
                    <xdr:rowOff>0</xdr:rowOff>
                  </from>
                  <to>
                    <xdr:col>8707</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8707</xdr:col>
                    <xdr:colOff>0</xdr:colOff>
                    <xdr:row>65603</xdr:row>
                    <xdr:rowOff>0</xdr:rowOff>
                  </from>
                  <to>
                    <xdr:col>8707</xdr:col>
                    <xdr:colOff>0</xdr:colOff>
                    <xdr:row>65603</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8707</xdr:col>
                    <xdr:colOff>0</xdr:colOff>
                    <xdr:row>131139</xdr:row>
                    <xdr:rowOff>0</xdr:rowOff>
                  </from>
                  <to>
                    <xdr:col>8707</xdr:col>
                    <xdr:colOff>0</xdr:colOff>
                    <xdr:row>131139</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8707</xdr:col>
                    <xdr:colOff>0</xdr:colOff>
                    <xdr:row>196675</xdr:row>
                    <xdr:rowOff>0</xdr:rowOff>
                  </from>
                  <to>
                    <xdr:col>8707</xdr:col>
                    <xdr:colOff>0</xdr:colOff>
                    <xdr:row>196675</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8707</xdr:col>
                    <xdr:colOff>0</xdr:colOff>
                    <xdr:row>262211</xdr:row>
                    <xdr:rowOff>0</xdr:rowOff>
                  </from>
                  <to>
                    <xdr:col>8707</xdr:col>
                    <xdr:colOff>0</xdr:colOff>
                    <xdr:row>262211</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8707</xdr:col>
                    <xdr:colOff>0</xdr:colOff>
                    <xdr:row>327747</xdr:row>
                    <xdr:rowOff>0</xdr:rowOff>
                  </from>
                  <to>
                    <xdr:col>8707</xdr:col>
                    <xdr:colOff>0</xdr:colOff>
                    <xdr:row>327747</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8707</xdr:col>
                    <xdr:colOff>0</xdr:colOff>
                    <xdr:row>393283</xdr:row>
                    <xdr:rowOff>0</xdr:rowOff>
                  </from>
                  <to>
                    <xdr:col>8707</xdr:col>
                    <xdr:colOff>0</xdr:colOff>
                    <xdr:row>393283</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8707</xdr:col>
                    <xdr:colOff>0</xdr:colOff>
                    <xdr:row>458819</xdr:row>
                    <xdr:rowOff>0</xdr:rowOff>
                  </from>
                  <to>
                    <xdr:col>8707</xdr:col>
                    <xdr:colOff>0</xdr:colOff>
                    <xdr:row>458819</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8707</xdr:col>
                    <xdr:colOff>0</xdr:colOff>
                    <xdr:row>524355</xdr:row>
                    <xdr:rowOff>0</xdr:rowOff>
                  </from>
                  <to>
                    <xdr:col>8707</xdr:col>
                    <xdr:colOff>0</xdr:colOff>
                    <xdr:row>524355</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8707</xdr:col>
                    <xdr:colOff>0</xdr:colOff>
                    <xdr:row>589891</xdr:row>
                    <xdr:rowOff>0</xdr:rowOff>
                  </from>
                  <to>
                    <xdr:col>8707</xdr:col>
                    <xdr:colOff>0</xdr:colOff>
                    <xdr:row>589891</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8707</xdr:col>
                    <xdr:colOff>0</xdr:colOff>
                    <xdr:row>655427</xdr:row>
                    <xdr:rowOff>0</xdr:rowOff>
                  </from>
                  <to>
                    <xdr:col>8707</xdr:col>
                    <xdr:colOff>0</xdr:colOff>
                    <xdr:row>655427</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8707</xdr:col>
                    <xdr:colOff>0</xdr:colOff>
                    <xdr:row>720963</xdr:row>
                    <xdr:rowOff>0</xdr:rowOff>
                  </from>
                  <to>
                    <xdr:col>8707</xdr:col>
                    <xdr:colOff>0</xdr:colOff>
                    <xdr:row>720963</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8707</xdr:col>
                    <xdr:colOff>0</xdr:colOff>
                    <xdr:row>786499</xdr:row>
                    <xdr:rowOff>0</xdr:rowOff>
                  </from>
                  <to>
                    <xdr:col>8707</xdr:col>
                    <xdr:colOff>0</xdr:colOff>
                    <xdr:row>786499</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8707</xdr:col>
                    <xdr:colOff>0</xdr:colOff>
                    <xdr:row>852035</xdr:row>
                    <xdr:rowOff>0</xdr:rowOff>
                  </from>
                  <to>
                    <xdr:col>8707</xdr:col>
                    <xdr:colOff>0</xdr:colOff>
                    <xdr:row>852035</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8707</xdr:col>
                    <xdr:colOff>0</xdr:colOff>
                    <xdr:row>917571</xdr:row>
                    <xdr:rowOff>0</xdr:rowOff>
                  </from>
                  <to>
                    <xdr:col>8707</xdr:col>
                    <xdr:colOff>0</xdr:colOff>
                    <xdr:row>917571</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8707</xdr:col>
                    <xdr:colOff>0</xdr:colOff>
                    <xdr:row>983107</xdr:row>
                    <xdr:rowOff>0</xdr:rowOff>
                  </from>
                  <to>
                    <xdr:col>8707</xdr:col>
                    <xdr:colOff>0</xdr:colOff>
                    <xdr:row>983107</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8963</xdr:col>
                    <xdr:colOff>0</xdr:colOff>
                    <xdr:row>67</xdr:row>
                    <xdr:rowOff>0</xdr:rowOff>
                  </from>
                  <to>
                    <xdr:col>8963</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8963</xdr:col>
                    <xdr:colOff>0</xdr:colOff>
                    <xdr:row>65603</xdr:row>
                    <xdr:rowOff>0</xdr:rowOff>
                  </from>
                  <to>
                    <xdr:col>8963</xdr:col>
                    <xdr:colOff>0</xdr:colOff>
                    <xdr:row>65603</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8963</xdr:col>
                    <xdr:colOff>0</xdr:colOff>
                    <xdr:row>131139</xdr:row>
                    <xdr:rowOff>0</xdr:rowOff>
                  </from>
                  <to>
                    <xdr:col>8963</xdr:col>
                    <xdr:colOff>0</xdr:colOff>
                    <xdr:row>131139</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8963</xdr:col>
                    <xdr:colOff>0</xdr:colOff>
                    <xdr:row>196675</xdr:row>
                    <xdr:rowOff>0</xdr:rowOff>
                  </from>
                  <to>
                    <xdr:col>8963</xdr:col>
                    <xdr:colOff>0</xdr:colOff>
                    <xdr:row>196675</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8963</xdr:col>
                    <xdr:colOff>0</xdr:colOff>
                    <xdr:row>262211</xdr:row>
                    <xdr:rowOff>0</xdr:rowOff>
                  </from>
                  <to>
                    <xdr:col>8963</xdr:col>
                    <xdr:colOff>0</xdr:colOff>
                    <xdr:row>262211</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8963</xdr:col>
                    <xdr:colOff>0</xdr:colOff>
                    <xdr:row>327747</xdr:row>
                    <xdr:rowOff>0</xdr:rowOff>
                  </from>
                  <to>
                    <xdr:col>8963</xdr:col>
                    <xdr:colOff>0</xdr:colOff>
                    <xdr:row>327747</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8963</xdr:col>
                    <xdr:colOff>0</xdr:colOff>
                    <xdr:row>393283</xdr:row>
                    <xdr:rowOff>0</xdr:rowOff>
                  </from>
                  <to>
                    <xdr:col>8963</xdr:col>
                    <xdr:colOff>0</xdr:colOff>
                    <xdr:row>393283</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8963</xdr:col>
                    <xdr:colOff>0</xdr:colOff>
                    <xdr:row>458819</xdr:row>
                    <xdr:rowOff>0</xdr:rowOff>
                  </from>
                  <to>
                    <xdr:col>8963</xdr:col>
                    <xdr:colOff>0</xdr:colOff>
                    <xdr:row>458819</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8963</xdr:col>
                    <xdr:colOff>0</xdr:colOff>
                    <xdr:row>524355</xdr:row>
                    <xdr:rowOff>0</xdr:rowOff>
                  </from>
                  <to>
                    <xdr:col>8963</xdr:col>
                    <xdr:colOff>0</xdr:colOff>
                    <xdr:row>524355</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8963</xdr:col>
                    <xdr:colOff>0</xdr:colOff>
                    <xdr:row>589891</xdr:row>
                    <xdr:rowOff>0</xdr:rowOff>
                  </from>
                  <to>
                    <xdr:col>8963</xdr:col>
                    <xdr:colOff>0</xdr:colOff>
                    <xdr:row>589891</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8963</xdr:col>
                    <xdr:colOff>0</xdr:colOff>
                    <xdr:row>655427</xdr:row>
                    <xdr:rowOff>0</xdr:rowOff>
                  </from>
                  <to>
                    <xdr:col>8963</xdr:col>
                    <xdr:colOff>0</xdr:colOff>
                    <xdr:row>655427</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8963</xdr:col>
                    <xdr:colOff>0</xdr:colOff>
                    <xdr:row>720963</xdr:row>
                    <xdr:rowOff>0</xdr:rowOff>
                  </from>
                  <to>
                    <xdr:col>8963</xdr:col>
                    <xdr:colOff>0</xdr:colOff>
                    <xdr:row>720963</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8963</xdr:col>
                    <xdr:colOff>0</xdr:colOff>
                    <xdr:row>786499</xdr:row>
                    <xdr:rowOff>0</xdr:rowOff>
                  </from>
                  <to>
                    <xdr:col>8963</xdr:col>
                    <xdr:colOff>0</xdr:colOff>
                    <xdr:row>786499</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8963</xdr:col>
                    <xdr:colOff>0</xdr:colOff>
                    <xdr:row>852035</xdr:row>
                    <xdr:rowOff>0</xdr:rowOff>
                  </from>
                  <to>
                    <xdr:col>8963</xdr:col>
                    <xdr:colOff>0</xdr:colOff>
                    <xdr:row>852035</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8963</xdr:col>
                    <xdr:colOff>0</xdr:colOff>
                    <xdr:row>917571</xdr:row>
                    <xdr:rowOff>0</xdr:rowOff>
                  </from>
                  <to>
                    <xdr:col>8963</xdr:col>
                    <xdr:colOff>0</xdr:colOff>
                    <xdr:row>917571</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8963</xdr:col>
                    <xdr:colOff>0</xdr:colOff>
                    <xdr:row>983107</xdr:row>
                    <xdr:rowOff>0</xdr:rowOff>
                  </from>
                  <to>
                    <xdr:col>8963</xdr:col>
                    <xdr:colOff>0</xdr:colOff>
                    <xdr:row>983107</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9219</xdr:col>
                    <xdr:colOff>0</xdr:colOff>
                    <xdr:row>67</xdr:row>
                    <xdr:rowOff>0</xdr:rowOff>
                  </from>
                  <to>
                    <xdr:col>9219</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9219</xdr:col>
                    <xdr:colOff>0</xdr:colOff>
                    <xdr:row>65603</xdr:row>
                    <xdr:rowOff>0</xdr:rowOff>
                  </from>
                  <to>
                    <xdr:col>9219</xdr:col>
                    <xdr:colOff>0</xdr:colOff>
                    <xdr:row>65603</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9219</xdr:col>
                    <xdr:colOff>0</xdr:colOff>
                    <xdr:row>131139</xdr:row>
                    <xdr:rowOff>0</xdr:rowOff>
                  </from>
                  <to>
                    <xdr:col>9219</xdr:col>
                    <xdr:colOff>0</xdr:colOff>
                    <xdr:row>131139</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9219</xdr:col>
                    <xdr:colOff>0</xdr:colOff>
                    <xdr:row>196675</xdr:row>
                    <xdr:rowOff>0</xdr:rowOff>
                  </from>
                  <to>
                    <xdr:col>9219</xdr:col>
                    <xdr:colOff>0</xdr:colOff>
                    <xdr:row>196675</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9219</xdr:col>
                    <xdr:colOff>0</xdr:colOff>
                    <xdr:row>262211</xdr:row>
                    <xdr:rowOff>0</xdr:rowOff>
                  </from>
                  <to>
                    <xdr:col>9219</xdr:col>
                    <xdr:colOff>0</xdr:colOff>
                    <xdr:row>262211</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9219</xdr:col>
                    <xdr:colOff>0</xdr:colOff>
                    <xdr:row>327747</xdr:row>
                    <xdr:rowOff>0</xdr:rowOff>
                  </from>
                  <to>
                    <xdr:col>9219</xdr:col>
                    <xdr:colOff>0</xdr:colOff>
                    <xdr:row>327747</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9219</xdr:col>
                    <xdr:colOff>0</xdr:colOff>
                    <xdr:row>393283</xdr:row>
                    <xdr:rowOff>0</xdr:rowOff>
                  </from>
                  <to>
                    <xdr:col>9219</xdr:col>
                    <xdr:colOff>0</xdr:colOff>
                    <xdr:row>393283</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9219</xdr:col>
                    <xdr:colOff>0</xdr:colOff>
                    <xdr:row>458819</xdr:row>
                    <xdr:rowOff>0</xdr:rowOff>
                  </from>
                  <to>
                    <xdr:col>9219</xdr:col>
                    <xdr:colOff>0</xdr:colOff>
                    <xdr:row>458819</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9219</xdr:col>
                    <xdr:colOff>0</xdr:colOff>
                    <xdr:row>524355</xdr:row>
                    <xdr:rowOff>0</xdr:rowOff>
                  </from>
                  <to>
                    <xdr:col>9219</xdr:col>
                    <xdr:colOff>0</xdr:colOff>
                    <xdr:row>524355</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9219</xdr:col>
                    <xdr:colOff>0</xdr:colOff>
                    <xdr:row>589891</xdr:row>
                    <xdr:rowOff>0</xdr:rowOff>
                  </from>
                  <to>
                    <xdr:col>9219</xdr:col>
                    <xdr:colOff>0</xdr:colOff>
                    <xdr:row>589891</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9219</xdr:col>
                    <xdr:colOff>0</xdr:colOff>
                    <xdr:row>655427</xdr:row>
                    <xdr:rowOff>0</xdr:rowOff>
                  </from>
                  <to>
                    <xdr:col>9219</xdr:col>
                    <xdr:colOff>0</xdr:colOff>
                    <xdr:row>655427</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9219</xdr:col>
                    <xdr:colOff>0</xdr:colOff>
                    <xdr:row>720963</xdr:row>
                    <xdr:rowOff>0</xdr:rowOff>
                  </from>
                  <to>
                    <xdr:col>9219</xdr:col>
                    <xdr:colOff>0</xdr:colOff>
                    <xdr:row>720963</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9219</xdr:col>
                    <xdr:colOff>0</xdr:colOff>
                    <xdr:row>786499</xdr:row>
                    <xdr:rowOff>0</xdr:rowOff>
                  </from>
                  <to>
                    <xdr:col>9219</xdr:col>
                    <xdr:colOff>0</xdr:colOff>
                    <xdr:row>786499</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9219</xdr:col>
                    <xdr:colOff>0</xdr:colOff>
                    <xdr:row>852035</xdr:row>
                    <xdr:rowOff>0</xdr:rowOff>
                  </from>
                  <to>
                    <xdr:col>9219</xdr:col>
                    <xdr:colOff>0</xdr:colOff>
                    <xdr:row>852035</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9219</xdr:col>
                    <xdr:colOff>0</xdr:colOff>
                    <xdr:row>917571</xdr:row>
                    <xdr:rowOff>0</xdr:rowOff>
                  </from>
                  <to>
                    <xdr:col>9219</xdr:col>
                    <xdr:colOff>0</xdr:colOff>
                    <xdr:row>917571</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9219</xdr:col>
                    <xdr:colOff>0</xdr:colOff>
                    <xdr:row>983107</xdr:row>
                    <xdr:rowOff>0</xdr:rowOff>
                  </from>
                  <to>
                    <xdr:col>9219</xdr:col>
                    <xdr:colOff>0</xdr:colOff>
                    <xdr:row>983107</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9475</xdr:col>
                    <xdr:colOff>0</xdr:colOff>
                    <xdr:row>67</xdr:row>
                    <xdr:rowOff>0</xdr:rowOff>
                  </from>
                  <to>
                    <xdr:col>9475</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9475</xdr:col>
                    <xdr:colOff>0</xdr:colOff>
                    <xdr:row>65603</xdr:row>
                    <xdr:rowOff>0</xdr:rowOff>
                  </from>
                  <to>
                    <xdr:col>9475</xdr:col>
                    <xdr:colOff>0</xdr:colOff>
                    <xdr:row>65603</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9475</xdr:col>
                    <xdr:colOff>0</xdr:colOff>
                    <xdr:row>131139</xdr:row>
                    <xdr:rowOff>0</xdr:rowOff>
                  </from>
                  <to>
                    <xdr:col>9475</xdr:col>
                    <xdr:colOff>0</xdr:colOff>
                    <xdr:row>131139</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9475</xdr:col>
                    <xdr:colOff>0</xdr:colOff>
                    <xdr:row>196675</xdr:row>
                    <xdr:rowOff>0</xdr:rowOff>
                  </from>
                  <to>
                    <xdr:col>9475</xdr:col>
                    <xdr:colOff>0</xdr:colOff>
                    <xdr:row>196675</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9475</xdr:col>
                    <xdr:colOff>0</xdr:colOff>
                    <xdr:row>262211</xdr:row>
                    <xdr:rowOff>0</xdr:rowOff>
                  </from>
                  <to>
                    <xdr:col>9475</xdr:col>
                    <xdr:colOff>0</xdr:colOff>
                    <xdr:row>262211</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9475</xdr:col>
                    <xdr:colOff>0</xdr:colOff>
                    <xdr:row>327747</xdr:row>
                    <xdr:rowOff>0</xdr:rowOff>
                  </from>
                  <to>
                    <xdr:col>9475</xdr:col>
                    <xdr:colOff>0</xdr:colOff>
                    <xdr:row>327747</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9475</xdr:col>
                    <xdr:colOff>0</xdr:colOff>
                    <xdr:row>393283</xdr:row>
                    <xdr:rowOff>0</xdr:rowOff>
                  </from>
                  <to>
                    <xdr:col>9475</xdr:col>
                    <xdr:colOff>0</xdr:colOff>
                    <xdr:row>393283</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9475</xdr:col>
                    <xdr:colOff>0</xdr:colOff>
                    <xdr:row>458819</xdr:row>
                    <xdr:rowOff>0</xdr:rowOff>
                  </from>
                  <to>
                    <xdr:col>9475</xdr:col>
                    <xdr:colOff>0</xdr:colOff>
                    <xdr:row>458819</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9475</xdr:col>
                    <xdr:colOff>0</xdr:colOff>
                    <xdr:row>524355</xdr:row>
                    <xdr:rowOff>0</xdr:rowOff>
                  </from>
                  <to>
                    <xdr:col>9475</xdr:col>
                    <xdr:colOff>0</xdr:colOff>
                    <xdr:row>524355</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9475</xdr:col>
                    <xdr:colOff>0</xdr:colOff>
                    <xdr:row>589891</xdr:row>
                    <xdr:rowOff>0</xdr:rowOff>
                  </from>
                  <to>
                    <xdr:col>9475</xdr:col>
                    <xdr:colOff>0</xdr:colOff>
                    <xdr:row>589891</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9475</xdr:col>
                    <xdr:colOff>0</xdr:colOff>
                    <xdr:row>655427</xdr:row>
                    <xdr:rowOff>0</xdr:rowOff>
                  </from>
                  <to>
                    <xdr:col>9475</xdr:col>
                    <xdr:colOff>0</xdr:colOff>
                    <xdr:row>655427</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9475</xdr:col>
                    <xdr:colOff>0</xdr:colOff>
                    <xdr:row>720963</xdr:row>
                    <xdr:rowOff>0</xdr:rowOff>
                  </from>
                  <to>
                    <xdr:col>9475</xdr:col>
                    <xdr:colOff>0</xdr:colOff>
                    <xdr:row>720963</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9475</xdr:col>
                    <xdr:colOff>0</xdr:colOff>
                    <xdr:row>786499</xdr:row>
                    <xdr:rowOff>0</xdr:rowOff>
                  </from>
                  <to>
                    <xdr:col>9475</xdr:col>
                    <xdr:colOff>0</xdr:colOff>
                    <xdr:row>786499</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9475</xdr:col>
                    <xdr:colOff>0</xdr:colOff>
                    <xdr:row>852035</xdr:row>
                    <xdr:rowOff>0</xdr:rowOff>
                  </from>
                  <to>
                    <xdr:col>9475</xdr:col>
                    <xdr:colOff>0</xdr:colOff>
                    <xdr:row>852035</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9475</xdr:col>
                    <xdr:colOff>0</xdr:colOff>
                    <xdr:row>917571</xdr:row>
                    <xdr:rowOff>0</xdr:rowOff>
                  </from>
                  <to>
                    <xdr:col>9475</xdr:col>
                    <xdr:colOff>0</xdr:colOff>
                    <xdr:row>917571</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9475</xdr:col>
                    <xdr:colOff>0</xdr:colOff>
                    <xdr:row>983107</xdr:row>
                    <xdr:rowOff>0</xdr:rowOff>
                  </from>
                  <to>
                    <xdr:col>9475</xdr:col>
                    <xdr:colOff>0</xdr:colOff>
                    <xdr:row>983107</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9731</xdr:col>
                    <xdr:colOff>0</xdr:colOff>
                    <xdr:row>67</xdr:row>
                    <xdr:rowOff>0</xdr:rowOff>
                  </from>
                  <to>
                    <xdr:col>9731</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9731</xdr:col>
                    <xdr:colOff>0</xdr:colOff>
                    <xdr:row>65603</xdr:row>
                    <xdr:rowOff>0</xdr:rowOff>
                  </from>
                  <to>
                    <xdr:col>9731</xdr:col>
                    <xdr:colOff>0</xdr:colOff>
                    <xdr:row>65603</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9731</xdr:col>
                    <xdr:colOff>0</xdr:colOff>
                    <xdr:row>131139</xdr:row>
                    <xdr:rowOff>0</xdr:rowOff>
                  </from>
                  <to>
                    <xdr:col>9731</xdr:col>
                    <xdr:colOff>0</xdr:colOff>
                    <xdr:row>131139</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9731</xdr:col>
                    <xdr:colOff>0</xdr:colOff>
                    <xdr:row>196675</xdr:row>
                    <xdr:rowOff>0</xdr:rowOff>
                  </from>
                  <to>
                    <xdr:col>9731</xdr:col>
                    <xdr:colOff>0</xdr:colOff>
                    <xdr:row>196675</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9731</xdr:col>
                    <xdr:colOff>0</xdr:colOff>
                    <xdr:row>262211</xdr:row>
                    <xdr:rowOff>0</xdr:rowOff>
                  </from>
                  <to>
                    <xdr:col>9731</xdr:col>
                    <xdr:colOff>0</xdr:colOff>
                    <xdr:row>262211</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9731</xdr:col>
                    <xdr:colOff>0</xdr:colOff>
                    <xdr:row>327747</xdr:row>
                    <xdr:rowOff>0</xdr:rowOff>
                  </from>
                  <to>
                    <xdr:col>9731</xdr:col>
                    <xdr:colOff>0</xdr:colOff>
                    <xdr:row>327747</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9731</xdr:col>
                    <xdr:colOff>0</xdr:colOff>
                    <xdr:row>393283</xdr:row>
                    <xdr:rowOff>0</xdr:rowOff>
                  </from>
                  <to>
                    <xdr:col>9731</xdr:col>
                    <xdr:colOff>0</xdr:colOff>
                    <xdr:row>393283</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9731</xdr:col>
                    <xdr:colOff>0</xdr:colOff>
                    <xdr:row>458819</xdr:row>
                    <xdr:rowOff>0</xdr:rowOff>
                  </from>
                  <to>
                    <xdr:col>9731</xdr:col>
                    <xdr:colOff>0</xdr:colOff>
                    <xdr:row>458819</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9731</xdr:col>
                    <xdr:colOff>0</xdr:colOff>
                    <xdr:row>524355</xdr:row>
                    <xdr:rowOff>0</xdr:rowOff>
                  </from>
                  <to>
                    <xdr:col>9731</xdr:col>
                    <xdr:colOff>0</xdr:colOff>
                    <xdr:row>524355</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9731</xdr:col>
                    <xdr:colOff>0</xdr:colOff>
                    <xdr:row>589891</xdr:row>
                    <xdr:rowOff>0</xdr:rowOff>
                  </from>
                  <to>
                    <xdr:col>9731</xdr:col>
                    <xdr:colOff>0</xdr:colOff>
                    <xdr:row>589891</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9731</xdr:col>
                    <xdr:colOff>0</xdr:colOff>
                    <xdr:row>655427</xdr:row>
                    <xdr:rowOff>0</xdr:rowOff>
                  </from>
                  <to>
                    <xdr:col>9731</xdr:col>
                    <xdr:colOff>0</xdr:colOff>
                    <xdr:row>655427</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9731</xdr:col>
                    <xdr:colOff>0</xdr:colOff>
                    <xdr:row>720963</xdr:row>
                    <xdr:rowOff>0</xdr:rowOff>
                  </from>
                  <to>
                    <xdr:col>9731</xdr:col>
                    <xdr:colOff>0</xdr:colOff>
                    <xdr:row>720963</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9731</xdr:col>
                    <xdr:colOff>0</xdr:colOff>
                    <xdr:row>786499</xdr:row>
                    <xdr:rowOff>0</xdr:rowOff>
                  </from>
                  <to>
                    <xdr:col>9731</xdr:col>
                    <xdr:colOff>0</xdr:colOff>
                    <xdr:row>786499</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9731</xdr:col>
                    <xdr:colOff>0</xdr:colOff>
                    <xdr:row>852035</xdr:row>
                    <xdr:rowOff>0</xdr:rowOff>
                  </from>
                  <to>
                    <xdr:col>9731</xdr:col>
                    <xdr:colOff>0</xdr:colOff>
                    <xdr:row>852035</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9731</xdr:col>
                    <xdr:colOff>0</xdr:colOff>
                    <xdr:row>917571</xdr:row>
                    <xdr:rowOff>0</xdr:rowOff>
                  </from>
                  <to>
                    <xdr:col>9731</xdr:col>
                    <xdr:colOff>0</xdr:colOff>
                    <xdr:row>917571</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9731</xdr:col>
                    <xdr:colOff>0</xdr:colOff>
                    <xdr:row>983107</xdr:row>
                    <xdr:rowOff>0</xdr:rowOff>
                  </from>
                  <to>
                    <xdr:col>9731</xdr:col>
                    <xdr:colOff>0</xdr:colOff>
                    <xdr:row>983107</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9987</xdr:col>
                    <xdr:colOff>0</xdr:colOff>
                    <xdr:row>67</xdr:row>
                    <xdr:rowOff>0</xdr:rowOff>
                  </from>
                  <to>
                    <xdr:col>9987</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9987</xdr:col>
                    <xdr:colOff>0</xdr:colOff>
                    <xdr:row>65603</xdr:row>
                    <xdr:rowOff>0</xdr:rowOff>
                  </from>
                  <to>
                    <xdr:col>9987</xdr:col>
                    <xdr:colOff>0</xdr:colOff>
                    <xdr:row>65603</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9987</xdr:col>
                    <xdr:colOff>0</xdr:colOff>
                    <xdr:row>131139</xdr:row>
                    <xdr:rowOff>0</xdr:rowOff>
                  </from>
                  <to>
                    <xdr:col>9987</xdr:col>
                    <xdr:colOff>0</xdr:colOff>
                    <xdr:row>131139</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9987</xdr:col>
                    <xdr:colOff>0</xdr:colOff>
                    <xdr:row>196675</xdr:row>
                    <xdr:rowOff>0</xdr:rowOff>
                  </from>
                  <to>
                    <xdr:col>9987</xdr:col>
                    <xdr:colOff>0</xdr:colOff>
                    <xdr:row>196675</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9987</xdr:col>
                    <xdr:colOff>0</xdr:colOff>
                    <xdr:row>262211</xdr:row>
                    <xdr:rowOff>0</xdr:rowOff>
                  </from>
                  <to>
                    <xdr:col>9987</xdr:col>
                    <xdr:colOff>0</xdr:colOff>
                    <xdr:row>262211</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9987</xdr:col>
                    <xdr:colOff>0</xdr:colOff>
                    <xdr:row>327747</xdr:row>
                    <xdr:rowOff>0</xdr:rowOff>
                  </from>
                  <to>
                    <xdr:col>9987</xdr:col>
                    <xdr:colOff>0</xdr:colOff>
                    <xdr:row>327747</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9987</xdr:col>
                    <xdr:colOff>0</xdr:colOff>
                    <xdr:row>393283</xdr:row>
                    <xdr:rowOff>0</xdr:rowOff>
                  </from>
                  <to>
                    <xdr:col>9987</xdr:col>
                    <xdr:colOff>0</xdr:colOff>
                    <xdr:row>393283</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9987</xdr:col>
                    <xdr:colOff>0</xdr:colOff>
                    <xdr:row>458819</xdr:row>
                    <xdr:rowOff>0</xdr:rowOff>
                  </from>
                  <to>
                    <xdr:col>9987</xdr:col>
                    <xdr:colOff>0</xdr:colOff>
                    <xdr:row>458819</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9987</xdr:col>
                    <xdr:colOff>0</xdr:colOff>
                    <xdr:row>524355</xdr:row>
                    <xdr:rowOff>0</xdr:rowOff>
                  </from>
                  <to>
                    <xdr:col>9987</xdr:col>
                    <xdr:colOff>0</xdr:colOff>
                    <xdr:row>524355</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9987</xdr:col>
                    <xdr:colOff>0</xdr:colOff>
                    <xdr:row>589891</xdr:row>
                    <xdr:rowOff>0</xdr:rowOff>
                  </from>
                  <to>
                    <xdr:col>9987</xdr:col>
                    <xdr:colOff>0</xdr:colOff>
                    <xdr:row>589891</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9987</xdr:col>
                    <xdr:colOff>0</xdr:colOff>
                    <xdr:row>655427</xdr:row>
                    <xdr:rowOff>0</xdr:rowOff>
                  </from>
                  <to>
                    <xdr:col>9987</xdr:col>
                    <xdr:colOff>0</xdr:colOff>
                    <xdr:row>655427</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9987</xdr:col>
                    <xdr:colOff>0</xdr:colOff>
                    <xdr:row>720963</xdr:row>
                    <xdr:rowOff>0</xdr:rowOff>
                  </from>
                  <to>
                    <xdr:col>9987</xdr:col>
                    <xdr:colOff>0</xdr:colOff>
                    <xdr:row>720963</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9987</xdr:col>
                    <xdr:colOff>0</xdr:colOff>
                    <xdr:row>786499</xdr:row>
                    <xdr:rowOff>0</xdr:rowOff>
                  </from>
                  <to>
                    <xdr:col>9987</xdr:col>
                    <xdr:colOff>0</xdr:colOff>
                    <xdr:row>786499</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9987</xdr:col>
                    <xdr:colOff>0</xdr:colOff>
                    <xdr:row>852035</xdr:row>
                    <xdr:rowOff>0</xdr:rowOff>
                  </from>
                  <to>
                    <xdr:col>9987</xdr:col>
                    <xdr:colOff>0</xdr:colOff>
                    <xdr:row>852035</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9987</xdr:col>
                    <xdr:colOff>0</xdr:colOff>
                    <xdr:row>917571</xdr:row>
                    <xdr:rowOff>0</xdr:rowOff>
                  </from>
                  <to>
                    <xdr:col>9987</xdr:col>
                    <xdr:colOff>0</xdr:colOff>
                    <xdr:row>917571</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9987</xdr:col>
                    <xdr:colOff>0</xdr:colOff>
                    <xdr:row>983107</xdr:row>
                    <xdr:rowOff>0</xdr:rowOff>
                  </from>
                  <to>
                    <xdr:col>9987</xdr:col>
                    <xdr:colOff>0</xdr:colOff>
                    <xdr:row>983107</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10243</xdr:col>
                    <xdr:colOff>0</xdr:colOff>
                    <xdr:row>67</xdr:row>
                    <xdr:rowOff>0</xdr:rowOff>
                  </from>
                  <to>
                    <xdr:col>10243</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10243</xdr:col>
                    <xdr:colOff>0</xdr:colOff>
                    <xdr:row>65603</xdr:row>
                    <xdr:rowOff>0</xdr:rowOff>
                  </from>
                  <to>
                    <xdr:col>10243</xdr:col>
                    <xdr:colOff>0</xdr:colOff>
                    <xdr:row>65603</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10243</xdr:col>
                    <xdr:colOff>0</xdr:colOff>
                    <xdr:row>131139</xdr:row>
                    <xdr:rowOff>0</xdr:rowOff>
                  </from>
                  <to>
                    <xdr:col>10243</xdr:col>
                    <xdr:colOff>0</xdr:colOff>
                    <xdr:row>131139</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10243</xdr:col>
                    <xdr:colOff>0</xdr:colOff>
                    <xdr:row>196675</xdr:row>
                    <xdr:rowOff>0</xdr:rowOff>
                  </from>
                  <to>
                    <xdr:col>10243</xdr:col>
                    <xdr:colOff>0</xdr:colOff>
                    <xdr:row>196675</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10243</xdr:col>
                    <xdr:colOff>0</xdr:colOff>
                    <xdr:row>262211</xdr:row>
                    <xdr:rowOff>0</xdr:rowOff>
                  </from>
                  <to>
                    <xdr:col>10243</xdr:col>
                    <xdr:colOff>0</xdr:colOff>
                    <xdr:row>262211</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10243</xdr:col>
                    <xdr:colOff>0</xdr:colOff>
                    <xdr:row>327747</xdr:row>
                    <xdr:rowOff>0</xdr:rowOff>
                  </from>
                  <to>
                    <xdr:col>10243</xdr:col>
                    <xdr:colOff>0</xdr:colOff>
                    <xdr:row>327747</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10243</xdr:col>
                    <xdr:colOff>0</xdr:colOff>
                    <xdr:row>393283</xdr:row>
                    <xdr:rowOff>0</xdr:rowOff>
                  </from>
                  <to>
                    <xdr:col>10243</xdr:col>
                    <xdr:colOff>0</xdr:colOff>
                    <xdr:row>393283</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10243</xdr:col>
                    <xdr:colOff>0</xdr:colOff>
                    <xdr:row>458819</xdr:row>
                    <xdr:rowOff>0</xdr:rowOff>
                  </from>
                  <to>
                    <xdr:col>10243</xdr:col>
                    <xdr:colOff>0</xdr:colOff>
                    <xdr:row>458819</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10243</xdr:col>
                    <xdr:colOff>0</xdr:colOff>
                    <xdr:row>524355</xdr:row>
                    <xdr:rowOff>0</xdr:rowOff>
                  </from>
                  <to>
                    <xdr:col>10243</xdr:col>
                    <xdr:colOff>0</xdr:colOff>
                    <xdr:row>524355</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10243</xdr:col>
                    <xdr:colOff>0</xdr:colOff>
                    <xdr:row>589891</xdr:row>
                    <xdr:rowOff>0</xdr:rowOff>
                  </from>
                  <to>
                    <xdr:col>10243</xdr:col>
                    <xdr:colOff>0</xdr:colOff>
                    <xdr:row>589891</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10243</xdr:col>
                    <xdr:colOff>0</xdr:colOff>
                    <xdr:row>655427</xdr:row>
                    <xdr:rowOff>0</xdr:rowOff>
                  </from>
                  <to>
                    <xdr:col>10243</xdr:col>
                    <xdr:colOff>0</xdr:colOff>
                    <xdr:row>655427</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10243</xdr:col>
                    <xdr:colOff>0</xdr:colOff>
                    <xdr:row>720963</xdr:row>
                    <xdr:rowOff>0</xdr:rowOff>
                  </from>
                  <to>
                    <xdr:col>10243</xdr:col>
                    <xdr:colOff>0</xdr:colOff>
                    <xdr:row>720963</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10243</xdr:col>
                    <xdr:colOff>0</xdr:colOff>
                    <xdr:row>786499</xdr:row>
                    <xdr:rowOff>0</xdr:rowOff>
                  </from>
                  <to>
                    <xdr:col>10243</xdr:col>
                    <xdr:colOff>0</xdr:colOff>
                    <xdr:row>786499</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10243</xdr:col>
                    <xdr:colOff>0</xdr:colOff>
                    <xdr:row>852035</xdr:row>
                    <xdr:rowOff>0</xdr:rowOff>
                  </from>
                  <to>
                    <xdr:col>10243</xdr:col>
                    <xdr:colOff>0</xdr:colOff>
                    <xdr:row>852035</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10243</xdr:col>
                    <xdr:colOff>0</xdr:colOff>
                    <xdr:row>917571</xdr:row>
                    <xdr:rowOff>0</xdr:rowOff>
                  </from>
                  <to>
                    <xdr:col>10243</xdr:col>
                    <xdr:colOff>0</xdr:colOff>
                    <xdr:row>917571</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10243</xdr:col>
                    <xdr:colOff>0</xdr:colOff>
                    <xdr:row>983107</xdr:row>
                    <xdr:rowOff>0</xdr:rowOff>
                  </from>
                  <to>
                    <xdr:col>10243</xdr:col>
                    <xdr:colOff>0</xdr:colOff>
                    <xdr:row>983107</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10499</xdr:col>
                    <xdr:colOff>0</xdr:colOff>
                    <xdr:row>67</xdr:row>
                    <xdr:rowOff>0</xdr:rowOff>
                  </from>
                  <to>
                    <xdr:col>10499</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10499</xdr:col>
                    <xdr:colOff>0</xdr:colOff>
                    <xdr:row>65603</xdr:row>
                    <xdr:rowOff>0</xdr:rowOff>
                  </from>
                  <to>
                    <xdr:col>10499</xdr:col>
                    <xdr:colOff>0</xdr:colOff>
                    <xdr:row>65603</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10499</xdr:col>
                    <xdr:colOff>0</xdr:colOff>
                    <xdr:row>131139</xdr:row>
                    <xdr:rowOff>0</xdr:rowOff>
                  </from>
                  <to>
                    <xdr:col>10499</xdr:col>
                    <xdr:colOff>0</xdr:colOff>
                    <xdr:row>131139</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10499</xdr:col>
                    <xdr:colOff>0</xdr:colOff>
                    <xdr:row>196675</xdr:row>
                    <xdr:rowOff>0</xdr:rowOff>
                  </from>
                  <to>
                    <xdr:col>10499</xdr:col>
                    <xdr:colOff>0</xdr:colOff>
                    <xdr:row>196675</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10499</xdr:col>
                    <xdr:colOff>0</xdr:colOff>
                    <xdr:row>262211</xdr:row>
                    <xdr:rowOff>0</xdr:rowOff>
                  </from>
                  <to>
                    <xdr:col>10499</xdr:col>
                    <xdr:colOff>0</xdr:colOff>
                    <xdr:row>262211</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10499</xdr:col>
                    <xdr:colOff>0</xdr:colOff>
                    <xdr:row>327747</xdr:row>
                    <xdr:rowOff>0</xdr:rowOff>
                  </from>
                  <to>
                    <xdr:col>10499</xdr:col>
                    <xdr:colOff>0</xdr:colOff>
                    <xdr:row>327747</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10499</xdr:col>
                    <xdr:colOff>0</xdr:colOff>
                    <xdr:row>393283</xdr:row>
                    <xdr:rowOff>0</xdr:rowOff>
                  </from>
                  <to>
                    <xdr:col>10499</xdr:col>
                    <xdr:colOff>0</xdr:colOff>
                    <xdr:row>393283</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10499</xdr:col>
                    <xdr:colOff>0</xdr:colOff>
                    <xdr:row>458819</xdr:row>
                    <xdr:rowOff>0</xdr:rowOff>
                  </from>
                  <to>
                    <xdr:col>10499</xdr:col>
                    <xdr:colOff>0</xdr:colOff>
                    <xdr:row>458819</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10499</xdr:col>
                    <xdr:colOff>0</xdr:colOff>
                    <xdr:row>524355</xdr:row>
                    <xdr:rowOff>0</xdr:rowOff>
                  </from>
                  <to>
                    <xdr:col>10499</xdr:col>
                    <xdr:colOff>0</xdr:colOff>
                    <xdr:row>524355</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10499</xdr:col>
                    <xdr:colOff>0</xdr:colOff>
                    <xdr:row>589891</xdr:row>
                    <xdr:rowOff>0</xdr:rowOff>
                  </from>
                  <to>
                    <xdr:col>10499</xdr:col>
                    <xdr:colOff>0</xdr:colOff>
                    <xdr:row>589891</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10499</xdr:col>
                    <xdr:colOff>0</xdr:colOff>
                    <xdr:row>655427</xdr:row>
                    <xdr:rowOff>0</xdr:rowOff>
                  </from>
                  <to>
                    <xdr:col>10499</xdr:col>
                    <xdr:colOff>0</xdr:colOff>
                    <xdr:row>655427</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10499</xdr:col>
                    <xdr:colOff>0</xdr:colOff>
                    <xdr:row>720963</xdr:row>
                    <xdr:rowOff>0</xdr:rowOff>
                  </from>
                  <to>
                    <xdr:col>10499</xdr:col>
                    <xdr:colOff>0</xdr:colOff>
                    <xdr:row>720963</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10499</xdr:col>
                    <xdr:colOff>0</xdr:colOff>
                    <xdr:row>786499</xdr:row>
                    <xdr:rowOff>0</xdr:rowOff>
                  </from>
                  <to>
                    <xdr:col>10499</xdr:col>
                    <xdr:colOff>0</xdr:colOff>
                    <xdr:row>786499</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10499</xdr:col>
                    <xdr:colOff>0</xdr:colOff>
                    <xdr:row>852035</xdr:row>
                    <xdr:rowOff>0</xdr:rowOff>
                  </from>
                  <to>
                    <xdr:col>10499</xdr:col>
                    <xdr:colOff>0</xdr:colOff>
                    <xdr:row>852035</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10499</xdr:col>
                    <xdr:colOff>0</xdr:colOff>
                    <xdr:row>917571</xdr:row>
                    <xdr:rowOff>0</xdr:rowOff>
                  </from>
                  <to>
                    <xdr:col>10499</xdr:col>
                    <xdr:colOff>0</xdr:colOff>
                    <xdr:row>917571</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10499</xdr:col>
                    <xdr:colOff>0</xdr:colOff>
                    <xdr:row>983107</xdr:row>
                    <xdr:rowOff>0</xdr:rowOff>
                  </from>
                  <to>
                    <xdr:col>10499</xdr:col>
                    <xdr:colOff>0</xdr:colOff>
                    <xdr:row>983107</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10755</xdr:col>
                    <xdr:colOff>0</xdr:colOff>
                    <xdr:row>67</xdr:row>
                    <xdr:rowOff>0</xdr:rowOff>
                  </from>
                  <to>
                    <xdr:col>10755</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10755</xdr:col>
                    <xdr:colOff>0</xdr:colOff>
                    <xdr:row>65603</xdr:row>
                    <xdr:rowOff>0</xdr:rowOff>
                  </from>
                  <to>
                    <xdr:col>10755</xdr:col>
                    <xdr:colOff>0</xdr:colOff>
                    <xdr:row>65603</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10755</xdr:col>
                    <xdr:colOff>0</xdr:colOff>
                    <xdr:row>131139</xdr:row>
                    <xdr:rowOff>0</xdr:rowOff>
                  </from>
                  <to>
                    <xdr:col>10755</xdr:col>
                    <xdr:colOff>0</xdr:colOff>
                    <xdr:row>131139</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10755</xdr:col>
                    <xdr:colOff>0</xdr:colOff>
                    <xdr:row>196675</xdr:row>
                    <xdr:rowOff>0</xdr:rowOff>
                  </from>
                  <to>
                    <xdr:col>10755</xdr:col>
                    <xdr:colOff>0</xdr:colOff>
                    <xdr:row>196675</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10755</xdr:col>
                    <xdr:colOff>0</xdr:colOff>
                    <xdr:row>262211</xdr:row>
                    <xdr:rowOff>0</xdr:rowOff>
                  </from>
                  <to>
                    <xdr:col>10755</xdr:col>
                    <xdr:colOff>0</xdr:colOff>
                    <xdr:row>262211</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10755</xdr:col>
                    <xdr:colOff>0</xdr:colOff>
                    <xdr:row>327747</xdr:row>
                    <xdr:rowOff>0</xdr:rowOff>
                  </from>
                  <to>
                    <xdr:col>10755</xdr:col>
                    <xdr:colOff>0</xdr:colOff>
                    <xdr:row>327747</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10755</xdr:col>
                    <xdr:colOff>0</xdr:colOff>
                    <xdr:row>393283</xdr:row>
                    <xdr:rowOff>0</xdr:rowOff>
                  </from>
                  <to>
                    <xdr:col>10755</xdr:col>
                    <xdr:colOff>0</xdr:colOff>
                    <xdr:row>393283</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10755</xdr:col>
                    <xdr:colOff>0</xdr:colOff>
                    <xdr:row>458819</xdr:row>
                    <xdr:rowOff>0</xdr:rowOff>
                  </from>
                  <to>
                    <xdr:col>10755</xdr:col>
                    <xdr:colOff>0</xdr:colOff>
                    <xdr:row>458819</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10755</xdr:col>
                    <xdr:colOff>0</xdr:colOff>
                    <xdr:row>524355</xdr:row>
                    <xdr:rowOff>0</xdr:rowOff>
                  </from>
                  <to>
                    <xdr:col>10755</xdr:col>
                    <xdr:colOff>0</xdr:colOff>
                    <xdr:row>524355</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10755</xdr:col>
                    <xdr:colOff>0</xdr:colOff>
                    <xdr:row>589891</xdr:row>
                    <xdr:rowOff>0</xdr:rowOff>
                  </from>
                  <to>
                    <xdr:col>10755</xdr:col>
                    <xdr:colOff>0</xdr:colOff>
                    <xdr:row>589891</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10755</xdr:col>
                    <xdr:colOff>0</xdr:colOff>
                    <xdr:row>655427</xdr:row>
                    <xdr:rowOff>0</xdr:rowOff>
                  </from>
                  <to>
                    <xdr:col>10755</xdr:col>
                    <xdr:colOff>0</xdr:colOff>
                    <xdr:row>655427</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10755</xdr:col>
                    <xdr:colOff>0</xdr:colOff>
                    <xdr:row>720963</xdr:row>
                    <xdr:rowOff>0</xdr:rowOff>
                  </from>
                  <to>
                    <xdr:col>10755</xdr:col>
                    <xdr:colOff>0</xdr:colOff>
                    <xdr:row>720963</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10755</xdr:col>
                    <xdr:colOff>0</xdr:colOff>
                    <xdr:row>786499</xdr:row>
                    <xdr:rowOff>0</xdr:rowOff>
                  </from>
                  <to>
                    <xdr:col>10755</xdr:col>
                    <xdr:colOff>0</xdr:colOff>
                    <xdr:row>786499</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10755</xdr:col>
                    <xdr:colOff>0</xdr:colOff>
                    <xdr:row>852035</xdr:row>
                    <xdr:rowOff>0</xdr:rowOff>
                  </from>
                  <to>
                    <xdr:col>10755</xdr:col>
                    <xdr:colOff>0</xdr:colOff>
                    <xdr:row>852035</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10755</xdr:col>
                    <xdr:colOff>0</xdr:colOff>
                    <xdr:row>917571</xdr:row>
                    <xdr:rowOff>0</xdr:rowOff>
                  </from>
                  <to>
                    <xdr:col>10755</xdr:col>
                    <xdr:colOff>0</xdr:colOff>
                    <xdr:row>917571</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10755</xdr:col>
                    <xdr:colOff>0</xdr:colOff>
                    <xdr:row>983107</xdr:row>
                    <xdr:rowOff>0</xdr:rowOff>
                  </from>
                  <to>
                    <xdr:col>10755</xdr:col>
                    <xdr:colOff>0</xdr:colOff>
                    <xdr:row>983107</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11011</xdr:col>
                    <xdr:colOff>0</xdr:colOff>
                    <xdr:row>67</xdr:row>
                    <xdr:rowOff>0</xdr:rowOff>
                  </from>
                  <to>
                    <xdr:col>11011</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11011</xdr:col>
                    <xdr:colOff>0</xdr:colOff>
                    <xdr:row>65603</xdr:row>
                    <xdr:rowOff>0</xdr:rowOff>
                  </from>
                  <to>
                    <xdr:col>11011</xdr:col>
                    <xdr:colOff>0</xdr:colOff>
                    <xdr:row>65603</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11011</xdr:col>
                    <xdr:colOff>0</xdr:colOff>
                    <xdr:row>131139</xdr:row>
                    <xdr:rowOff>0</xdr:rowOff>
                  </from>
                  <to>
                    <xdr:col>11011</xdr:col>
                    <xdr:colOff>0</xdr:colOff>
                    <xdr:row>131139</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11011</xdr:col>
                    <xdr:colOff>0</xdr:colOff>
                    <xdr:row>196675</xdr:row>
                    <xdr:rowOff>0</xdr:rowOff>
                  </from>
                  <to>
                    <xdr:col>11011</xdr:col>
                    <xdr:colOff>0</xdr:colOff>
                    <xdr:row>196675</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11011</xdr:col>
                    <xdr:colOff>0</xdr:colOff>
                    <xdr:row>262211</xdr:row>
                    <xdr:rowOff>0</xdr:rowOff>
                  </from>
                  <to>
                    <xdr:col>11011</xdr:col>
                    <xdr:colOff>0</xdr:colOff>
                    <xdr:row>262211</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11011</xdr:col>
                    <xdr:colOff>0</xdr:colOff>
                    <xdr:row>327747</xdr:row>
                    <xdr:rowOff>0</xdr:rowOff>
                  </from>
                  <to>
                    <xdr:col>11011</xdr:col>
                    <xdr:colOff>0</xdr:colOff>
                    <xdr:row>327747</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11011</xdr:col>
                    <xdr:colOff>0</xdr:colOff>
                    <xdr:row>393283</xdr:row>
                    <xdr:rowOff>0</xdr:rowOff>
                  </from>
                  <to>
                    <xdr:col>11011</xdr:col>
                    <xdr:colOff>0</xdr:colOff>
                    <xdr:row>393283</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11011</xdr:col>
                    <xdr:colOff>0</xdr:colOff>
                    <xdr:row>458819</xdr:row>
                    <xdr:rowOff>0</xdr:rowOff>
                  </from>
                  <to>
                    <xdr:col>11011</xdr:col>
                    <xdr:colOff>0</xdr:colOff>
                    <xdr:row>458819</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11011</xdr:col>
                    <xdr:colOff>0</xdr:colOff>
                    <xdr:row>524355</xdr:row>
                    <xdr:rowOff>0</xdr:rowOff>
                  </from>
                  <to>
                    <xdr:col>11011</xdr:col>
                    <xdr:colOff>0</xdr:colOff>
                    <xdr:row>524355</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11011</xdr:col>
                    <xdr:colOff>0</xdr:colOff>
                    <xdr:row>589891</xdr:row>
                    <xdr:rowOff>0</xdr:rowOff>
                  </from>
                  <to>
                    <xdr:col>11011</xdr:col>
                    <xdr:colOff>0</xdr:colOff>
                    <xdr:row>589891</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11011</xdr:col>
                    <xdr:colOff>0</xdr:colOff>
                    <xdr:row>655427</xdr:row>
                    <xdr:rowOff>0</xdr:rowOff>
                  </from>
                  <to>
                    <xdr:col>11011</xdr:col>
                    <xdr:colOff>0</xdr:colOff>
                    <xdr:row>655427</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11011</xdr:col>
                    <xdr:colOff>0</xdr:colOff>
                    <xdr:row>720963</xdr:row>
                    <xdr:rowOff>0</xdr:rowOff>
                  </from>
                  <to>
                    <xdr:col>11011</xdr:col>
                    <xdr:colOff>0</xdr:colOff>
                    <xdr:row>720963</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11011</xdr:col>
                    <xdr:colOff>0</xdr:colOff>
                    <xdr:row>786499</xdr:row>
                    <xdr:rowOff>0</xdr:rowOff>
                  </from>
                  <to>
                    <xdr:col>11011</xdr:col>
                    <xdr:colOff>0</xdr:colOff>
                    <xdr:row>786499</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11011</xdr:col>
                    <xdr:colOff>0</xdr:colOff>
                    <xdr:row>852035</xdr:row>
                    <xdr:rowOff>0</xdr:rowOff>
                  </from>
                  <to>
                    <xdr:col>11011</xdr:col>
                    <xdr:colOff>0</xdr:colOff>
                    <xdr:row>852035</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11011</xdr:col>
                    <xdr:colOff>0</xdr:colOff>
                    <xdr:row>917571</xdr:row>
                    <xdr:rowOff>0</xdr:rowOff>
                  </from>
                  <to>
                    <xdr:col>11011</xdr:col>
                    <xdr:colOff>0</xdr:colOff>
                    <xdr:row>917571</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11011</xdr:col>
                    <xdr:colOff>0</xdr:colOff>
                    <xdr:row>983107</xdr:row>
                    <xdr:rowOff>0</xdr:rowOff>
                  </from>
                  <to>
                    <xdr:col>11011</xdr:col>
                    <xdr:colOff>0</xdr:colOff>
                    <xdr:row>983107</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11267</xdr:col>
                    <xdr:colOff>0</xdr:colOff>
                    <xdr:row>67</xdr:row>
                    <xdr:rowOff>0</xdr:rowOff>
                  </from>
                  <to>
                    <xdr:col>11267</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11267</xdr:col>
                    <xdr:colOff>0</xdr:colOff>
                    <xdr:row>65603</xdr:row>
                    <xdr:rowOff>0</xdr:rowOff>
                  </from>
                  <to>
                    <xdr:col>11267</xdr:col>
                    <xdr:colOff>0</xdr:colOff>
                    <xdr:row>65603</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11267</xdr:col>
                    <xdr:colOff>0</xdr:colOff>
                    <xdr:row>131139</xdr:row>
                    <xdr:rowOff>0</xdr:rowOff>
                  </from>
                  <to>
                    <xdr:col>11267</xdr:col>
                    <xdr:colOff>0</xdr:colOff>
                    <xdr:row>131139</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11267</xdr:col>
                    <xdr:colOff>0</xdr:colOff>
                    <xdr:row>196675</xdr:row>
                    <xdr:rowOff>0</xdr:rowOff>
                  </from>
                  <to>
                    <xdr:col>11267</xdr:col>
                    <xdr:colOff>0</xdr:colOff>
                    <xdr:row>196675</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11267</xdr:col>
                    <xdr:colOff>0</xdr:colOff>
                    <xdr:row>262211</xdr:row>
                    <xdr:rowOff>0</xdr:rowOff>
                  </from>
                  <to>
                    <xdr:col>11267</xdr:col>
                    <xdr:colOff>0</xdr:colOff>
                    <xdr:row>262211</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11267</xdr:col>
                    <xdr:colOff>0</xdr:colOff>
                    <xdr:row>327747</xdr:row>
                    <xdr:rowOff>0</xdr:rowOff>
                  </from>
                  <to>
                    <xdr:col>11267</xdr:col>
                    <xdr:colOff>0</xdr:colOff>
                    <xdr:row>327747</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11267</xdr:col>
                    <xdr:colOff>0</xdr:colOff>
                    <xdr:row>393283</xdr:row>
                    <xdr:rowOff>0</xdr:rowOff>
                  </from>
                  <to>
                    <xdr:col>11267</xdr:col>
                    <xdr:colOff>0</xdr:colOff>
                    <xdr:row>393283</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11267</xdr:col>
                    <xdr:colOff>0</xdr:colOff>
                    <xdr:row>458819</xdr:row>
                    <xdr:rowOff>0</xdr:rowOff>
                  </from>
                  <to>
                    <xdr:col>11267</xdr:col>
                    <xdr:colOff>0</xdr:colOff>
                    <xdr:row>458819</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11267</xdr:col>
                    <xdr:colOff>0</xdr:colOff>
                    <xdr:row>524355</xdr:row>
                    <xdr:rowOff>0</xdr:rowOff>
                  </from>
                  <to>
                    <xdr:col>11267</xdr:col>
                    <xdr:colOff>0</xdr:colOff>
                    <xdr:row>524355</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11267</xdr:col>
                    <xdr:colOff>0</xdr:colOff>
                    <xdr:row>589891</xdr:row>
                    <xdr:rowOff>0</xdr:rowOff>
                  </from>
                  <to>
                    <xdr:col>11267</xdr:col>
                    <xdr:colOff>0</xdr:colOff>
                    <xdr:row>589891</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11267</xdr:col>
                    <xdr:colOff>0</xdr:colOff>
                    <xdr:row>655427</xdr:row>
                    <xdr:rowOff>0</xdr:rowOff>
                  </from>
                  <to>
                    <xdr:col>11267</xdr:col>
                    <xdr:colOff>0</xdr:colOff>
                    <xdr:row>655427</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11267</xdr:col>
                    <xdr:colOff>0</xdr:colOff>
                    <xdr:row>720963</xdr:row>
                    <xdr:rowOff>0</xdr:rowOff>
                  </from>
                  <to>
                    <xdr:col>11267</xdr:col>
                    <xdr:colOff>0</xdr:colOff>
                    <xdr:row>720963</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11267</xdr:col>
                    <xdr:colOff>0</xdr:colOff>
                    <xdr:row>786499</xdr:row>
                    <xdr:rowOff>0</xdr:rowOff>
                  </from>
                  <to>
                    <xdr:col>11267</xdr:col>
                    <xdr:colOff>0</xdr:colOff>
                    <xdr:row>786499</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11267</xdr:col>
                    <xdr:colOff>0</xdr:colOff>
                    <xdr:row>852035</xdr:row>
                    <xdr:rowOff>0</xdr:rowOff>
                  </from>
                  <to>
                    <xdr:col>11267</xdr:col>
                    <xdr:colOff>0</xdr:colOff>
                    <xdr:row>852035</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11267</xdr:col>
                    <xdr:colOff>0</xdr:colOff>
                    <xdr:row>917571</xdr:row>
                    <xdr:rowOff>0</xdr:rowOff>
                  </from>
                  <to>
                    <xdr:col>11267</xdr:col>
                    <xdr:colOff>0</xdr:colOff>
                    <xdr:row>917571</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11267</xdr:col>
                    <xdr:colOff>0</xdr:colOff>
                    <xdr:row>983107</xdr:row>
                    <xdr:rowOff>0</xdr:rowOff>
                  </from>
                  <to>
                    <xdr:col>11267</xdr:col>
                    <xdr:colOff>0</xdr:colOff>
                    <xdr:row>983107</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11523</xdr:col>
                    <xdr:colOff>0</xdr:colOff>
                    <xdr:row>67</xdr:row>
                    <xdr:rowOff>0</xdr:rowOff>
                  </from>
                  <to>
                    <xdr:col>11523</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11523</xdr:col>
                    <xdr:colOff>0</xdr:colOff>
                    <xdr:row>65603</xdr:row>
                    <xdr:rowOff>0</xdr:rowOff>
                  </from>
                  <to>
                    <xdr:col>11523</xdr:col>
                    <xdr:colOff>0</xdr:colOff>
                    <xdr:row>65603</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11523</xdr:col>
                    <xdr:colOff>0</xdr:colOff>
                    <xdr:row>131139</xdr:row>
                    <xdr:rowOff>0</xdr:rowOff>
                  </from>
                  <to>
                    <xdr:col>11523</xdr:col>
                    <xdr:colOff>0</xdr:colOff>
                    <xdr:row>131139</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11523</xdr:col>
                    <xdr:colOff>0</xdr:colOff>
                    <xdr:row>196675</xdr:row>
                    <xdr:rowOff>0</xdr:rowOff>
                  </from>
                  <to>
                    <xdr:col>11523</xdr:col>
                    <xdr:colOff>0</xdr:colOff>
                    <xdr:row>196675</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11523</xdr:col>
                    <xdr:colOff>0</xdr:colOff>
                    <xdr:row>262211</xdr:row>
                    <xdr:rowOff>0</xdr:rowOff>
                  </from>
                  <to>
                    <xdr:col>11523</xdr:col>
                    <xdr:colOff>0</xdr:colOff>
                    <xdr:row>262211</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11523</xdr:col>
                    <xdr:colOff>0</xdr:colOff>
                    <xdr:row>327747</xdr:row>
                    <xdr:rowOff>0</xdr:rowOff>
                  </from>
                  <to>
                    <xdr:col>11523</xdr:col>
                    <xdr:colOff>0</xdr:colOff>
                    <xdr:row>327747</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11523</xdr:col>
                    <xdr:colOff>0</xdr:colOff>
                    <xdr:row>393283</xdr:row>
                    <xdr:rowOff>0</xdr:rowOff>
                  </from>
                  <to>
                    <xdr:col>11523</xdr:col>
                    <xdr:colOff>0</xdr:colOff>
                    <xdr:row>393283</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11523</xdr:col>
                    <xdr:colOff>0</xdr:colOff>
                    <xdr:row>458819</xdr:row>
                    <xdr:rowOff>0</xdr:rowOff>
                  </from>
                  <to>
                    <xdr:col>11523</xdr:col>
                    <xdr:colOff>0</xdr:colOff>
                    <xdr:row>458819</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11523</xdr:col>
                    <xdr:colOff>0</xdr:colOff>
                    <xdr:row>524355</xdr:row>
                    <xdr:rowOff>0</xdr:rowOff>
                  </from>
                  <to>
                    <xdr:col>11523</xdr:col>
                    <xdr:colOff>0</xdr:colOff>
                    <xdr:row>524355</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11523</xdr:col>
                    <xdr:colOff>0</xdr:colOff>
                    <xdr:row>589891</xdr:row>
                    <xdr:rowOff>0</xdr:rowOff>
                  </from>
                  <to>
                    <xdr:col>11523</xdr:col>
                    <xdr:colOff>0</xdr:colOff>
                    <xdr:row>589891</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11523</xdr:col>
                    <xdr:colOff>0</xdr:colOff>
                    <xdr:row>655427</xdr:row>
                    <xdr:rowOff>0</xdr:rowOff>
                  </from>
                  <to>
                    <xdr:col>11523</xdr:col>
                    <xdr:colOff>0</xdr:colOff>
                    <xdr:row>655427</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11523</xdr:col>
                    <xdr:colOff>0</xdr:colOff>
                    <xdr:row>720963</xdr:row>
                    <xdr:rowOff>0</xdr:rowOff>
                  </from>
                  <to>
                    <xdr:col>11523</xdr:col>
                    <xdr:colOff>0</xdr:colOff>
                    <xdr:row>720963</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11523</xdr:col>
                    <xdr:colOff>0</xdr:colOff>
                    <xdr:row>786499</xdr:row>
                    <xdr:rowOff>0</xdr:rowOff>
                  </from>
                  <to>
                    <xdr:col>11523</xdr:col>
                    <xdr:colOff>0</xdr:colOff>
                    <xdr:row>786499</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11523</xdr:col>
                    <xdr:colOff>0</xdr:colOff>
                    <xdr:row>852035</xdr:row>
                    <xdr:rowOff>0</xdr:rowOff>
                  </from>
                  <to>
                    <xdr:col>11523</xdr:col>
                    <xdr:colOff>0</xdr:colOff>
                    <xdr:row>852035</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11523</xdr:col>
                    <xdr:colOff>0</xdr:colOff>
                    <xdr:row>917571</xdr:row>
                    <xdr:rowOff>0</xdr:rowOff>
                  </from>
                  <to>
                    <xdr:col>11523</xdr:col>
                    <xdr:colOff>0</xdr:colOff>
                    <xdr:row>917571</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11523</xdr:col>
                    <xdr:colOff>0</xdr:colOff>
                    <xdr:row>983107</xdr:row>
                    <xdr:rowOff>0</xdr:rowOff>
                  </from>
                  <to>
                    <xdr:col>11523</xdr:col>
                    <xdr:colOff>0</xdr:colOff>
                    <xdr:row>983107</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11779</xdr:col>
                    <xdr:colOff>0</xdr:colOff>
                    <xdr:row>67</xdr:row>
                    <xdr:rowOff>0</xdr:rowOff>
                  </from>
                  <to>
                    <xdr:col>11779</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11779</xdr:col>
                    <xdr:colOff>0</xdr:colOff>
                    <xdr:row>65603</xdr:row>
                    <xdr:rowOff>0</xdr:rowOff>
                  </from>
                  <to>
                    <xdr:col>11779</xdr:col>
                    <xdr:colOff>0</xdr:colOff>
                    <xdr:row>65603</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11779</xdr:col>
                    <xdr:colOff>0</xdr:colOff>
                    <xdr:row>131139</xdr:row>
                    <xdr:rowOff>0</xdr:rowOff>
                  </from>
                  <to>
                    <xdr:col>11779</xdr:col>
                    <xdr:colOff>0</xdr:colOff>
                    <xdr:row>131139</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11779</xdr:col>
                    <xdr:colOff>0</xdr:colOff>
                    <xdr:row>196675</xdr:row>
                    <xdr:rowOff>0</xdr:rowOff>
                  </from>
                  <to>
                    <xdr:col>11779</xdr:col>
                    <xdr:colOff>0</xdr:colOff>
                    <xdr:row>196675</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11779</xdr:col>
                    <xdr:colOff>0</xdr:colOff>
                    <xdr:row>262211</xdr:row>
                    <xdr:rowOff>0</xdr:rowOff>
                  </from>
                  <to>
                    <xdr:col>11779</xdr:col>
                    <xdr:colOff>0</xdr:colOff>
                    <xdr:row>262211</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11779</xdr:col>
                    <xdr:colOff>0</xdr:colOff>
                    <xdr:row>327747</xdr:row>
                    <xdr:rowOff>0</xdr:rowOff>
                  </from>
                  <to>
                    <xdr:col>11779</xdr:col>
                    <xdr:colOff>0</xdr:colOff>
                    <xdr:row>327747</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11779</xdr:col>
                    <xdr:colOff>0</xdr:colOff>
                    <xdr:row>393283</xdr:row>
                    <xdr:rowOff>0</xdr:rowOff>
                  </from>
                  <to>
                    <xdr:col>11779</xdr:col>
                    <xdr:colOff>0</xdr:colOff>
                    <xdr:row>393283</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11779</xdr:col>
                    <xdr:colOff>0</xdr:colOff>
                    <xdr:row>458819</xdr:row>
                    <xdr:rowOff>0</xdr:rowOff>
                  </from>
                  <to>
                    <xdr:col>11779</xdr:col>
                    <xdr:colOff>0</xdr:colOff>
                    <xdr:row>458819</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11779</xdr:col>
                    <xdr:colOff>0</xdr:colOff>
                    <xdr:row>524355</xdr:row>
                    <xdr:rowOff>0</xdr:rowOff>
                  </from>
                  <to>
                    <xdr:col>11779</xdr:col>
                    <xdr:colOff>0</xdr:colOff>
                    <xdr:row>524355</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11779</xdr:col>
                    <xdr:colOff>0</xdr:colOff>
                    <xdr:row>589891</xdr:row>
                    <xdr:rowOff>0</xdr:rowOff>
                  </from>
                  <to>
                    <xdr:col>11779</xdr:col>
                    <xdr:colOff>0</xdr:colOff>
                    <xdr:row>589891</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11779</xdr:col>
                    <xdr:colOff>0</xdr:colOff>
                    <xdr:row>655427</xdr:row>
                    <xdr:rowOff>0</xdr:rowOff>
                  </from>
                  <to>
                    <xdr:col>11779</xdr:col>
                    <xdr:colOff>0</xdr:colOff>
                    <xdr:row>655427</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11779</xdr:col>
                    <xdr:colOff>0</xdr:colOff>
                    <xdr:row>720963</xdr:row>
                    <xdr:rowOff>0</xdr:rowOff>
                  </from>
                  <to>
                    <xdr:col>11779</xdr:col>
                    <xdr:colOff>0</xdr:colOff>
                    <xdr:row>720963</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11779</xdr:col>
                    <xdr:colOff>0</xdr:colOff>
                    <xdr:row>786499</xdr:row>
                    <xdr:rowOff>0</xdr:rowOff>
                  </from>
                  <to>
                    <xdr:col>11779</xdr:col>
                    <xdr:colOff>0</xdr:colOff>
                    <xdr:row>786499</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11779</xdr:col>
                    <xdr:colOff>0</xdr:colOff>
                    <xdr:row>852035</xdr:row>
                    <xdr:rowOff>0</xdr:rowOff>
                  </from>
                  <to>
                    <xdr:col>11779</xdr:col>
                    <xdr:colOff>0</xdr:colOff>
                    <xdr:row>852035</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11779</xdr:col>
                    <xdr:colOff>0</xdr:colOff>
                    <xdr:row>917571</xdr:row>
                    <xdr:rowOff>0</xdr:rowOff>
                  </from>
                  <to>
                    <xdr:col>11779</xdr:col>
                    <xdr:colOff>0</xdr:colOff>
                    <xdr:row>917571</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11779</xdr:col>
                    <xdr:colOff>0</xdr:colOff>
                    <xdr:row>983107</xdr:row>
                    <xdr:rowOff>0</xdr:rowOff>
                  </from>
                  <to>
                    <xdr:col>11779</xdr:col>
                    <xdr:colOff>0</xdr:colOff>
                    <xdr:row>983107</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12035</xdr:col>
                    <xdr:colOff>0</xdr:colOff>
                    <xdr:row>67</xdr:row>
                    <xdr:rowOff>0</xdr:rowOff>
                  </from>
                  <to>
                    <xdr:col>12035</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12035</xdr:col>
                    <xdr:colOff>0</xdr:colOff>
                    <xdr:row>65603</xdr:row>
                    <xdr:rowOff>0</xdr:rowOff>
                  </from>
                  <to>
                    <xdr:col>12035</xdr:col>
                    <xdr:colOff>0</xdr:colOff>
                    <xdr:row>65603</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12035</xdr:col>
                    <xdr:colOff>0</xdr:colOff>
                    <xdr:row>131139</xdr:row>
                    <xdr:rowOff>0</xdr:rowOff>
                  </from>
                  <to>
                    <xdr:col>12035</xdr:col>
                    <xdr:colOff>0</xdr:colOff>
                    <xdr:row>131139</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12035</xdr:col>
                    <xdr:colOff>0</xdr:colOff>
                    <xdr:row>196675</xdr:row>
                    <xdr:rowOff>0</xdr:rowOff>
                  </from>
                  <to>
                    <xdr:col>12035</xdr:col>
                    <xdr:colOff>0</xdr:colOff>
                    <xdr:row>196675</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12035</xdr:col>
                    <xdr:colOff>0</xdr:colOff>
                    <xdr:row>262211</xdr:row>
                    <xdr:rowOff>0</xdr:rowOff>
                  </from>
                  <to>
                    <xdr:col>12035</xdr:col>
                    <xdr:colOff>0</xdr:colOff>
                    <xdr:row>262211</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12035</xdr:col>
                    <xdr:colOff>0</xdr:colOff>
                    <xdr:row>327747</xdr:row>
                    <xdr:rowOff>0</xdr:rowOff>
                  </from>
                  <to>
                    <xdr:col>12035</xdr:col>
                    <xdr:colOff>0</xdr:colOff>
                    <xdr:row>327747</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12035</xdr:col>
                    <xdr:colOff>0</xdr:colOff>
                    <xdr:row>393283</xdr:row>
                    <xdr:rowOff>0</xdr:rowOff>
                  </from>
                  <to>
                    <xdr:col>12035</xdr:col>
                    <xdr:colOff>0</xdr:colOff>
                    <xdr:row>393283</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12035</xdr:col>
                    <xdr:colOff>0</xdr:colOff>
                    <xdr:row>458819</xdr:row>
                    <xdr:rowOff>0</xdr:rowOff>
                  </from>
                  <to>
                    <xdr:col>12035</xdr:col>
                    <xdr:colOff>0</xdr:colOff>
                    <xdr:row>458819</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12035</xdr:col>
                    <xdr:colOff>0</xdr:colOff>
                    <xdr:row>524355</xdr:row>
                    <xdr:rowOff>0</xdr:rowOff>
                  </from>
                  <to>
                    <xdr:col>12035</xdr:col>
                    <xdr:colOff>0</xdr:colOff>
                    <xdr:row>524355</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12035</xdr:col>
                    <xdr:colOff>0</xdr:colOff>
                    <xdr:row>589891</xdr:row>
                    <xdr:rowOff>0</xdr:rowOff>
                  </from>
                  <to>
                    <xdr:col>12035</xdr:col>
                    <xdr:colOff>0</xdr:colOff>
                    <xdr:row>589891</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12035</xdr:col>
                    <xdr:colOff>0</xdr:colOff>
                    <xdr:row>655427</xdr:row>
                    <xdr:rowOff>0</xdr:rowOff>
                  </from>
                  <to>
                    <xdr:col>12035</xdr:col>
                    <xdr:colOff>0</xdr:colOff>
                    <xdr:row>655427</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12035</xdr:col>
                    <xdr:colOff>0</xdr:colOff>
                    <xdr:row>720963</xdr:row>
                    <xdr:rowOff>0</xdr:rowOff>
                  </from>
                  <to>
                    <xdr:col>12035</xdr:col>
                    <xdr:colOff>0</xdr:colOff>
                    <xdr:row>720963</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12035</xdr:col>
                    <xdr:colOff>0</xdr:colOff>
                    <xdr:row>786499</xdr:row>
                    <xdr:rowOff>0</xdr:rowOff>
                  </from>
                  <to>
                    <xdr:col>12035</xdr:col>
                    <xdr:colOff>0</xdr:colOff>
                    <xdr:row>786499</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12035</xdr:col>
                    <xdr:colOff>0</xdr:colOff>
                    <xdr:row>852035</xdr:row>
                    <xdr:rowOff>0</xdr:rowOff>
                  </from>
                  <to>
                    <xdr:col>12035</xdr:col>
                    <xdr:colOff>0</xdr:colOff>
                    <xdr:row>852035</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12035</xdr:col>
                    <xdr:colOff>0</xdr:colOff>
                    <xdr:row>917571</xdr:row>
                    <xdr:rowOff>0</xdr:rowOff>
                  </from>
                  <to>
                    <xdr:col>12035</xdr:col>
                    <xdr:colOff>0</xdr:colOff>
                    <xdr:row>917571</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12035</xdr:col>
                    <xdr:colOff>0</xdr:colOff>
                    <xdr:row>983107</xdr:row>
                    <xdr:rowOff>0</xdr:rowOff>
                  </from>
                  <to>
                    <xdr:col>12035</xdr:col>
                    <xdr:colOff>0</xdr:colOff>
                    <xdr:row>983107</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12291</xdr:col>
                    <xdr:colOff>0</xdr:colOff>
                    <xdr:row>67</xdr:row>
                    <xdr:rowOff>0</xdr:rowOff>
                  </from>
                  <to>
                    <xdr:col>12291</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12291</xdr:col>
                    <xdr:colOff>0</xdr:colOff>
                    <xdr:row>65603</xdr:row>
                    <xdr:rowOff>0</xdr:rowOff>
                  </from>
                  <to>
                    <xdr:col>12291</xdr:col>
                    <xdr:colOff>0</xdr:colOff>
                    <xdr:row>65603</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12291</xdr:col>
                    <xdr:colOff>0</xdr:colOff>
                    <xdr:row>131139</xdr:row>
                    <xdr:rowOff>0</xdr:rowOff>
                  </from>
                  <to>
                    <xdr:col>12291</xdr:col>
                    <xdr:colOff>0</xdr:colOff>
                    <xdr:row>131139</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12291</xdr:col>
                    <xdr:colOff>0</xdr:colOff>
                    <xdr:row>196675</xdr:row>
                    <xdr:rowOff>0</xdr:rowOff>
                  </from>
                  <to>
                    <xdr:col>12291</xdr:col>
                    <xdr:colOff>0</xdr:colOff>
                    <xdr:row>196675</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12291</xdr:col>
                    <xdr:colOff>0</xdr:colOff>
                    <xdr:row>262211</xdr:row>
                    <xdr:rowOff>0</xdr:rowOff>
                  </from>
                  <to>
                    <xdr:col>12291</xdr:col>
                    <xdr:colOff>0</xdr:colOff>
                    <xdr:row>262211</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12291</xdr:col>
                    <xdr:colOff>0</xdr:colOff>
                    <xdr:row>327747</xdr:row>
                    <xdr:rowOff>0</xdr:rowOff>
                  </from>
                  <to>
                    <xdr:col>12291</xdr:col>
                    <xdr:colOff>0</xdr:colOff>
                    <xdr:row>327747</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12291</xdr:col>
                    <xdr:colOff>0</xdr:colOff>
                    <xdr:row>393283</xdr:row>
                    <xdr:rowOff>0</xdr:rowOff>
                  </from>
                  <to>
                    <xdr:col>12291</xdr:col>
                    <xdr:colOff>0</xdr:colOff>
                    <xdr:row>393283</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12291</xdr:col>
                    <xdr:colOff>0</xdr:colOff>
                    <xdr:row>458819</xdr:row>
                    <xdr:rowOff>0</xdr:rowOff>
                  </from>
                  <to>
                    <xdr:col>12291</xdr:col>
                    <xdr:colOff>0</xdr:colOff>
                    <xdr:row>458819</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12291</xdr:col>
                    <xdr:colOff>0</xdr:colOff>
                    <xdr:row>524355</xdr:row>
                    <xdr:rowOff>0</xdr:rowOff>
                  </from>
                  <to>
                    <xdr:col>12291</xdr:col>
                    <xdr:colOff>0</xdr:colOff>
                    <xdr:row>524355</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12291</xdr:col>
                    <xdr:colOff>0</xdr:colOff>
                    <xdr:row>589891</xdr:row>
                    <xdr:rowOff>0</xdr:rowOff>
                  </from>
                  <to>
                    <xdr:col>12291</xdr:col>
                    <xdr:colOff>0</xdr:colOff>
                    <xdr:row>589891</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12291</xdr:col>
                    <xdr:colOff>0</xdr:colOff>
                    <xdr:row>655427</xdr:row>
                    <xdr:rowOff>0</xdr:rowOff>
                  </from>
                  <to>
                    <xdr:col>12291</xdr:col>
                    <xdr:colOff>0</xdr:colOff>
                    <xdr:row>655427</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12291</xdr:col>
                    <xdr:colOff>0</xdr:colOff>
                    <xdr:row>720963</xdr:row>
                    <xdr:rowOff>0</xdr:rowOff>
                  </from>
                  <to>
                    <xdr:col>12291</xdr:col>
                    <xdr:colOff>0</xdr:colOff>
                    <xdr:row>720963</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12291</xdr:col>
                    <xdr:colOff>0</xdr:colOff>
                    <xdr:row>786499</xdr:row>
                    <xdr:rowOff>0</xdr:rowOff>
                  </from>
                  <to>
                    <xdr:col>12291</xdr:col>
                    <xdr:colOff>0</xdr:colOff>
                    <xdr:row>786499</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12291</xdr:col>
                    <xdr:colOff>0</xdr:colOff>
                    <xdr:row>852035</xdr:row>
                    <xdr:rowOff>0</xdr:rowOff>
                  </from>
                  <to>
                    <xdr:col>12291</xdr:col>
                    <xdr:colOff>0</xdr:colOff>
                    <xdr:row>852035</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12291</xdr:col>
                    <xdr:colOff>0</xdr:colOff>
                    <xdr:row>917571</xdr:row>
                    <xdr:rowOff>0</xdr:rowOff>
                  </from>
                  <to>
                    <xdr:col>12291</xdr:col>
                    <xdr:colOff>0</xdr:colOff>
                    <xdr:row>917571</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12291</xdr:col>
                    <xdr:colOff>0</xdr:colOff>
                    <xdr:row>983107</xdr:row>
                    <xdr:rowOff>0</xdr:rowOff>
                  </from>
                  <to>
                    <xdr:col>12291</xdr:col>
                    <xdr:colOff>0</xdr:colOff>
                    <xdr:row>983107</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12547</xdr:col>
                    <xdr:colOff>0</xdr:colOff>
                    <xdr:row>67</xdr:row>
                    <xdr:rowOff>0</xdr:rowOff>
                  </from>
                  <to>
                    <xdr:col>12547</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12547</xdr:col>
                    <xdr:colOff>0</xdr:colOff>
                    <xdr:row>65603</xdr:row>
                    <xdr:rowOff>0</xdr:rowOff>
                  </from>
                  <to>
                    <xdr:col>12547</xdr:col>
                    <xdr:colOff>0</xdr:colOff>
                    <xdr:row>65603</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12547</xdr:col>
                    <xdr:colOff>0</xdr:colOff>
                    <xdr:row>131139</xdr:row>
                    <xdr:rowOff>0</xdr:rowOff>
                  </from>
                  <to>
                    <xdr:col>12547</xdr:col>
                    <xdr:colOff>0</xdr:colOff>
                    <xdr:row>131139</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12547</xdr:col>
                    <xdr:colOff>0</xdr:colOff>
                    <xdr:row>196675</xdr:row>
                    <xdr:rowOff>0</xdr:rowOff>
                  </from>
                  <to>
                    <xdr:col>12547</xdr:col>
                    <xdr:colOff>0</xdr:colOff>
                    <xdr:row>196675</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12547</xdr:col>
                    <xdr:colOff>0</xdr:colOff>
                    <xdr:row>262211</xdr:row>
                    <xdr:rowOff>0</xdr:rowOff>
                  </from>
                  <to>
                    <xdr:col>12547</xdr:col>
                    <xdr:colOff>0</xdr:colOff>
                    <xdr:row>262211</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12547</xdr:col>
                    <xdr:colOff>0</xdr:colOff>
                    <xdr:row>327747</xdr:row>
                    <xdr:rowOff>0</xdr:rowOff>
                  </from>
                  <to>
                    <xdr:col>12547</xdr:col>
                    <xdr:colOff>0</xdr:colOff>
                    <xdr:row>327747</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12547</xdr:col>
                    <xdr:colOff>0</xdr:colOff>
                    <xdr:row>393283</xdr:row>
                    <xdr:rowOff>0</xdr:rowOff>
                  </from>
                  <to>
                    <xdr:col>12547</xdr:col>
                    <xdr:colOff>0</xdr:colOff>
                    <xdr:row>393283</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12547</xdr:col>
                    <xdr:colOff>0</xdr:colOff>
                    <xdr:row>458819</xdr:row>
                    <xdr:rowOff>0</xdr:rowOff>
                  </from>
                  <to>
                    <xdr:col>12547</xdr:col>
                    <xdr:colOff>0</xdr:colOff>
                    <xdr:row>458819</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12547</xdr:col>
                    <xdr:colOff>0</xdr:colOff>
                    <xdr:row>524355</xdr:row>
                    <xdr:rowOff>0</xdr:rowOff>
                  </from>
                  <to>
                    <xdr:col>12547</xdr:col>
                    <xdr:colOff>0</xdr:colOff>
                    <xdr:row>524355</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12547</xdr:col>
                    <xdr:colOff>0</xdr:colOff>
                    <xdr:row>589891</xdr:row>
                    <xdr:rowOff>0</xdr:rowOff>
                  </from>
                  <to>
                    <xdr:col>12547</xdr:col>
                    <xdr:colOff>0</xdr:colOff>
                    <xdr:row>589891</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12547</xdr:col>
                    <xdr:colOff>0</xdr:colOff>
                    <xdr:row>655427</xdr:row>
                    <xdr:rowOff>0</xdr:rowOff>
                  </from>
                  <to>
                    <xdr:col>12547</xdr:col>
                    <xdr:colOff>0</xdr:colOff>
                    <xdr:row>655427</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12547</xdr:col>
                    <xdr:colOff>0</xdr:colOff>
                    <xdr:row>720963</xdr:row>
                    <xdr:rowOff>0</xdr:rowOff>
                  </from>
                  <to>
                    <xdr:col>12547</xdr:col>
                    <xdr:colOff>0</xdr:colOff>
                    <xdr:row>720963</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12547</xdr:col>
                    <xdr:colOff>0</xdr:colOff>
                    <xdr:row>786499</xdr:row>
                    <xdr:rowOff>0</xdr:rowOff>
                  </from>
                  <to>
                    <xdr:col>12547</xdr:col>
                    <xdr:colOff>0</xdr:colOff>
                    <xdr:row>786499</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12547</xdr:col>
                    <xdr:colOff>0</xdr:colOff>
                    <xdr:row>852035</xdr:row>
                    <xdr:rowOff>0</xdr:rowOff>
                  </from>
                  <to>
                    <xdr:col>12547</xdr:col>
                    <xdr:colOff>0</xdr:colOff>
                    <xdr:row>852035</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12547</xdr:col>
                    <xdr:colOff>0</xdr:colOff>
                    <xdr:row>917571</xdr:row>
                    <xdr:rowOff>0</xdr:rowOff>
                  </from>
                  <to>
                    <xdr:col>12547</xdr:col>
                    <xdr:colOff>0</xdr:colOff>
                    <xdr:row>917571</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12547</xdr:col>
                    <xdr:colOff>0</xdr:colOff>
                    <xdr:row>983107</xdr:row>
                    <xdr:rowOff>0</xdr:rowOff>
                  </from>
                  <to>
                    <xdr:col>12547</xdr:col>
                    <xdr:colOff>0</xdr:colOff>
                    <xdr:row>983107</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12803</xdr:col>
                    <xdr:colOff>0</xdr:colOff>
                    <xdr:row>67</xdr:row>
                    <xdr:rowOff>0</xdr:rowOff>
                  </from>
                  <to>
                    <xdr:col>12803</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12803</xdr:col>
                    <xdr:colOff>0</xdr:colOff>
                    <xdr:row>65603</xdr:row>
                    <xdr:rowOff>0</xdr:rowOff>
                  </from>
                  <to>
                    <xdr:col>12803</xdr:col>
                    <xdr:colOff>0</xdr:colOff>
                    <xdr:row>65603</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12803</xdr:col>
                    <xdr:colOff>0</xdr:colOff>
                    <xdr:row>131139</xdr:row>
                    <xdr:rowOff>0</xdr:rowOff>
                  </from>
                  <to>
                    <xdr:col>12803</xdr:col>
                    <xdr:colOff>0</xdr:colOff>
                    <xdr:row>131139</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12803</xdr:col>
                    <xdr:colOff>0</xdr:colOff>
                    <xdr:row>196675</xdr:row>
                    <xdr:rowOff>0</xdr:rowOff>
                  </from>
                  <to>
                    <xdr:col>12803</xdr:col>
                    <xdr:colOff>0</xdr:colOff>
                    <xdr:row>196675</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12803</xdr:col>
                    <xdr:colOff>0</xdr:colOff>
                    <xdr:row>262211</xdr:row>
                    <xdr:rowOff>0</xdr:rowOff>
                  </from>
                  <to>
                    <xdr:col>12803</xdr:col>
                    <xdr:colOff>0</xdr:colOff>
                    <xdr:row>262211</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12803</xdr:col>
                    <xdr:colOff>0</xdr:colOff>
                    <xdr:row>327747</xdr:row>
                    <xdr:rowOff>0</xdr:rowOff>
                  </from>
                  <to>
                    <xdr:col>12803</xdr:col>
                    <xdr:colOff>0</xdr:colOff>
                    <xdr:row>327747</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12803</xdr:col>
                    <xdr:colOff>0</xdr:colOff>
                    <xdr:row>393283</xdr:row>
                    <xdr:rowOff>0</xdr:rowOff>
                  </from>
                  <to>
                    <xdr:col>12803</xdr:col>
                    <xdr:colOff>0</xdr:colOff>
                    <xdr:row>393283</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12803</xdr:col>
                    <xdr:colOff>0</xdr:colOff>
                    <xdr:row>458819</xdr:row>
                    <xdr:rowOff>0</xdr:rowOff>
                  </from>
                  <to>
                    <xdr:col>12803</xdr:col>
                    <xdr:colOff>0</xdr:colOff>
                    <xdr:row>458819</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12803</xdr:col>
                    <xdr:colOff>0</xdr:colOff>
                    <xdr:row>524355</xdr:row>
                    <xdr:rowOff>0</xdr:rowOff>
                  </from>
                  <to>
                    <xdr:col>12803</xdr:col>
                    <xdr:colOff>0</xdr:colOff>
                    <xdr:row>524355</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12803</xdr:col>
                    <xdr:colOff>0</xdr:colOff>
                    <xdr:row>589891</xdr:row>
                    <xdr:rowOff>0</xdr:rowOff>
                  </from>
                  <to>
                    <xdr:col>12803</xdr:col>
                    <xdr:colOff>0</xdr:colOff>
                    <xdr:row>589891</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12803</xdr:col>
                    <xdr:colOff>0</xdr:colOff>
                    <xdr:row>655427</xdr:row>
                    <xdr:rowOff>0</xdr:rowOff>
                  </from>
                  <to>
                    <xdr:col>12803</xdr:col>
                    <xdr:colOff>0</xdr:colOff>
                    <xdr:row>655427</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12803</xdr:col>
                    <xdr:colOff>0</xdr:colOff>
                    <xdr:row>720963</xdr:row>
                    <xdr:rowOff>0</xdr:rowOff>
                  </from>
                  <to>
                    <xdr:col>12803</xdr:col>
                    <xdr:colOff>0</xdr:colOff>
                    <xdr:row>720963</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12803</xdr:col>
                    <xdr:colOff>0</xdr:colOff>
                    <xdr:row>786499</xdr:row>
                    <xdr:rowOff>0</xdr:rowOff>
                  </from>
                  <to>
                    <xdr:col>12803</xdr:col>
                    <xdr:colOff>0</xdr:colOff>
                    <xdr:row>786499</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12803</xdr:col>
                    <xdr:colOff>0</xdr:colOff>
                    <xdr:row>852035</xdr:row>
                    <xdr:rowOff>0</xdr:rowOff>
                  </from>
                  <to>
                    <xdr:col>12803</xdr:col>
                    <xdr:colOff>0</xdr:colOff>
                    <xdr:row>852035</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12803</xdr:col>
                    <xdr:colOff>0</xdr:colOff>
                    <xdr:row>917571</xdr:row>
                    <xdr:rowOff>0</xdr:rowOff>
                  </from>
                  <to>
                    <xdr:col>12803</xdr:col>
                    <xdr:colOff>0</xdr:colOff>
                    <xdr:row>917571</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12803</xdr:col>
                    <xdr:colOff>0</xdr:colOff>
                    <xdr:row>983107</xdr:row>
                    <xdr:rowOff>0</xdr:rowOff>
                  </from>
                  <to>
                    <xdr:col>12803</xdr:col>
                    <xdr:colOff>0</xdr:colOff>
                    <xdr:row>983107</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13059</xdr:col>
                    <xdr:colOff>0</xdr:colOff>
                    <xdr:row>67</xdr:row>
                    <xdr:rowOff>0</xdr:rowOff>
                  </from>
                  <to>
                    <xdr:col>13059</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13059</xdr:col>
                    <xdr:colOff>0</xdr:colOff>
                    <xdr:row>65603</xdr:row>
                    <xdr:rowOff>0</xdr:rowOff>
                  </from>
                  <to>
                    <xdr:col>13059</xdr:col>
                    <xdr:colOff>0</xdr:colOff>
                    <xdr:row>65603</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13059</xdr:col>
                    <xdr:colOff>0</xdr:colOff>
                    <xdr:row>131139</xdr:row>
                    <xdr:rowOff>0</xdr:rowOff>
                  </from>
                  <to>
                    <xdr:col>13059</xdr:col>
                    <xdr:colOff>0</xdr:colOff>
                    <xdr:row>131139</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13059</xdr:col>
                    <xdr:colOff>0</xdr:colOff>
                    <xdr:row>196675</xdr:row>
                    <xdr:rowOff>0</xdr:rowOff>
                  </from>
                  <to>
                    <xdr:col>13059</xdr:col>
                    <xdr:colOff>0</xdr:colOff>
                    <xdr:row>196675</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13059</xdr:col>
                    <xdr:colOff>0</xdr:colOff>
                    <xdr:row>262211</xdr:row>
                    <xdr:rowOff>0</xdr:rowOff>
                  </from>
                  <to>
                    <xdr:col>13059</xdr:col>
                    <xdr:colOff>0</xdr:colOff>
                    <xdr:row>262211</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13059</xdr:col>
                    <xdr:colOff>0</xdr:colOff>
                    <xdr:row>327747</xdr:row>
                    <xdr:rowOff>0</xdr:rowOff>
                  </from>
                  <to>
                    <xdr:col>13059</xdr:col>
                    <xdr:colOff>0</xdr:colOff>
                    <xdr:row>327747</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13059</xdr:col>
                    <xdr:colOff>0</xdr:colOff>
                    <xdr:row>393283</xdr:row>
                    <xdr:rowOff>0</xdr:rowOff>
                  </from>
                  <to>
                    <xdr:col>13059</xdr:col>
                    <xdr:colOff>0</xdr:colOff>
                    <xdr:row>393283</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13059</xdr:col>
                    <xdr:colOff>0</xdr:colOff>
                    <xdr:row>458819</xdr:row>
                    <xdr:rowOff>0</xdr:rowOff>
                  </from>
                  <to>
                    <xdr:col>13059</xdr:col>
                    <xdr:colOff>0</xdr:colOff>
                    <xdr:row>458819</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13059</xdr:col>
                    <xdr:colOff>0</xdr:colOff>
                    <xdr:row>524355</xdr:row>
                    <xdr:rowOff>0</xdr:rowOff>
                  </from>
                  <to>
                    <xdr:col>13059</xdr:col>
                    <xdr:colOff>0</xdr:colOff>
                    <xdr:row>524355</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13059</xdr:col>
                    <xdr:colOff>0</xdr:colOff>
                    <xdr:row>589891</xdr:row>
                    <xdr:rowOff>0</xdr:rowOff>
                  </from>
                  <to>
                    <xdr:col>13059</xdr:col>
                    <xdr:colOff>0</xdr:colOff>
                    <xdr:row>589891</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13059</xdr:col>
                    <xdr:colOff>0</xdr:colOff>
                    <xdr:row>655427</xdr:row>
                    <xdr:rowOff>0</xdr:rowOff>
                  </from>
                  <to>
                    <xdr:col>13059</xdr:col>
                    <xdr:colOff>0</xdr:colOff>
                    <xdr:row>655427</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13059</xdr:col>
                    <xdr:colOff>0</xdr:colOff>
                    <xdr:row>720963</xdr:row>
                    <xdr:rowOff>0</xdr:rowOff>
                  </from>
                  <to>
                    <xdr:col>13059</xdr:col>
                    <xdr:colOff>0</xdr:colOff>
                    <xdr:row>720963</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13059</xdr:col>
                    <xdr:colOff>0</xdr:colOff>
                    <xdr:row>786499</xdr:row>
                    <xdr:rowOff>0</xdr:rowOff>
                  </from>
                  <to>
                    <xdr:col>13059</xdr:col>
                    <xdr:colOff>0</xdr:colOff>
                    <xdr:row>786499</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13059</xdr:col>
                    <xdr:colOff>0</xdr:colOff>
                    <xdr:row>852035</xdr:row>
                    <xdr:rowOff>0</xdr:rowOff>
                  </from>
                  <to>
                    <xdr:col>13059</xdr:col>
                    <xdr:colOff>0</xdr:colOff>
                    <xdr:row>852035</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13059</xdr:col>
                    <xdr:colOff>0</xdr:colOff>
                    <xdr:row>917571</xdr:row>
                    <xdr:rowOff>0</xdr:rowOff>
                  </from>
                  <to>
                    <xdr:col>13059</xdr:col>
                    <xdr:colOff>0</xdr:colOff>
                    <xdr:row>917571</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13059</xdr:col>
                    <xdr:colOff>0</xdr:colOff>
                    <xdr:row>983107</xdr:row>
                    <xdr:rowOff>0</xdr:rowOff>
                  </from>
                  <to>
                    <xdr:col>13059</xdr:col>
                    <xdr:colOff>0</xdr:colOff>
                    <xdr:row>983107</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13315</xdr:col>
                    <xdr:colOff>0</xdr:colOff>
                    <xdr:row>67</xdr:row>
                    <xdr:rowOff>0</xdr:rowOff>
                  </from>
                  <to>
                    <xdr:col>13315</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13315</xdr:col>
                    <xdr:colOff>0</xdr:colOff>
                    <xdr:row>65603</xdr:row>
                    <xdr:rowOff>0</xdr:rowOff>
                  </from>
                  <to>
                    <xdr:col>13315</xdr:col>
                    <xdr:colOff>0</xdr:colOff>
                    <xdr:row>65603</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13315</xdr:col>
                    <xdr:colOff>0</xdr:colOff>
                    <xdr:row>131139</xdr:row>
                    <xdr:rowOff>0</xdr:rowOff>
                  </from>
                  <to>
                    <xdr:col>13315</xdr:col>
                    <xdr:colOff>0</xdr:colOff>
                    <xdr:row>131139</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13315</xdr:col>
                    <xdr:colOff>0</xdr:colOff>
                    <xdr:row>196675</xdr:row>
                    <xdr:rowOff>0</xdr:rowOff>
                  </from>
                  <to>
                    <xdr:col>13315</xdr:col>
                    <xdr:colOff>0</xdr:colOff>
                    <xdr:row>196675</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13315</xdr:col>
                    <xdr:colOff>0</xdr:colOff>
                    <xdr:row>262211</xdr:row>
                    <xdr:rowOff>0</xdr:rowOff>
                  </from>
                  <to>
                    <xdr:col>13315</xdr:col>
                    <xdr:colOff>0</xdr:colOff>
                    <xdr:row>262211</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13315</xdr:col>
                    <xdr:colOff>0</xdr:colOff>
                    <xdr:row>327747</xdr:row>
                    <xdr:rowOff>0</xdr:rowOff>
                  </from>
                  <to>
                    <xdr:col>13315</xdr:col>
                    <xdr:colOff>0</xdr:colOff>
                    <xdr:row>327747</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13315</xdr:col>
                    <xdr:colOff>0</xdr:colOff>
                    <xdr:row>393283</xdr:row>
                    <xdr:rowOff>0</xdr:rowOff>
                  </from>
                  <to>
                    <xdr:col>13315</xdr:col>
                    <xdr:colOff>0</xdr:colOff>
                    <xdr:row>393283</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13315</xdr:col>
                    <xdr:colOff>0</xdr:colOff>
                    <xdr:row>458819</xdr:row>
                    <xdr:rowOff>0</xdr:rowOff>
                  </from>
                  <to>
                    <xdr:col>13315</xdr:col>
                    <xdr:colOff>0</xdr:colOff>
                    <xdr:row>458819</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13315</xdr:col>
                    <xdr:colOff>0</xdr:colOff>
                    <xdr:row>524355</xdr:row>
                    <xdr:rowOff>0</xdr:rowOff>
                  </from>
                  <to>
                    <xdr:col>13315</xdr:col>
                    <xdr:colOff>0</xdr:colOff>
                    <xdr:row>524355</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13315</xdr:col>
                    <xdr:colOff>0</xdr:colOff>
                    <xdr:row>589891</xdr:row>
                    <xdr:rowOff>0</xdr:rowOff>
                  </from>
                  <to>
                    <xdr:col>13315</xdr:col>
                    <xdr:colOff>0</xdr:colOff>
                    <xdr:row>589891</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13315</xdr:col>
                    <xdr:colOff>0</xdr:colOff>
                    <xdr:row>655427</xdr:row>
                    <xdr:rowOff>0</xdr:rowOff>
                  </from>
                  <to>
                    <xdr:col>13315</xdr:col>
                    <xdr:colOff>0</xdr:colOff>
                    <xdr:row>655427</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13315</xdr:col>
                    <xdr:colOff>0</xdr:colOff>
                    <xdr:row>720963</xdr:row>
                    <xdr:rowOff>0</xdr:rowOff>
                  </from>
                  <to>
                    <xdr:col>13315</xdr:col>
                    <xdr:colOff>0</xdr:colOff>
                    <xdr:row>720963</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13315</xdr:col>
                    <xdr:colOff>0</xdr:colOff>
                    <xdr:row>786499</xdr:row>
                    <xdr:rowOff>0</xdr:rowOff>
                  </from>
                  <to>
                    <xdr:col>13315</xdr:col>
                    <xdr:colOff>0</xdr:colOff>
                    <xdr:row>786499</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13315</xdr:col>
                    <xdr:colOff>0</xdr:colOff>
                    <xdr:row>852035</xdr:row>
                    <xdr:rowOff>0</xdr:rowOff>
                  </from>
                  <to>
                    <xdr:col>13315</xdr:col>
                    <xdr:colOff>0</xdr:colOff>
                    <xdr:row>852035</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13315</xdr:col>
                    <xdr:colOff>0</xdr:colOff>
                    <xdr:row>917571</xdr:row>
                    <xdr:rowOff>0</xdr:rowOff>
                  </from>
                  <to>
                    <xdr:col>13315</xdr:col>
                    <xdr:colOff>0</xdr:colOff>
                    <xdr:row>917571</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13315</xdr:col>
                    <xdr:colOff>0</xdr:colOff>
                    <xdr:row>983107</xdr:row>
                    <xdr:rowOff>0</xdr:rowOff>
                  </from>
                  <to>
                    <xdr:col>13315</xdr:col>
                    <xdr:colOff>0</xdr:colOff>
                    <xdr:row>983107</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13571</xdr:col>
                    <xdr:colOff>0</xdr:colOff>
                    <xdr:row>67</xdr:row>
                    <xdr:rowOff>0</xdr:rowOff>
                  </from>
                  <to>
                    <xdr:col>13571</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13571</xdr:col>
                    <xdr:colOff>0</xdr:colOff>
                    <xdr:row>65603</xdr:row>
                    <xdr:rowOff>0</xdr:rowOff>
                  </from>
                  <to>
                    <xdr:col>13571</xdr:col>
                    <xdr:colOff>0</xdr:colOff>
                    <xdr:row>65603</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13571</xdr:col>
                    <xdr:colOff>0</xdr:colOff>
                    <xdr:row>131139</xdr:row>
                    <xdr:rowOff>0</xdr:rowOff>
                  </from>
                  <to>
                    <xdr:col>13571</xdr:col>
                    <xdr:colOff>0</xdr:colOff>
                    <xdr:row>131139</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13571</xdr:col>
                    <xdr:colOff>0</xdr:colOff>
                    <xdr:row>196675</xdr:row>
                    <xdr:rowOff>0</xdr:rowOff>
                  </from>
                  <to>
                    <xdr:col>13571</xdr:col>
                    <xdr:colOff>0</xdr:colOff>
                    <xdr:row>196675</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13571</xdr:col>
                    <xdr:colOff>0</xdr:colOff>
                    <xdr:row>262211</xdr:row>
                    <xdr:rowOff>0</xdr:rowOff>
                  </from>
                  <to>
                    <xdr:col>13571</xdr:col>
                    <xdr:colOff>0</xdr:colOff>
                    <xdr:row>262211</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13571</xdr:col>
                    <xdr:colOff>0</xdr:colOff>
                    <xdr:row>327747</xdr:row>
                    <xdr:rowOff>0</xdr:rowOff>
                  </from>
                  <to>
                    <xdr:col>13571</xdr:col>
                    <xdr:colOff>0</xdr:colOff>
                    <xdr:row>327747</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13571</xdr:col>
                    <xdr:colOff>0</xdr:colOff>
                    <xdr:row>393283</xdr:row>
                    <xdr:rowOff>0</xdr:rowOff>
                  </from>
                  <to>
                    <xdr:col>13571</xdr:col>
                    <xdr:colOff>0</xdr:colOff>
                    <xdr:row>393283</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13571</xdr:col>
                    <xdr:colOff>0</xdr:colOff>
                    <xdr:row>458819</xdr:row>
                    <xdr:rowOff>0</xdr:rowOff>
                  </from>
                  <to>
                    <xdr:col>13571</xdr:col>
                    <xdr:colOff>0</xdr:colOff>
                    <xdr:row>458819</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13571</xdr:col>
                    <xdr:colOff>0</xdr:colOff>
                    <xdr:row>524355</xdr:row>
                    <xdr:rowOff>0</xdr:rowOff>
                  </from>
                  <to>
                    <xdr:col>13571</xdr:col>
                    <xdr:colOff>0</xdr:colOff>
                    <xdr:row>524355</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13571</xdr:col>
                    <xdr:colOff>0</xdr:colOff>
                    <xdr:row>589891</xdr:row>
                    <xdr:rowOff>0</xdr:rowOff>
                  </from>
                  <to>
                    <xdr:col>13571</xdr:col>
                    <xdr:colOff>0</xdr:colOff>
                    <xdr:row>589891</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13571</xdr:col>
                    <xdr:colOff>0</xdr:colOff>
                    <xdr:row>655427</xdr:row>
                    <xdr:rowOff>0</xdr:rowOff>
                  </from>
                  <to>
                    <xdr:col>13571</xdr:col>
                    <xdr:colOff>0</xdr:colOff>
                    <xdr:row>655427</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13571</xdr:col>
                    <xdr:colOff>0</xdr:colOff>
                    <xdr:row>720963</xdr:row>
                    <xdr:rowOff>0</xdr:rowOff>
                  </from>
                  <to>
                    <xdr:col>13571</xdr:col>
                    <xdr:colOff>0</xdr:colOff>
                    <xdr:row>720963</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13571</xdr:col>
                    <xdr:colOff>0</xdr:colOff>
                    <xdr:row>786499</xdr:row>
                    <xdr:rowOff>0</xdr:rowOff>
                  </from>
                  <to>
                    <xdr:col>13571</xdr:col>
                    <xdr:colOff>0</xdr:colOff>
                    <xdr:row>786499</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13571</xdr:col>
                    <xdr:colOff>0</xdr:colOff>
                    <xdr:row>852035</xdr:row>
                    <xdr:rowOff>0</xdr:rowOff>
                  </from>
                  <to>
                    <xdr:col>13571</xdr:col>
                    <xdr:colOff>0</xdr:colOff>
                    <xdr:row>852035</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13571</xdr:col>
                    <xdr:colOff>0</xdr:colOff>
                    <xdr:row>917571</xdr:row>
                    <xdr:rowOff>0</xdr:rowOff>
                  </from>
                  <to>
                    <xdr:col>13571</xdr:col>
                    <xdr:colOff>0</xdr:colOff>
                    <xdr:row>917571</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13571</xdr:col>
                    <xdr:colOff>0</xdr:colOff>
                    <xdr:row>983107</xdr:row>
                    <xdr:rowOff>0</xdr:rowOff>
                  </from>
                  <to>
                    <xdr:col>13571</xdr:col>
                    <xdr:colOff>0</xdr:colOff>
                    <xdr:row>983107</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13827</xdr:col>
                    <xdr:colOff>0</xdr:colOff>
                    <xdr:row>67</xdr:row>
                    <xdr:rowOff>0</xdr:rowOff>
                  </from>
                  <to>
                    <xdr:col>13827</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13827</xdr:col>
                    <xdr:colOff>0</xdr:colOff>
                    <xdr:row>65603</xdr:row>
                    <xdr:rowOff>0</xdr:rowOff>
                  </from>
                  <to>
                    <xdr:col>13827</xdr:col>
                    <xdr:colOff>0</xdr:colOff>
                    <xdr:row>65603</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13827</xdr:col>
                    <xdr:colOff>0</xdr:colOff>
                    <xdr:row>131139</xdr:row>
                    <xdr:rowOff>0</xdr:rowOff>
                  </from>
                  <to>
                    <xdr:col>13827</xdr:col>
                    <xdr:colOff>0</xdr:colOff>
                    <xdr:row>131139</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13827</xdr:col>
                    <xdr:colOff>0</xdr:colOff>
                    <xdr:row>196675</xdr:row>
                    <xdr:rowOff>0</xdr:rowOff>
                  </from>
                  <to>
                    <xdr:col>13827</xdr:col>
                    <xdr:colOff>0</xdr:colOff>
                    <xdr:row>196675</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13827</xdr:col>
                    <xdr:colOff>0</xdr:colOff>
                    <xdr:row>262211</xdr:row>
                    <xdr:rowOff>0</xdr:rowOff>
                  </from>
                  <to>
                    <xdr:col>13827</xdr:col>
                    <xdr:colOff>0</xdr:colOff>
                    <xdr:row>262211</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13827</xdr:col>
                    <xdr:colOff>0</xdr:colOff>
                    <xdr:row>327747</xdr:row>
                    <xdr:rowOff>0</xdr:rowOff>
                  </from>
                  <to>
                    <xdr:col>13827</xdr:col>
                    <xdr:colOff>0</xdr:colOff>
                    <xdr:row>327747</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13827</xdr:col>
                    <xdr:colOff>0</xdr:colOff>
                    <xdr:row>393283</xdr:row>
                    <xdr:rowOff>0</xdr:rowOff>
                  </from>
                  <to>
                    <xdr:col>13827</xdr:col>
                    <xdr:colOff>0</xdr:colOff>
                    <xdr:row>393283</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13827</xdr:col>
                    <xdr:colOff>0</xdr:colOff>
                    <xdr:row>458819</xdr:row>
                    <xdr:rowOff>0</xdr:rowOff>
                  </from>
                  <to>
                    <xdr:col>13827</xdr:col>
                    <xdr:colOff>0</xdr:colOff>
                    <xdr:row>458819</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13827</xdr:col>
                    <xdr:colOff>0</xdr:colOff>
                    <xdr:row>524355</xdr:row>
                    <xdr:rowOff>0</xdr:rowOff>
                  </from>
                  <to>
                    <xdr:col>13827</xdr:col>
                    <xdr:colOff>0</xdr:colOff>
                    <xdr:row>524355</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13827</xdr:col>
                    <xdr:colOff>0</xdr:colOff>
                    <xdr:row>589891</xdr:row>
                    <xdr:rowOff>0</xdr:rowOff>
                  </from>
                  <to>
                    <xdr:col>13827</xdr:col>
                    <xdr:colOff>0</xdr:colOff>
                    <xdr:row>589891</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13827</xdr:col>
                    <xdr:colOff>0</xdr:colOff>
                    <xdr:row>655427</xdr:row>
                    <xdr:rowOff>0</xdr:rowOff>
                  </from>
                  <to>
                    <xdr:col>13827</xdr:col>
                    <xdr:colOff>0</xdr:colOff>
                    <xdr:row>655427</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13827</xdr:col>
                    <xdr:colOff>0</xdr:colOff>
                    <xdr:row>720963</xdr:row>
                    <xdr:rowOff>0</xdr:rowOff>
                  </from>
                  <to>
                    <xdr:col>13827</xdr:col>
                    <xdr:colOff>0</xdr:colOff>
                    <xdr:row>720963</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13827</xdr:col>
                    <xdr:colOff>0</xdr:colOff>
                    <xdr:row>786499</xdr:row>
                    <xdr:rowOff>0</xdr:rowOff>
                  </from>
                  <to>
                    <xdr:col>13827</xdr:col>
                    <xdr:colOff>0</xdr:colOff>
                    <xdr:row>786499</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13827</xdr:col>
                    <xdr:colOff>0</xdr:colOff>
                    <xdr:row>852035</xdr:row>
                    <xdr:rowOff>0</xdr:rowOff>
                  </from>
                  <to>
                    <xdr:col>13827</xdr:col>
                    <xdr:colOff>0</xdr:colOff>
                    <xdr:row>852035</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13827</xdr:col>
                    <xdr:colOff>0</xdr:colOff>
                    <xdr:row>917571</xdr:row>
                    <xdr:rowOff>0</xdr:rowOff>
                  </from>
                  <to>
                    <xdr:col>13827</xdr:col>
                    <xdr:colOff>0</xdr:colOff>
                    <xdr:row>917571</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13827</xdr:col>
                    <xdr:colOff>0</xdr:colOff>
                    <xdr:row>983107</xdr:row>
                    <xdr:rowOff>0</xdr:rowOff>
                  </from>
                  <to>
                    <xdr:col>13827</xdr:col>
                    <xdr:colOff>0</xdr:colOff>
                    <xdr:row>983107</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14083</xdr:col>
                    <xdr:colOff>0</xdr:colOff>
                    <xdr:row>67</xdr:row>
                    <xdr:rowOff>0</xdr:rowOff>
                  </from>
                  <to>
                    <xdr:col>14083</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14083</xdr:col>
                    <xdr:colOff>0</xdr:colOff>
                    <xdr:row>65603</xdr:row>
                    <xdr:rowOff>0</xdr:rowOff>
                  </from>
                  <to>
                    <xdr:col>14083</xdr:col>
                    <xdr:colOff>0</xdr:colOff>
                    <xdr:row>65603</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14083</xdr:col>
                    <xdr:colOff>0</xdr:colOff>
                    <xdr:row>131139</xdr:row>
                    <xdr:rowOff>0</xdr:rowOff>
                  </from>
                  <to>
                    <xdr:col>14083</xdr:col>
                    <xdr:colOff>0</xdr:colOff>
                    <xdr:row>131139</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14083</xdr:col>
                    <xdr:colOff>0</xdr:colOff>
                    <xdr:row>196675</xdr:row>
                    <xdr:rowOff>0</xdr:rowOff>
                  </from>
                  <to>
                    <xdr:col>14083</xdr:col>
                    <xdr:colOff>0</xdr:colOff>
                    <xdr:row>196675</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14083</xdr:col>
                    <xdr:colOff>0</xdr:colOff>
                    <xdr:row>262211</xdr:row>
                    <xdr:rowOff>0</xdr:rowOff>
                  </from>
                  <to>
                    <xdr:col>14083</xdr:col>
                    <xdr:colOff>0</xdr:colOff>
                    <xdr:row>262211</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14083</xdr:col>
                    <xdr:colOff>0</xdr:colOff>
                    <xdr:row>327747</xdr:row>
                    <xdr:rowOff>0</xdr:rowOff>
                  </from>
                  <to>
                    <xdr:col>14083</xdr:col>
                    <xdr:colOff>0</xdr:colOff>
                    <xdr:row>327747</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14083</xdr:col>
                    <xdr:colOff>0</xdr:colOff>
                    <xdr:row>393283</xdr:row>
                    <xdr:rowOff>0</xdr:rowOff>
                  </from>
                  <to>
                    <xdr:col>14083</xdr:col>
                    <xdr:colOff>0</xdr:colOff>
                    <xdr:row>393283</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14083</xdr:col>
                    <xdr:colOff>0</xdr:colOff>
                    <xdr:row>458819</xdr:row>
                    <xdr:rowOff>0</xdr:rowOff>
                  </from>
                  <to>
                    <xdr:col>14083</xdr:col>
                    <xdr:colOff>0</xdr:colOff>
                    <xdr:row>458819</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14083</xdr:col>
                    <xdr:colOff>0</xdr:colOff>
                    <xdr:row>524355</xdr:row>
                    <xdr:rowOff>0</xdr:rowOff>
                  </from>
                  <to>
                    <xdr:col>14083</xdr:col>
                    <xdr:colOff>0</xdr:colOff>
                    <xdr:row>524355</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14083</xdr:col>
                    <xdr:colOff>0</xdr:colOff>
                    <xdr:row>589891</xdr:row>
                    <xdr:rowOff>0</xdr:rowOff>
                  </from>
                  <to>
                    <xdr:col>14083</xdr:col>
                    <xdr:colOff>0</xdr:colOff>
                    <xdr:row>589891</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14083</xdr:col>
                    <xdr:colOff>0</xdr:colOff>
                    <xdr:row>655427</xdr:row>
                    <xdr:rowOff>0</xdr:rowOff>
                  </from>
                  <to>
                    <xdr:col>14083</xdr:col>
                    <xdr:colOff>0</xdr:colOff>
                    <xdr:row>655427</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14083</xdr:col>
                    <xdr:colOff>0</xdr:colOff>
                    <xdr:row>720963</xdr:row>
                    <xdr:rowOff>0</xdr:rowOff>
                  </from>
                  <to>
                    <xdr:col>14083</xdr:col>
                    <xdr:colOff>0</xdr:colOff>
                    <xdr:row>720963</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14083</xdr:col>
                    <xdr:colOff>0</xdr:colOff>
                    <xdr:row>786499</xdr:row>
                    <xdr:rowOff>0</xdr:rowOff>
                  </from>
                  <to>
                    <xdr:col>14083</xdr:col>
                    <xdr:colOff>0</xdr:colOff>
                    <xdr:row>786499</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14083</xdr:col>
                    <xdr:colOff>0</xdr:colOff>
                    <xdr:row>852035</xdr:row>
                    <xdr:rowOff>0</xdr:rowOff>
                  </from>
                  <to>
                    <xdr:col>14083</xdr:col>
                    <xdr:colOff>0</xdr:colOff>
                    <xdr:row>852035</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14083</xdr:col>
                    <xdr:colOff>0</xdr:colOff>
                    <xdr:row>917571</xdr:row>
                    <xdr:rowOff>0</xdr:rowOff>
                  </from>
                  <to>
                    <xdr:col>14083</xdr:col>
                    <xdr:colOff>0</xdr:colOff>
                    <xdr:row>917571</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14083</xdr:col>
                    <xdr:colOff>0</xdr:colOff>
                    <xdr:row>983107</xdr:row>
                    <xdr:rowOff>0</xdr:rowOff>
                  </from>
                  <to>
                    <xdr:col>14083</xdr:col>
                    <xdr:colOff>0</xdr:colOff>
                    <xdr:row>983107</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14339</xdr:col>
                    <xdr:colOff>0</xdr:colOff>
                    <xdr:row>67</xdr:row>
                    <xdr:rowOff>0</xdr:rowOff>
                  </from>
                  <to>
                    <xdr:col>14339</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14339</xdr:col>
                    <xdr:colOff>0</xdr:colOff>
                    <xdr:row>65603</xdr:row>
                    <xdr:rowOff>0</xdr:rowOff>
                  </from>
                  <to>
                    <xdr:col>14339</xdr:col>
                    <xdr:colOff>0</xdr:colOff>
                    <xdr:row>65603</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14339</xdr:col>
                    <xdr:colOff>0</xdr:colOff>
                    <xdr:row>131139</xdr:row>
                    <xdr:rowOff>0</xdr:rowOff>
                  </from>
                  <to>
                    <xdr:col>14339</xdr:col>
                    <xdr:colOff>0</xdr:colOff>
                    <xdr:row>131139</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14339</xdr:col>
                    <xdr:colOff>0</xdr:colOff>
                    <xdr:row>196675</xdr:row>
                    <xdr:rowOff>0</xdr:rowOff>
                  </from>
                  <to>
                    <xdr:col>14339</xdr:col>
                    <xdr:colOff>0</xdr:colOff>
                    <xdr:row>196675</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14339</xdr:col>
                    <xdr:colOff>0</xdr:colOff>
                    <xdr:row>262211</xdr:row>
                    <xdr:rowOff>0</xdr:rowOff>
                  </from>
                  <to>
                    <xdr:col>14339</xdr:col>
                    <xdr:colOff>0</xdr:colOff>
                    <xdr:row>262211</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14339</xdr:col>
                    <xdr:colOff>0</xdr:colOff>
                    <xdr:row>327747</xdr:row>
                    <xdr:rowOff>0</xdr:rowOff>
                  </from>
                  <to>
                    <xdr:col>14339</xdr:col>
                    <xdr:colOff>0</xdr:colOff>
                    <xdr:row>327747</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14339</xdr:col>
                    <xdr:colOff>0</xdr:colOff>
                    <xdr:row>393283</xdr:row>
                    <xdr:rowOff>0</xdr:rowOff>
                  </from>
                  <to>
                    <xdr:col>14339</xdr:col>
                    <xdr:colOff>0</xdr:colOff>
                    <xdr:row>393283</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14339</xdr:col>
                    <xdr:colOff>0</xdr:colOff>
                    <xdr:row>458819</xdr:row>
                    <xdr:rowOff>0</xdr:rowOff>
                  </from>
                  <to>
                    <xdr:col>14339</xdr:col>
                    <xdr:colOff>0</xdr:colOff>
                    <xdr:row>458819</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14339</xdr:col>
                    <xdr:colOff>0</xdr:colOff>
                    <xdr:row>524355</xdr:row>
                    <xdr:rowOff>0</xdr:rowOff>
                  </from>
                  <to>
                    <xdr:col>14339</xdr:col>
                    <xdr:colOff>0</xdr:colOff>
                    <xdr:row>524355</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14339</xdr:col>
                    <xdr:colOff>0</xdr:colOff>
                    <xdr:row>589891</xdr:row>
                    <xdr:rowOff>0</xdr:rowOff>
                  </from>
                  <to>
                    <xdr:col>14339</xdr:col>
                    <xdr:colOff>0</xdr:colOff>
                    <xdr:row>589891</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14339</xdr:col>
                    <xdr:colOff>0</xdr:colOff>
                    <xdr:row>655427</xdr:row>
                    <xdr:rowOff>0</xdr:rowOff>
                  </from>
                  <to>
                    <xdr:col>14339</xdr:col>
                    <xdr:colOff>0</xdr:colOff>
                    <xdr:row>655427</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14339</xdr:col>
                    <xdr:colOff>0</xdr:colOff>
                    <xdr:row>720963</xdr:row>
                    <xdr:rowOff>0</xdr:rowOff>
                  </from>
                  <to>
                    <xdr:col>14339</xdr:col>
                    <xdr:colOff>0</xdr:colOff>
                    <xdr:row>720963</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14339</xdr:col>
                    <xdr:colOff>0</xdr:colOff>
                    <xdr:row>786499</xdr:row>
                    <xdr:rowOff>0</xdr:rowOff>
                  </from>
                  <to>
                    <xdr:col>14339</xdr:col>
                    <xdr:colOff>0</xdr:colOff>
                    <xdr:row>786499</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14339</xdr:col>
                    <xdr:colOff>0</xdr:colOff>
                    <xdr:row>852035</xdr:row>
                    <xdr:rowOff>0</xdr:rowOff>
                  </from>
                  <to>
                    <xdr:col>14339</xdr:col>
                    <xdr:colOff>0</xdr:colOff>
                    <xdr:row>852035</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14339</xdr:col>
                    <xdr:colOff>0</xdr:colOff>
                    <xdr:row>917571</xdr:row>
                    <xdr:rowOff>0</xdr:rowOff>
                  </from>
                  <to>
                    <xdr:col>14339</xdr:col>
                    <xdr:colOff>0</xdr:colOff>
                    <xdr:row>917571</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14339</xdr:col>
                    <xdr:colOff>0</xdr:colOff>
                    <xdr:row>983107</xdr:row>
                    <xdr:rowOff>0</xdr:rowOff>
                  </from>
                  <to>
                    <xdr:col>14339</xdr:col>
                    <xdr:colOff>0</xdr:colOff>
                    <xdr:row>983107</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14595</xdr:col>
                    <xdr:colOff>0</xdr:colOff>
                    <xdr:row>67</xdr:row>
                    <xdr:rowOff>0</xdr:rowOff>
                  </from>
                  <to>
                    <xdr:col>14595</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14595</xdr:col>
                    <xdr:colOff>0</xdr:colOff>
                    <xdr:row>65603</xdr:row>
                    <xdr:rowOff>0</xdr:rowOff>
                  </from>
                  <to>
                    <xdr:col>14595</xdr:col>
                    <xdr:colOff>0</xdr:colOff>
                    <xdr:row>65603</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14595</xdr:col>
                    <xdr:colOff>0</xdr:colOff>
                    <xdr:row>131139</xdr:row>
                    <xdr:rowOff>0</xdr:rowOff>
                  </from>
                  <to>
                    <xdr:col>14595</xdr:col>
                    <xdr:colOff>0</xdr:colOff>
                    <xdr:row>131139</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14595</xdr:col>
                    <xdr:colOff>0</xdr:colOff>
                    <xdr:row>196675</xdr:row>
                    <xdr:rowOff>0</xdr:rowOff>
                  </from>
                  <to>
                    <xdr:col>14595</xdr:col>
                    <xdr:colOff>0</xdr:colOff>
                    <xdr:row>196675</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14595</xdr:col>
                    <xdr:colOff>0</xdr:colOff>
                    <xdr:row>262211</xdr:row>
                    <xdr:rowOff>0</xdr:rowOff>
                  </from>
                  <to>
                    <xdr:col>14595</xdr:col>
                    <xdr:colOff>0</xdr:colOff>
                    <xdr:row>262211</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14595</xdr:col>
                    <xdr:colOff>0</xdr:colOff>
                    <xdr:row>327747</xdr:row>
                    <xdr:rowOff>0</xdr:rowOff>
                  </from>
                  <to>
                    <xdr:col>14595</xdr:col>
                    <xdr:colOff>0</xdr:colOff>
                    <xdr:row>327747</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14595</xdr:col>
                    <xdr:colOff>0</xdr:colOff>
                    <xdr:row>393283</xdr:row>
                    <xdr:rowOff>0</xdr:rowOff>
                  </from>
                  <to>
                    <xdr:col>14595</xdr:col>
                    <xdr:colOff>0</xdr:colOff>
                    <xdr:row>393283</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14595</xdr:col>
                    <xdr:colOff>0</xdr:colOff>
                    <xdr:row>458819</xdr:row>
                    <xdr:rowOff>0</xdr:rowOff>
                  </from>
                  <to>
                    <xdr:col>14595</xdr:col>
                    <xdr:colOff>0</xdr:colOff>
                    <xdr:row>458819</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14595</xdr:col>
                    <xdr:colOff>0</xdr:colOff>
                    <xdr:row>524355</xdr:row>
                    <xdr:rowOff>0</xdr:rowOff>
                  </from>
                  <to>
                    <xdr:col>14595</xdr:col>
                    <xdr:colOff>0</xdr:colOff>
                    <xdr:row>524355</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14595</xdr:col>
                    <xdr:colOff>0</xdr:colOff>
                    <xdr:row>589891</xdr:row>
                    <xdr:rowOff>0</xdr:rowOff>
                  </from>
                  <to>
                    <xdr:col>14595</xdr:col>
                    <xdr:colOff>0</xdr:colOff>
                    <xdr:row>589891</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14595</xdr:col>
                    <xdr:colOff>0</xdr:colOff>
                    <xdr:row>655427</xdr:row>
                    <xdr:rowOff>0</xdr:rowOff>
                  </from>
                  <to>
                    <xdr:col>14595</xdr:col>
                    <xdr:colOff>0</xdr:colOff>
                    <xdr:row>655427</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14595</xdr:col>
                    <xdr:colOff>0</xdr:colOff>
                    <xdr:row>720963</xdr:row>
                    <xdr:rowOff>0</xdr:rowOff>
                  </from>
                  <to>
                    <xdr:col>14595</xdr:col>
                    <xdr:colOff>0</xdr:colOff>
                    <xdr:row>720963</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14595</xdr:col>
                    <xdr:colOff>0</xdr:colOff>
                    <xdr:row>786499</xdr:row>
                    <xdr:rowOff>0</xdr:rowOff>
                  </from>
                  <to>
                    <xdr:col>14595</xdr:col>
                    <xdr:colOff>0</xdr:colOff>
                    <xdr:row>786499</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14595</xdr:col>
                    <xdr:colOff>0</xdr:colOff>
                    <xdr:row>852035</xdr:row>
                    <xdr:rowOff>0</xdr:rowOff>
                  </from>
                  <to>
                    <xdr:col>14595</xdr:col>
                    <xdr:colOff>0</xdr:colOff>
                    <xdr:row>852035</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14595</xdr:col>
                    <xdr:colOff>0</xdr:colOff>
                    <xdr:row>917571</xdr:row>
                    <xdr:rowOff>0</xdr:rowOff>
                  </from>
                  <to>
                    <xdr:col>14595</xdr:col>
                    <xdr:colOff>0</xdr:colOff>
                    <xdr:row>917571</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14595</xdr:col>
                    <xdr:colOff>0</xdr:colOff>
                    <xdr:row>983107</xdr:row>
                    <xdr:rowOff>0</xdr:rowOff>
                  </from>
                  <to>
                    <xdr:col>14595</xdr:col>
                    <xdr:colOff>0</xdr:colOff>
                    <xdr:row>983107</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14851</xdr:col>
                    <xdr:colOff>0</xdr:colOff>
                    <xdr:row>67</xdr:row>
                    <xdr:rowOff>0</xdr:rowOff>
                  </from>
                  <to>
                    <xdr:col>14851</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14851</xdr:col>
                    <xdr:colOff>0</xdr:colOff>
                    <xdr:row>65603</xdr:row>
                    <xdr:rowOff>0</xdr:rowOff>
                  </from>
                  <to>
                    <xdr:col>14851</xdr:col>
                    <xdr:colOff>0</xdr:colOff>
                    <xdr:row>65603</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14851</xdr:col>
                    <xdr:colOff>0</xdr:colOff>
                    <xdr:row>131139</xdr:row>
                    <xdr:rowOff>0</xdr:rowOff>
                  </from>
                  <to>
                    <xdr:col>14851</xdr:col>
                    <xdr:colOff>0</xdr:colOff>
                    <xdr:row>131139</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14851</xdr:col>
                    <xdr:colOff>0</xdr:colOff>
                    <xdr:row>196675</xdr:row>
                    <xdr:rowOff>0</xdr:rowOff>
                  </from>
                  <to>
                    <xdr:col>14851</xdr:col>
                    <xdr:colOff>0</xdr:colOff>
                    <xdr:row>196675</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14851</xdr:col>
                    <xdr:colOff>0</xdr:colOff>
                    <xdr:row>262211</xdr:row>
                    <xdr:rowOff>0</xdr:rowOff>
                  </from>
                  <to>
                    <xdr:col>14851</xdr:col>
                    <xdr:colOff>0</xdr:colOff>
                    <xdr:row>262211</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14851</xdr:col>
                    <xdr:colOff>0</xdr:colOff>
                    <xdr:row>327747</xdr:row>
                    <xdr:rowOff>0</xdr:rowOff>
                  </from>
                  <to>
                    <xdr:col>14851</xdr:col>
                    <xdr:colOff>0</xdr:colOff>
                    <xdr:row>327747</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14851</xdr:col>
                    <xdr:colOff>0</xdr:colOff>
                    <xdr:row>393283</xdr:row>
                    <xdr:rowOff>0</xdr:rowOff>
                  </from>
                  <to>
                    <xdr:col>14851</xdr:col>
                    <xdr:colOff>0</xdr:colOff>
                    <xdr:row>393283</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14851</xdr:col>
                    <xdr:colOff>0</xdr:colOff>
                    <xdr:row>458819</xdr:row>
                    <xdr:rowOff>0</xdr:rowOff>
                  </from>
                  <to>
                    <xdr:col>14851</xdr:col>
                    <xdr:colOff>0</xdr:colOff>
                    <xdr:row>458819</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14851</xdr:col>
                    <xdr:colOff>0</xdr:colOff>
                    <xdr:row>524355</xdr:row>
                    <xdr:rowOff>0</xdr:rowOff>
                  </from>
                  <to>
                    <xdr:col>14851</xdr:col>
                    <xdr:colOff>0</xdr:colOff>
                    <xdr:row>524355</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14851</xdr:col>
                    <xdr:colOff>0</xdr:colOff>
                    <xdr:row>589891</xdr:row>
                    <xdr:rowOff>0</xdr:rowOff>
                  </from>
                  <to>
                    <xdr:col>14851</xdr:col>
                    <xdr:colOff>0</xdr:colOff>
                    <xdr:row>589891</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14851</xdr:col>
                    <xdr:colOff>0</xdr:colOff>
                    <xdr:row>655427</xdr:row>
                    <xdr:rowOff>0</xdr:rowOff>
                  </from>
                  <to>
                    <xdr:col>14851</xdr:col>
                    <xdr:colOff>0</xdr:colOff>
                    <xdr:row>655427</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14851</xdr:col>
                    <xdr:colOff>0</xdr:colOff>
                    <xdr:row>720963</xdr:row>
                    <xdr:rowOff>0</xdr:rowOff>
                  </from>
                  <to>
                    <xdr:col>14851</xdr:col>
                    <xdr:colOff>0</xdr:colOff>
                    <xdr:row>720963</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14851</xdr:col>
                    <xdr:colOff>0</xdr:colOff>
                    <xdr:row>786499</xdr:row>
                    <xdr:rowOff>0</xdr:rowOff>
                  </from>
                  <to>
                    <xdr:col>14851</xdr:col>
                    <xdr:colOff>0</xdr:colOff>
                    <xdr:row>786499</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14851</xdr:col>
                    <xdr:colOff>0</xdr:colOff>
                    <xdr:row>852035</xdr:row>
                    <xdr:rowOff>0</xdr:rowOff>
                  </from>
                  <to>
                    <xdr:col>14851</xdr:col>
                    <xdr:colOff>0</xdr:colOff>
                    <xdr:row>852035</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14851</xdr:col>
                    <xdr:colOff>0</xdr:colOff>
                    <xdr:row>917571</xdr:row>
                    <xdr:rowOff>0</xdr:rowOff>
                  </from>
                  <to>
                    <xdr:col>14851</xdr:col>
                    <xdr:colOff>0</xdr:colOff>
                    <xdr:row>917571</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14851</xdr:col>
                    <xdr:colOff>0</xdr:colOff>
                    <xdr:row>983107</xdr:row>
                    <xdr:rowOff>0</xdr:rowOff>
                  </from>
                  <to>
                    <xdr:col>14851</xdr:col>
                    <xdr:colOff>0</xdr:colOff>
                    <xdr:row>983107</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15107</xdr:col>
                    <xdr:colOff>0</xdr:colOff>
                    <xdr:row>67</xdr:row>
                    <xdr:rowOff>0</xdr:rowOff>
                  </from>
                  <to>
                    <xdr:col>15107</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15107</xdr:col>
                    <xdr:colOff>0</xdr:colOff>
                    <xdr:row>65603</xdr:row>
                    <xdr:rowOff>0</xdr:rowOff>
                  </from>
                  <to>
                    <xdr:col>15107</xdr:col>
                    <xdr:colOff>0</xdr:colOff>
                    <xdr:row>65603</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15107</xdr:col>
                    <xdr:colOff>0</xdr:colOff>
                    <xdr:row>131139</xdr:row>
                    <xdr:rowOff>0</xdr:rowOff>
                  </from>
                  <to>
                    <xdr:col>15107</xdr:col>
                    <xdr:colOff>0</xdr:colOff>
                    <xdr:row>131139</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15107</xdr:col>
                    <xdr:colOff>0</xdr:colOff>
                    <xdr:row>196675</xdr:row>
                    <xdr:rowOff>0</xdr:rowOff>
                  </from>
                  <to>
                    <xdr:col>15107</xdr:col>
                    <xdr:colOff>0</xdr:colOff>
                    <xdr:row>196675</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15107</xdr:col>
                    <xdr:colOff>0</xdr:colOff>
                    <xdr:row>262211</xdr:row>
                    <xdr:rowOff>0</xdr:rowOff>
                  </from>
                  <to>
                    <xdr:col>15107</xdr:col>
                    <xdr:colOff>0</xdr:colOff>
                    <xdr:row>262211</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15107</xdr:col>
                    <xdr:colOff>0</xdr:colOff>
                    <xdr:row>327747</xdr:row>
                    <xdr:rowOff>0</xdr:rowOff>
                  </from>
                  <to>
                    <xdr:col>15107</xdr:col>
                    <xdr:colOff>0</xdr:colOff>
                    <xdr:row>327747</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15107</xdr:col>
                    <xdr:colOff>0</xdr:colOff>
                    <xdr:row>393283</xdr:row>
                    <xdr:rowOff>0</xdr:rowOff>
                  </from>
                  <to>
                    <xdr:col>15107</xdr:col>
                    <xdr:colOff>0</xdr:colOff>
                    <xdr:row>393283</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15107</xdr:col>
                    <xdr:colOff>0</xdr:colOff>
                    <xdr:row>458819</xdr:row>
                    <xdr:rowOff>0</xdr:rowOff>
                  </from>
                  <to>
                    <xdr:col>15107</xdr:col>
                    <xdr:colOff>0</xdr:colOff>
                    <xdr:row>458819</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15107</xdr:col>
                    <xdr:colOff>0</xdr:colOff>
                    <xdr:row>524355</xdr:row>
                    <xdr:rowOff>0</xdr:rowOff>
                  </from>
                  <to>
                    <xdr:col>15107</xdr:col>
                    <xdr:colOff>0</xdr:colOff>
                    <xdr:row>524355</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15107</xdr:col>
                    <xdr:colOff>0</xdr:colOff>
                    <xdr:row>589891</xdr:row>
                    <xdr:rowOff>0</xdr:rowOff>
                  </from>
                  <to>
                    <xdr:col>15107</xdr:col>
                    <xdr:colOff>0</xdr:colOff>
                    <xdr:row>589891</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15107</xdr:col>
                    <xdr:colOff>0</xdr:colOff>
                    <xdr:row>655427</xdr:row>
                    <xdr:rowOff>0</xdr:rowOff>
                  </from>
                  <to>
                    <xdr:col>15107</xdr:col>
                    <xdr:colOff>0</xdr:colOff>
                    <xdr:row>655427</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15107</xdr:col>
                    <xdr:colOff>0</xdr:colOff>
                    <xdr:row>720963</xdr:row>
                    <xdr:rowOff>0</xdr:rowOff>
                  </from>
                  <to>
                    <xdr:col>15107</xdr:col>
                    <xdr:colOff>0</xdr:colOff>
                    <xdr:row>720963</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15107</xdr:col>
                    <xdr:colOff>0</xdr:colOff>
                    <xdr:row>786499</xdr:row>
                    <xdr:rowOff>0</xdr:rowOff>
                  </from>
                  <to>
                    <xdr:col>15107</xdr:col>
                    <xdr:colOff>0</xdr:colOff>
                    <xdr:row>786499</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15107</xdr:col>
                    <xdr:colOff>0</xdr:colOff>
                    <xdr:row>852035</xdr:row>
                    <xdr:rowOff>0</xdr:rowOff>
                  </from>
                  <to>
                    <xdr:col>15107</xdr:col>
                    <xdr:colOff>0</xdr:colOff>
                    <xdr:row>852035</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15107</xdr:col>
                    <xdr:colOff>0</xdr:colOff>
                    <xdr:row>917571</xdr:row>
                    <xdr:rowOff>0</xdr:rowOff>
                  </from>
                  <to>
                    <xdr:col>15107</xdr:col>
                    <xdr:colOff>0</xdr:colOff>
                    <xdr:row>917571</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15107</xdr:col>
                    <xdr:colOff>0</xdr:colOff>
                    <xdr:row>983107</xdr:row>
                    <xdr:rowOff>0</xdr:rowOff>
                  </from>
                  <to>
                    <xdr:col>15107</xdr:col>
                    <xdr:colOff>0</xdr:colOff>
                    <xdr:row>983107</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15363</xdr:col>
                    <xdr:colOff>0</xdr:colOff>
                    <xdr:row>67</xdr:row>
                    <xdr:rowOff>0</xdr:rowOff>
                  </from>
                  <to>
                    <xdr:col>15363</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15363</xdr:col>
                    <xdr:colOff>0</xdr:colOff>
                    <xdr:row>65603</xdr:row>
                    <xdr:rowOff>0</xdr:rowOff>
                  </from>
                  <to>
                    <xdr:col>15363</xdr:col>
                    <xdr:colOff>0</xdr:colOff>
                    <xdr:row>65603</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15363</xdr:col>
                    <xdr:colOff>0</xdr:colOff>
                    <xdr:row>131139</xdr:row>
                    <xdr:rowOff>0</xdr:rowOff>
                  </from>
                  <to>
                    <xdr:col>15363</xdr:col>
                    <xdr:colOff>0</xdr:colOff>
                    <xdr:row>131139</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15363</xdr:col>
                    <xdr:colOff>0</xdr:colOff>
                    <xdr:row>196675</xdr:row>
                    <xdr:rowOff>0</xdr:rowOff>
                  </from>
                  <to>
                    <xdr:col>15363</xdr:col>
                    <xdr:colOff>0</xdr:colOff>
                    <xdr:row>196675</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15363</xdr:col>
                    <xdr:colOff>0</xdr:colOff>
                    <xdr:row>262211</xdr:row>
                    <xdr:rowOff>0</xdr:rowOff>
                  </from>
                  <to>
                    <xdr:col>15363</xdr:col>
                    <xdr:colOff>0</xdr:colOff>
                    <xdr:row>262211</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15363</xdr:col>
                    <xdr:colOff>0</xdr:colOff>
                    <xdr:row>327747</xdr:row>
                    <xdr:rowOff>0</xdr:rowOff>
                  </from>
                  <to>
                    <xdr:col>15363</xdr:col>
                    <xdr:colOff>0</xdr:colOff>
                    <xdr:row>327747</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15363</xdr:col>
                    <xdr:colOff>0</xdr:colOff>
                    <xdr:row>393283</xdr:row>
                    <xdr:rowOff>0</xdr:rowOff>
                  </from>
                  <to>
                    <xdr:col>15363</xdr:col>
                    <xdr:colOff>0</xdr:colOff>
                    <xdr:row>393283</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15363</xdr:col>
                    <xdr:colOff>0</xdr:colOff>
                    <xdr:row>458819</xdr:row>
                    <xdr:rowOff>0</xdr:rowOff>
                  </from>
                  <to>
                    <xdr:col>15363</xdr:col>
                    <xdr:colOff>0</xdr:colOff>
                    <xdr:row>458819</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15363</xdr:col>
                    <xdr:colOff>0</xdr:colOff>
                    <xdr:row>524355</xdr:row>
                    <xdr:rowOff>0</xdr:rowOff>
                  </from>
                  <to>
                    <xdr:col>15363</xdr:col>
                    <xdr:colOff>0</xdr:colOff>
                    <xdr:row>524355</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15363</xdr:col>
                    <xdr:colOff>0</xdr:colOff>
                    <xdr:row>589891</xdr:row>
                    <xdr:rowOff>0</xdr:rowOff>
                  </from>
                  <to>
                    <xdr:col>15363</xdr:col>
                    <xdr:colOff>0</xdr:colOff>
                    <xdr:row>589891</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15363</xdr:col>
                    <xdr:colOff>0</xdr:colOff>
                    <xdr:row>655427</xdr:row>
                    <xdr:rowOff>0</xdr:rowOff>
                  </from>
                  <to>
                    <xdr:col>15363</xdr:col>
                    <xdr:colOff>0</xdr:colOff>
                    <xdr:row>655427</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15363</xdr:col>
                    <xdr:colOff>0</xdr:colOff>
                    <xdr:row>720963</xdr:row>
                    <xdr:rowOff>0</xdr:rowOff>
                  </from>
                  <to>
                    <xdr:col>15363</xdr:col>
                    <xdr:colOff>0</xdr:colOff>
                    <xdr:row>720963</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15363</xdr:col>
                    <xdr:colOff>0</xdr:colOff>
                    <xdr:row>786499</xdr:row>
                    <xdr:rowOff>0</xdr:rowOff>
                  </from>
                  <to>
                    <xdr:col>15363</xdr:col>
                    <xdr:colOff>0</xdr:colOff>
                    <xdr:row>786499</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15363</xdr:col>
                    <xdr:colOff>0</xdr:colOff>
                    <xdr:row>852035</xdr:row>
                    <xdr:rowOff>0</xdr:rowOff>
                  </from>
                  <to>
                    <xdr:col>15363</xdr:col>
                    <xdr:colOff>0</xdr:colOff>
                    <xdr:row>852035</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15363</xdr:col>
                    <xdr:colOff>0</xdr:colOff>
                    <xdr:row>917571</xdr:row>
                    <xdr:rowOff>0</xdr:rowOff>
                  </from>
                  <to>
                    <xdr:col>15363</xdr:col>
                    <xdr:colOff>0</xdr:colOff>
                    <xdr:row>917571</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15363</xdr:col>
                    <xdr:colOff>0</xdr:colOff>
                    <xdr:row>983107</xdr:row>
                    <xdr:rowOff>0</xdr:rowOff>
                  </from>
                  <to>
                    <xdr:col>15363</xdr:col>
                    <xdr:colOff>0</xdr:colOff>
                    <xdr:row>983107</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15619</xdr:col>
                    <xdr:colOff>0</xdr:colOff>
                    <xdr:row>67</xdr:row>
                    <xdr:rowOff>0</xdr:rowOff>
                  </from>
                  <to>
                    <xdr:col>15619</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15619</xdr:col>
                    <xdr:colOff>0</xdr:colOff>
                    <xdr:row>65603</xdr:row>
                    <xdr:rowOff>0</xdr:rowOff>
                  </from>
                  <to>
                    <xdr:col>15619</xdr:col>
                    <xdr:colOff>0</xdr:colOff>
                    <xdr:row>65603</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15619</xdr:col>
                    <xdr:colOff>0</xdr:colOff>
                    <xdr:row>131139</xdr:row>
                    <xdr:rowOff>0</xdr:rowOff>
                  </from>
                  <to>
                    <xdr:col>15619</xdr:col>
                    <xdr:colOff>0</xdr:colOff>
                    <xdr:row>131139</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15619</xdr:col>
                    <xdr:colOff>0</xdr:colOff>
                    <xdr:row>196675</xdr:row>
                    <xdr:rowOff>0</xdr:rowOff>
                  </from>
                  <to>
                    <xdr:col>15619</xdr:col>
                    <xdr:colOff>0</xdr:colOff>
                    <xdr:row>196675</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15619</xdr:col>
                    <xdr:colOff>0</xdr:colOff>
                    <xdr:row>262211</xdr:row>
                    <xdr:rowOff>0</xdr:rowOff>
                  </from>
                  <to>
                    <xdr:col>15619</xdr:col>
                    <xdr:colOff>0</xdr:colOff>
                    <xdr:row>262211</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15619</xdr:col>
                    <xdr:colOff>0</xdr:colOff>
                    <xdr:row>327747</xdr:row>
                    <xdr:rowOff>0</xdr:rowOff>
                  </from>
                  <to>
                    <xdr:col>15619</xdr:col>
                    <xdr:colOff>0</xdr:colOff>
                    <xdr:row>327747</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15619</xdr:col>
                    <xdr:colOff>0</xdr:colOff>
                    <xdr:row>393283</xdr:row>
                    <xdr:rowOff>0</xdr:rowOff>
                  </from>
                  <to>
                    <xdr:col>15619</xdr:col>
                    <xdr:colOff>0</xdr:colOff>
                    <xdr:row>393283</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15619</xdr:col>
                    <xdr:colOff>0</xdr:colOff>
                    <xdr:row>458819</xdr:row>
                    <xdr:rowOff>0</xdr:rowOff>
                  </from>
                  <to>
                    <xdr:col>15619</xdr:col>
                    <xdr:colOff>0</xdr:colOff>
                    <xdr:row>458819</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15619</xdr:col>
                    <xdr:colOff>0</xdr:colOff>
                    <xdr:row>524355</xdr:row>
                    <xdr:rowOff>0</xdr:rowOff>
                  </from>
                  <to>
                    <xdr:col>15619</xdr:col>
                    <xdr:colOff>0</xdr:colOff>
                    <xdr:row>524355</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15619</xdr:col>
                    <xdr:colOff>0</xdr:colOff>
                    <xdr:row>589891</xdr:row>
                    <xdr:rowOff>0</xdr:rowOff>
                  </from>
                  <to>
                    <xdr:col>15619</xdr:col>
                    <xdr:colOff>0</xdr:colOff>
                    <xdr:row>589891</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15619</xdr:col>
                    <xdr:colOff>0</xdr:colOff>
                    <xdr:row>655427</xdr:row>
                    <xdr:rowOff>0</xdr:rowOff>
                  </from>
                  <to>
                    <xdr:col>15619</xdr:col>
                    <xdr:colOff>0</xdr:colOff>
                    <xdr:row>655427</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15619</xdr:col>
                    <xdr:colOff>0</xdr:colOff>
                    <xdr:row>720963</xdr:row>
                    <xdr:rowOff>0</xdr:rowOff>
                  </from>
                  <to>
                    <xdr:col>15619</xdr:col>
                    <xdr:colOff>0</xdr:colOff>
                    <xdr:row>720963</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15619</xdr:col>
                    <xdr:colOff>0</xdr:colOff>
                    <xdr:row>786499</xdr:row>
                    <xdr:rowOff>0</xdr:rowOff>
                  </from>
                  <to>
                    <xdr:col>15619</xdr:col>
                    <xdr:colOff>0</xdr:colOff>
                    <xdr:row>786499</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15619</xdr:col>
                    <xdr:colOff>0</xdr:colOff>
                    <xdr:row>852035</xdr:row>
                    <xdr:rowOff>0</xdr:rowOff>
                  </from>
                  <to>
                    <xdr:col>15619</xdr:col>
                    <xdr:colOff>0</xdr:colOff>
                    <xdr:row>852035</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15619</xdr:col>
                    <xdr:colOff>0</xdr:colOff>
                    <xdr:row>917571</xdr:row>
                    <xdr:rowOff>0</xdr:rowOff>
                  </from>
                  <to>
                    <xdr:col>15619</xdr:col>
                    <xdr:colOff>0</xdr:colOff>
                    <xdr:row>917571</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15619</xdr:col>
                    <xdr:colOff>0</xdr:colOff>
                    <xdr:row>983107</xdr:row>
                    <xdr:rowOff>0</xdr:rowOff>
                  </from>
                  <to>
                    <xdr:col>15619</xdr:col>
                    <xdr:colOff>0</xdr:colOff>
                    <xdr:row>983107</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15875</xdr:col>
                    <xdr:colOff>0</xdr:colOff>
                    <xdr:row>67</xdr:row>
                    <xdr:rowOff>0</xdr:rowOff>
                  </from>
                  <to>
                    <xdr:col>15875</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15875</xdr:col>
                    <xdr:colOff>0</xdr:colOff>
                    <xdr:row>65603</xdr:row>
                    <xdr:rowOff>0</xdr:rowOff>
                  </from>
                  <to>
                    <xdr:col>15875</xdr:col>
                    <xdr:colOff>0</xdr:colOff>
                    <xdr:row>65603</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15875</xdr:col>
                    <xdr:colOff>0</xdr:colOff>
                    <xdr:row>131139</xdr:row>
                    <xdr:rowOff>0</xdr:rowOff>
                  </from>
                  <to>
                    <xdr:col>15875</xdr:col>
                    <xdr:colOff>0</xdr:colOff>
                    <xdr:row>131139</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15875</xdr:col>
                    <xdr:colOff>0</xdr:colOff>
                    <xdr:row>196675</xdr:row>
                    <xdr:rowOff>0</xdr:rowOff>
                  </from>
                  <to>
                    <xdr:col>15875</xdr:col>
                    <xdr:colOff>0</xdr:colOff>
                    <xdr:row>196675</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15875</xdr:col>
                    <xdr:colOff>0</xdr:colOff>
                    <xdr:row>262211</xdr:row>
                    <xdr:rowOff>0</xdr:rowOff>
                  </from>
                  <to>
                    <xdr:col>15875</xdr:col>
                    <xdr:colOff>0</xdr:colOff>
                    <xdr:row>262211</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15875</xdr:col>
                    <xdr:colOff>0</xdr:colOff>
                    <xdr:row>327747</xdr:row>
                    <xdr:rowOff>0</xdr:rowOff>
                  </from>
                  <to>
                    <xdr:col>15875</xdr:col>
                    <xdr:colOff>0</xdr:colOff>
                    <xdr:row>327747</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15875</xdr:col>
                    <xdr:colOff>0</xdr:colOff>
                    <xdr:row>393283</xdr:row>
                    <xdr:rowOff>0</xdr:rowOff>
                  </from>
                  <to>
                    <xdr:col>15875</xdr:col>
                    <xdr:colOff>0</xdr:colOff>
                    <xdr:row>393283</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15875</xdr:col>
                    <xdr:colOff>0</xdr:colOff>
                    <xdr:row>458819</xdr:row>
                    <xdr:rowOff>0</xdr:rowOff>
                  </from>
                  <to>
                    <xdr:col>15875</xdr:col>
                    <xdr:colOff>0</xdr:colOff>
                    <xdr:row>458819</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15875</xdr:col>
                    <xdr:colOff>0</xdr:colOff>
                    <xdr:row>524355</xdr:row>
                    <xdr:rowOff>0</xdr:rowOff>
                  </from>
                  <to>
                    <xdr:col>15875</xdr:col>
                    <xdr:colOff>0</xdr:colOff>
                    <xdr:row>524355</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15875</xdr:col>
                    <xdr:colOff>0</xdr:colOff>
                    <xdr:row>589891</xdr:row>
                    <xdr:rowOff>0</xdr:rowOff>
                  </from>
                  <to>
                    <xdr:col>15875</xdr:col>
                    <xdr:colOff>0</xdr:colOff>
                    <xdr:row>589891</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15875</xdr:col>
                    <xdr:colOff>0</xdr:colOff>
                    <xdr:row>655427</xdr:row>
                    <xdr:rowOff>0</xdr:rowOff>
                  </from>
                  <to>
                    <xdr:col>15875</xdr:col>
                    <xdr:colOff>0</xdr:colOff>
                    <xdr:row>655427</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15875</xdr:col>
                    <xdr:colOff>0</xdr:colOff>
                    <xdr:row>720963</xdr:row>
                    <xdr:rowOff>0</xdr:rowOff>
                  </from>
                  <to>
                    <xdr:col>15875</xdr:col>
                    <xdr:colOff>0</xdr:colOff>
                    <xdr:row>720963</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15875</xdr:col>
                    <xdr:colOff>0</xdr:colOff>
                    <xdr:row>786499</xdr:row>
                    <xdr:rowOff>0</xdr:rowOff>
                  </from>
                  <to>
                    <xdr:col>15875</xdr:col>
                    <xdr:colOff>0</xdr:colOff>
                    <xdr:row>786499</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15875</xdr:col>
                    <xdr:colOff>0</xdr:colOff>
                    <xdr:row>852035</xdr:row>
                    <xdr:rowOff>0</xdr:rowOff>
                  </from>
                  <to>
                    <xdr:col>15875</xdr:col>
                    <xdr:colOff>0</xdr:colOff>
                    <xdr:row>852035</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15875</xdr:col>
                    <xdr:colOff>0</xdr:colOff>
                    <xdr:row>917571</xdr:row>
                    <xdr:rowOff>0</xdr:rowOff>
                  </from>
                  <to>
                    <xdr:col>15875</xdr:col>
                    <xdr:colOff>0</xdr:colOff>
                    <xdr:row>917571</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15875</xdr:col>
                    <xdr:colOff>0</xdr:colOff>
                    <xdr:row>983107</xdr:row>
                    <xdr:rowOff>0</xdr:rowOff>
                  </from>
                  <to>
                    <xdr:col>15875</xdr:col>
                    <xdr:colOff>0</xdr:colOff>
                    <xdr:row>983107</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16131</xdr:col>
                    <xdr:colOff>0</xdr:colOff>
                    <xdr:row>67</xdr:row>
                    <xdr:rowOff>0</xdr:rowOff>
                  </from>
                  <to>
                    <xdr:col>16131</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16131</xdr:col>
                    <xdr:colOff>0</xdr:colOff>
                    <xdr:row>65603</xdr:row>
                    <xdr:rowOff>0</xdr:rowOff>
                  </from>
                  <to>
                    <xdr:col>16131</xdr:col>
                    <xdr:colOff>0</xdr:colOff>
                    <xdr:row>65603</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16131</xdr:col>
                    <xdr:colOff>0</xdr:colOff>
                    <xdr:row>131139</xdr:row>
                    <xdr:rowOff>0</xdr:rowOff>
                  </from>
                  <to>
                    <xdr:col>16131</xdr:col>
                    <xdr:colOff>0</xdr:colOff>
                    <xdr:row>131139</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16131</xdr:col>
                    <xdr:colOff>0</xdr:colOff>
                    <xdr:row>196675</xdr:row>
                    <xdr:rowOff>0</xdr:rowOff>
                  </from>
                  <to>
                    <xdr:col>16131</xdr:col>
                    <xdr:colOff>0</xdr:colOff>
                    <xdr:row>196675</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16131</xdr:col>
                    <xdr:colOff>0</xdr:colOff>
                    <xdr:row>262211</xdr:row>
                    <xdr:rowOff>0</xdr:rowOff>
                  </from>
                  <to>
                    <xdr:col>16131</xdr:col>
                    <xdr:colOff>0</xdr:colOff>
                    <xdr:row>262211</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16131</xdr:col>
                    <xdr:colOff>0</xdr:colOff>
                    <xdr:row>327747</xdr:row>
                    <xdr:rowOff>0</xdr:rowOff>
                  </from>
                  <to>
                    <xdr:col>16131</xdr:col>
                    <xdr:colOff>0</xdr:colOff>
                    <xdr:row>327747</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16131</xdr:col>
                    <xdr:colOff>0</xdr:colOff>
                    <xdr:row>393283</xdr:row>
                    <xdr:rowOff>0</xdr:rowOff>
                  </from>
                  <to>
                    <xdr:col>16131</xdr:col>
                    <xdr:colOff>0</xdr:colOff>
                    <xdr:row>393283</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16131</xdr:col>
                    <xdr:colOff>0</xdr:colOff>
                    <xdr:row>458819</xdr:row>
                    <xdr:rowOff>0</xdr:rowOff>
                  </from>
                  <to>
                    <xdr:col>16131</xdr:col>
                    <xdr:colOff>0</xdr:colOff>
                    <xdr:row>458819</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16131</xdr:col>
                    <xdr:colOff>0</xdr:colOff>
                    <xdr:row>524355</xdr:row>
                    <xdr:rowOff>0</xdr:rowOff>
                  </from>
                  <to>
                    <xdr:col>16131</xdr:col>
                    <xdr:colOff>0</xdr:colOff>
                    <xdr:row>524355</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16131</xdr:col>
                    <xdr:colOff>0</xdr:colOff>
                    <xdr:row>589891</xdr:row>
                    <xdr:rowOff>0</xdr:rowOff>
                  </from>
                  <to>
                    <xdr:col>16131</xdr:col>
                    <xdr:colOff>0</xdr:colOff>
                    <xdr:row>589891</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16131</xdr:col>
                    <xdr:colOff>0</xdr:colOff>
                    <xdr:row>655427</xdr:row>
                    <xdr:rowOff>0</xdr:rowOff>
                  </from>
                  <to>
                    <xdr:col>16131</xdr:col>
                    <xdr:colOff>0</xdr:colOff>
                    <xdr:row>655427</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16131</xdr:col>
                    <xdr:colOff>0</xdr:colOff>
                    <xdr:row>720963</xdr:row>
                    <xdr:rowOff>0</xdr:rowOff>
                  </from>
                  <to>
                    <xdr:col>16131</xdr:col>
                    <xdr:colOff>0</xdr:colOff>
                    <xdr:row>720963</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16131</xdr:col>
                    <xdr:colOff>0</xdr:colOff>
                    <xdr:row>786499</xdr:row>
                    <xdr:rowOff>0</xdr:rowOff>
                  </from>
                  <to>
                    <xdr:col>16131</xdr:col>
                    <xdr:colOff>0</xdr:colOff>
                    <xdr:row>786499</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16131</xdr:col>
                    <xdr:colOff>0</xdr:colOff>
                    <xdr:row>852035</xdr:row>
                    <xdr:rowOff>0</xdr:rowOff>
                  </from>
                  <to>
                    <xdr:col>16131</xdr:col>
                    <xdr:colOff>0</xdr:colOff>
                    <xdr:row>852035</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16131</xdr:col>
                    <xdr:colOff>0</xdr:colOff>
                    <xdr:row>917571</xdr:row>
                    <xdr:rowOff>0</xdr:rowOff>
                  </from>
                  <to>
                    <xdr:col>16131</xdr:col>
                    <xdr:colOff>0</xdr:colOff>
                    <xdr:row>917571</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16131</xdr:col>
                    <xdr:colOff>0</xdr:colOff>
                    <xdr:row>983107</xdr:row>
                    <xdr:rowOff>0</xdr:rowOff>
                  </from>
                  <to>
                    <xdr:col>16131</xdr:col>
                    <xdr:colOff>0</xdr:colOff>
                    <xdr:row>983107</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89"/>
  <sheetViews>
    <sheetView defaultGridColor="0" topLeftCell="A37" colorId="22" zoomScale="75" zoomScaleNormal="75" workbookViewId="0">
      <selection activeCell="B4" sqref="B4"/>
    </sheetView>
  </sheetViews>
  <sheetFormatPr defaultColWidth="9.77734375" defaultRowHeight="15"/>
  <cols>
    <col min="1" max="1" width="4.77734375" customWidth="1"/>
    <col min="2" max="2" width="70.77734375" customWidth="1"/>
    <col min="3" max="3" width="32.5546875" customWidth="1"/>
    <col min="257" max="257" width="4.77734375" customWidth="1"/>
    <col min="258" max="258" width="70.77734375" customWidth="1"/>
    <col min="259" max="259" width="32.5546875" customWidth="1"/>
    <col min="513" max="513" width="4.77734375" customWidth="1"/>
    <col min="514" max="514" width="70.77734375" customWidth="1"/>
    <col min="515" max="515" width="32.5546875" customWidth="1"/>
    <col min="769" max="769" width="4.77734375" customWidth="1"/>
    <col min="770" max="770" width="70.77734375" customWidth="1"/>
    <col min="771" max="771" width="32.5546875" customWidth="1"/>
    <col min="1025" max="1025" width="4.77734375" customWidth="1"/>
    <col min="1026" max="1026" width="70.77734375" customWidth="1"/>
    <col min="1027" max="1027" width="32.5546875" customWidth="1"/>
    <col min="1281" max="1281" width="4.77734375" customWidth="1"/>
    <col min="1282" max="1282" width="70.77734375" customWidth="1"/>
    <col min="1283" max="1283" width="32.5546875" customWidth="1"/>
    <col min="1537" max="1537" width="4.77734375" customWidth="1"/>
    <col min="1538" max="1538" width="70.77734375" customWidth="1"/>
    <col min="1539" max="1539" width="32.5546875" customWidth="1"/>
    <col min="1793" max="1793" width="4.77734375" customWidth="1"/>
    <col min="1794" max="1794" width="70.77734375" customWidth="1"/>
    <col min="1795" max="1795" width="32.5546875" customWidth="1"/>
    <col min="2049" max="2049" width="4.77734375" customWidth="1"/>
    <col min="2050" max="2050" width="70.77734375" customWidth="1"/>
    <col min="2051" max="2051" width="32.5546875" customWidth="1"/>
    <col min="2305" max="2305" width="4.77734375" customWidth="1"/>
    <col min="2306" max="2306" width="70.77734375" customWidth="1"/>
    <col min="2307" max="2307" width="32.5546875" customWidth="1"/>
    <col min="2561" max="2561" width="4.77734375" customWidth="1"/>
    <col min="2562" max="2562" width="70.77734375" customWidth="1"/>
    <col min="2563" max="2563" width="32.5546875" customWidth="1"/>
    <col min="2817" max="2817" width="4.77734375" customWidth="1"/>
    <col min="2818" max="2818" width="70.77734375" customWidth="1"/>
    <col min="2819" max="2819" width="32.5546875" customWidth="1"/>
    <col min="3073" max="3073" width="4.77734375" customWidth="1"/>
    <col min="3074" max="3074" width="70.77734375" customWidth="1"/>
    <col min="3075" max="3075" width="32.5546875" customWidth="1"/>
    <col min="3329" max="3329" width="4.77734375" customWidth="1"/>
    <col min="3330" max="3330" width="70.77734375" customWidth="1"/>
    <col min="3331" max="3331" width="32.5546875" customWidth="1"/>
    <col min="3585" max="3585" width="4.77734375" customWidth="1"/>
    <col min="3586" max="3586" width="70.77734375" customWidth="1"/>
    <col min="3587" max="3587" width="32.5546875" customWidth="1"/>
    <col min="3841" max="3841" width="4.77734375" customWidth="1"/>
    <col min="3842" max="3842" width="70.77734375" customWidth="1"/>
    <col min="3843" max="3843" width="32.5546875" customWidth="1"/>
    <col min="4097" max="4097" width="4.77734375" customWidth="1"/>
    <col min="4098" max="4098" width="70.77734375" customWidth="1"/>
    <col min="4099" max="4099" width="32.5546875" customWidth="1"/>
    <col min="4353" max="4353" width="4.77734375" customWidth="1"/>
    <col min="4354" max="4354" width="70.77734375" customWidth="1"/>
    <col min="4355" max="4355" width="32.5546875" customWidth="1"/>
    <col min="4609" max="4609" width="4.77734375" customWidth="1"/>
    <col min="4610" max="4610" width="70.77734375" customWidth="1"/>
    <col min="4611" max="4611" width="32.5546875" customWidth="1"/>
    <col min="4865" max="4865" width="4.77734375" customWidth="1"/>
    <col min="4866" max="4866" width="70.77734375" customWidth="1"/>
    <col min="4867" max="4867" width="32.5546875" customWidth="1"/>
    <col min="5121" max="5121" width="4.77734375" customWidth="1"/>
    <col min="5122" max="5122" width="70.77734375" customWidth="1"/>
    <col min="5123" max="5123" width="32.5546875" customWidth="1"/>
    <col min="5377" max="5377" width="4.77734375" customWidth="1"/>
    <col min="5378" max="5378" width="70.77734375" customWidth="1"/>
    <col min="5379" max="5379" width="32.5546875" customWidth="1"/>
    <col min="5633" max="5633" width="4.77734375" customWidth="1"/>
    <col min="5634" max="5634" width="70.77734375" customWidth="1"/>
    <col min="5635" max="5635" width="32.5546875" customWidth="1"/>
    <col min="5889" max="5889" width="4.77734375" customWidth="1"/>
    <col min="5890" max="5890" width="70.77734375" customWidth="1"/>
    <col min="5891" max="5891" width="32.5546875" customWidth="1"/>
    <col min="6145" max="6145" width="4.77734375" customWidth="1"/>
    <col min="6146" max="6146" width="70.77734375" customWidth="1"/>
    <col min="6147" max="6147" width="32.5546875" customWidth="1"/>
    <col min="6401" max="6401" width="4.77734375" customWidth="1"/>
    <col min="6402" max="6402" width="70.77734375" customWidth="1"/>
    <col min="6403" max="6403" width="32.5546875" customWidth="1"/>
    <col min="6657" max="6657" width="4.77734375" customWidth="1"/>
    <col min="6658" max="6658" width="70.77734375" customWidth="1"/>
    <col min="6659" max="6659" width="32.5546875" customWidth="1"/>
    <col min="6913" max="6913" width="4.77734375" customWidth="1"/>
    <col min="6914" max="6914" width="70.77734375" customWidth="1"/>
    <col min="6915" max="6915" width="32.5546875" customWidth="1"/>
    <col min="7169" max="7169" width="4.77734375" customWidth="1"/>
    <col min="7170" max="7170" width="70.77734375" customWidth="1"/>
    <col min="7171" max="7171" width="32.5546875" customWidth="1"/>
    <col min="7425" max="7425" width="4.77734375" customWidth="1"/>
    <col min="7426" max="7426" width="70.77734375" customWidth="1"/>
    <col min="7427" max="7427" width="32.5546875" customWidth="1"/>
    <col min="7681" max="7681" width="4.77734375" customWidth="1"/>
    <col min="7682" max="7682" width="70.77734375" customWidth="1"/>
    <col min="7683" max="7683" width="32.5546875" customWidth="1"/>
    <col min="7937" max="7937" width="4.77734375" customWidth="1"/>
    <col min="7938" max="7938" width="70.77734375" customWidth="1"/>
    <col min="7939" max="7939" width="32.5546875" customWidth="1"/>
    <col min="8193" max="8193" width="4.77734375" customWidth="1"/>
    <col min="8194" max="8194" width="70.77734375" customWidth="1"/>
    <col min="8195" max="8195" width="32.5546875" customWidth="1"/>
    <col min="8449" max="8449" width="4.77734375" customWidth="1"/>
    <col min="8450" max="8450" width="70.77734375" customWidth="1"/>
    <col min="8451" max="8451" width="32.5546875" customWidth="1"/>
    <col min="8705" max="8705" width="4.77734375" customWidth="1"/>
    <col min="8706" max="8706" width="70.77734375" customWidth="1"/>
    <col min="8707" max="8707" width="32.5546875" customWidth="1"/>
    <col min="8961" max="8961" width="4.77734375" customWidth="1"/>
    <col min="8962" max="8962" width="70.77734375" customWidth="1"/>
    <col min="8963" max="8963" width="32.5546875" customWidth="1"/>
    <col min="9217" max="9217" width="4.77734375" customWidth="1"/>
    <col min="9218" max="9218" width="70.77734375" customWidth="1"/>
    <col min="9219" max="9219" width="32.5546875" customWidth="1"/>
    <col min="9473" max="9473" width="4.77734375" customWidth="1"/>
    <col min="9474" max="9474" width="70.77734375" customWidth="1"/>
    <col min="9475" max="9475" width="32.5546875" customWidth="1"/>
    <col min="9729" max="9729" width="4.77734375" customWidth="1"/>
    <col min="9730" max="9730" width="70.77734375" customWidth="1"/>
    <col min="9731" max="9731" width="32.5546875" customWidth="1"/>
    <col min="9985" max="9985" width="4.77734375" customWidth="1"/>
    <col min="9986" max="9986" width="70.77734375" customWidth="1"/>
    <col min="9987" max="9987" width="32.5546875" customWidth="1"/>
    <col min="10241" max="10241" width="4.77734375" customWidth="1"/>
    <col min="10242" max="10242" width="70.77734375" customWidth="1"/>
    <col min="10243" max="10243" width="32.5546875" customWidth="1"/>
    <col min="10497" max="10497" width="4.77734375" customWidth="1"/>
    <col min="10498" max="10498" width="70.77734375" customWidth="1"/>
    <col min="10499" max="10499" width="32.5546875" customWidth="1"/>
    <col min="10753" max="10753" width="4.77734375" customWidth="1"/>
    <col min="10754" max="10754" width="70.77734375" customWidth="1"/>
    <col min="10755" max="10755" width="32.5546875" customWidth="1"/>
    <col min="11009" max="11009" width="4.77734375" customWidth="1"/>
    <col min="11010" max="11010" width="70.77734375" customWidth="1"/>
    <col min="11011" max="11011" width="32.5546875" customWidth="1"/>
    <col min="11265" max="11265" width="4.77734375" customWidth="1"/>
    <col min="11266" max="11266" width="70.77734375" customWidth="1"/>
    <col min="11267" max="11267" width="32.5546875" customWidth="1"/>
    <col min="11521" max="11521" width="4.77734375" customWidth="1"/>
    <col min="11522" max="11522" width="70.77734375" customWidth="1"/>
    <col min="11523" max="11523" width="32.5546875" customWidth="1"/>
    <col min="11777" max="11777" width="4.77734375" customWidth="1"/>
    <col min="11778" max="11778" width="70.77734375" customWidth="1"/>
    <col min="11779" max="11779" width="32.5546875" customWidth="1"/>
    <col min="12033" max="12033" width="4.77734375" customWidth="1"/>
    <col min="12034" max="12034" width="70.77734375" customWidth="1"/>
    <col min="12035" max="12035" width="32.5546875" customWidth="1"/>
    <col min="12289" max="12289" width="4.77734375" customWidth="1"/>
    <col min="12290" max="12290" width="70.77734375" customWidth="1"/>
    <col min="12291" max="12291" width="32.5546875" customWidth="1"/>
    <col min="12545" max="12545" width="4.77734375" customWidth="1"/>
    <col min="12546" max="12546" width="70.77734375" customWidth="1"/>
    <col min="12547" max="12547" width="32.5546875" customWidth="1"/>
    <col min="12801" max="12801" width="4.77734375" customWidth="1"/>
    <col min="12802" max="12802" width="70.77734375" customWidth="1"/>
    <col min="12803" max="12803" width="32.5546875" customWidth="1"/>
    <col min="13057" max="13057" width="4.77734375" customWidth="1"/>
    <col min="13058" max="13058" width="70.77734375" customWidth="1"/>
    <col min="13059" max="13059" width="32.5546875" customWidth="1"/>
    <col min="13313" max="13313" width="4.77734375" customWidth="1"/>
    <col min="13314" max="13314" width="70.77734375" customWidth="1"/>
    <col min="13315" max="13315" width="32.5546875" customWidth="1"/>
    <col min="13569" max="13569" width="4.77734375" customWidth="1"/>
    <col min="13570" max="13570" width="70.77734375" customWidth="1"/>
    <col min="13571" max="13571" width="32.5546875" customWidth="1"/>
    <col min="13825" max="13825" width="4.77734375" customWidth="1"/>
    <col min="13826" max="13826" width="70.77734375" customWidth="1"/>
    <col min="13827" max="13827" width="32.5546875" customWidth="1"/>
    <col min="14081" max="14081" width="4.77734375" customWidth="1"/>
    <col min="14082" max="14082" width="70.77734375" customWidth="1"/>
    <col min="14083" max="14083" width="32.5546875" customWidth="1"/>
    <col min="14337" max="14337" width="4.77734375" customWidth="1"/>
    <col min="14338" max="14338" width="70.77734375" customWidth="1"/>
    <col min="14339" max="14339" width="32.5546875" customWidth="1"/>
    <col min="14593" max="14593" width="4.77734375" customWidth="1"/>
    <col min="14594" max="14594" width="70.77734375" customWidth="1"/>
    <col min="14595" max="14595" width="32.5546875" customWidth="1"/>
    <col min="14849" max="14849" width="4.77734375" customWidth="1"/>
    <col min="14850" max="14850" width="70.77734375" customWidth="1"/>
    <col min="14851" max="14851" width="32.5546875" customWidth="1"/>
    <col min="15105" max="15105" width="4.77734375" customWidth="1"/>
    <col min="15106" max="15106" width="70.77734375" customWidth="1"/>
    <col min="15107" max="15107" width="32.5546875" customWidth="1"/>
    <col min="15361" max="15361" width="4.77734375" customWidth="1"/>
    <col min="15362" max="15362" width="70.77734375" customWidth="1"/>
    <col min="15363" max="15363" width="32.5546875" customWidth="1"/>
    <col min="15617" max="15617" width="4.77734375" customWidth="1"/>
    <col min="15618" max="15618" width="70.77734375" customWidth="1"/>
    <col min="15619" max="15619" width="32.5546875" customWidth="1"/>
    <col min="15873" max="15873" width="4.77734375" customWidth="1"/>
    <col min="15874" max="15874" width="70.77734375" customWidth="1"/>
    <col min="15875" max="15875" width="32.5546875" customWidth="1"/>
    <col min="16129" max="16129" width="4.77734375" customWidth="1"/>
    <col min="16130" max="16130" width="70.77734375" customWidth="1"/>
    <col min="16131" max="16131" width="32.5546875" customWidth="1"/>
  </cols>
  <sheetData>
    <row r="1" spans="1:4" ht="16.899999999999999" customHeight="1" thickBot="1">
      <c r="A1" s="1500" t="str">
        <f>+CONAMEDATE4</f>
        <v>Annual Report of VERIZON NEW YORK INC.                                                                                  For the period ending DECEMBER 31, 2014</v>
      </c>
      <c r="B1" s="7"/>
      <c r="C1" s="7"/>
      <c r="D1" s="7"/>
    </row>
    <row r="2" spans="1:4" ht="16.899999999999999" customHeight="1">
      <c r="A2" s="519"/>
      <c r="B2" s="520"/>
      <c r="C2" s="112"/>
      <c r="D2" s="7"/>
    </row>
    <row r="3" spans="1:4" ht="16.899999999999999" customHeight="1">
      <c r="A3" s="930" t="s">
        <v>566</v>
      </c>
      <c r="B3" s="926"/>
      <c r="C3" s="522"/>
      <c r="D3" s="7"/>
    </row>
    <row r="4" spans="1:4" ht="16.899999999999999" customHeight="1">
      <c r="A4" s="117"/>
      <c r="B4" s="7"/>
      <c r="C4" s="523"/>
      <c r="D4" s="7"/>
    </row>
    <row r="5" spans="1:4" ht="16.899999999999999" customHeight="1">
      <c r="A5" s="551" t="s">
        <v>2021</v>
      </c>
      <c r="B5" s="7" t="s">
        <v>567</v>
      </c>
      <c r="C5" s="523"/>
      <c r="D5" s="7"/>
    </row>
    <row r="6" spans="1:4" ht="16.899999999999999" customHeight="1">
      <c r="A6" s="117"/>
      <c r="B6" s="7" t="s">
        <v>568</v>
      </c>
      <c r="C6" s="523"/>
      <c r="D6" s="7"/>
    </row>
    <row r="7" spans="1:4" ht="16.899999999999999" customHeight="1">
      <c r="A7" s="117"/>
      <c r="B7" s="7" t="s">
        <v>569</v>
      </c>
      <c r="C7" s="523"/>
      <c r="D7" s="7"/>
    </row>
    <row r="8" spans="1:4" ht="16.899999999999999" customHeight="1">
      <c r="A8" s="117"/>
      <c r="B8" s="7" t="s">
        <v>570</v>
      </c>
      <c r="C8" s="523"/>
      <c r="D8" s="7"/>
    </row>
    <row r="9" spans="1:4" ht="16.899999999999999" customHeight="1">
      <c r="A9" s="117"/>
      <c r="B9" s="7" t="s">
        <v>571</v>
      </c>
      <c r="C9" s="523"/>
      <c r="D9" s="7"/>
    </row>
    <row r="10" spans="1:4" ht="16.899999999999999" customHeight="1">
      <c r="A10" s="117"/>
      <c r="B10" s="7" t="s">
        <v>572</v>
      </c>
      <c r="C10" s="523"/>
      <c r="D10" s="7"/>
    </row>
    <row r="11" spans="1:4" ht="16.899999999999999" customHeight="1">
      <c r="A11" s="117"/>
      <c r="B11" s="7" t="s">
        <v>573</v>
      </c>
      <c r="C11" s="523"/>
      <c r="D11" s="7"/>
    </row>
    <row r="12" spans="1:4" ht="16.899999999999999" customHeight="1">
      <c r="A12" s="117"/>
      <c r="B12" s="7" t="s">
        <v>574</v>
      </c>
      <c r="C12" s="523"/>
      <c r="D12" s="7"/>
    </row>
    <row r="13" spans="1:4" ht="16.899999999999999" customHeight="1">
      <c r="A13" s="551" t="s">
        <v>2035</v>
      </c>
      <c r="B13" s="7" t="s">
        <v>575</v>
      </c>
      <c r="C13" s="523"/>
      <c r="D13" s="7"/>
    </row>
    <row r="14" spans="1:4" ht="16.899999999999999" customHeight="1">
      <c r="A14" s="551" t="s">
        <v>1378</v>
      </c>
      <c r="B14" s="7" t="s">
        <v>576</v>
      </c>
      <c r="C14" s="523"/>
      <c r="D14" s="7"/>
    </row>
    <row r="15" spans="1:4" ht="16.899999999999999" customHeight="1">
      <c r="A15" s="117"/>
      <c r="B15" s="7" t="s">
        <v>577</v>
      </c>
      <c r="C15" s="523"/>
      <c r="D15" s="7"/>
    </row>
    <row r="16" spans="1:4" ht="16.899999999999999" customHeight="1">
      <c r="A16" s="551" t="s">
        <v>1398</v>
      </c>
      <c r="B16" s="7" t="s">
        <v>578</v>
      </c>
      <c r="C16" s="523"/>
      <c r="D16" s="7"/>
    </row>
    <row r="17" spans="1:4" ht="16.899999999999999" customHeight="1">
      <c r="A17" s="117"/>
      <c r="B17" s="7" t="s">
        <v>579</v>
      </c>
      <c r="C17" s="523"/>
      <c r="D17" s="7"/>
    </row>
    <row r="18" spans="1:4" ht="16.899999999999999" customHeight="1">
      <c r="A18" s="551" t="s">
        <v>1423</v>
      </c>
      <c r="B18" s="7" t="s">
        <v>580</v>
      </c>
      <c r="C18" s="523"/>
      <c r="D18" s="7"/>
    </row>
    <row r="19" spans="1:4" ht="16.899999999999999" customHeight="1">
      <c r="A19" s="117"/>
      <c r="B19" s="7" t="s">
        <v>581</v>
      </c>
      <c r="C19" s="523"/>
      <c r="D19" s="7"/>
    </row>
    <row r="20" spans="1:4" ht="16.899999999999999" customHeight="1">
      <c r="A20" s="117"/>
      <c r="B20" s="7" t="s">
        <v>582</v>
      </c>
      <c r="C20" s="523"/>
      <c r="D20" s="7"/>
    </row>
    <row r="21" spans="1:4" ht="16.899999999999999" customHeight="1">
      <c r="A21" s="117"/>
      <c r="B21" s="7" t="s">
        <v>583</v>
      </c>
      <c r="C21" s="523"/>
      <c r="D21" s="7"/>
    </row>
    <row r="22" spans="1:4" ht="16.899999999999999" customHeight="1">
      <c r="A22" s="551" t="s">
        <v>1426</v>
      </c>
      <c r="B22" s="7" t="s">
        <v>584</v>
      </c>
      <c r="C22" s="523"/>
      <c r="D22" s="7"/>
    </row>
    <row r="23" spans="1:4" ht="16.899999999999999" customHeight="1">
      <c r="A23" s="117"/>
      <c r="B23" s="7" t="s">
        <v>585</v>
      </c>
      <c r="C23" s="523"/>
      <c r="D23" s="7"/>
    </row>
    <row r="24" spans="1:4" ht="16.899999999999999" customHeight="1">
      <c r="A24" s="551" t="s">
        <v>487</v>
      </c>
      <c r="B24" s="7" t="s">
        <v>586</v>
      </c>
      <c r="C24" s="523"/>
      <c r="D24" s="7"/>
    </row>
    <row r="25" spans="1:4" ht="16.899999999999999" customHeight="1">
      <c r="A25" s="117"/>
      <c r="B25" s="7" t="s">
        <v>587</v>
      </c>
      <c r="C25" s="523"/>
      <c r="D25" s="7"/>
    </row>
    <row r="26" spans="1:4" ht="16.899999999999999" customHeight="1">
      <c r="A26" s="551" t="s">
        <v>1375</v>
      </c>
      <c r="B26" s="7" t="s">
        <v>588</v>
      </c>
      <c r="C26" s="523"/>
      <c r="D26" s="7"/>
    </row>
    <row r="27" spans="1:4" ht="16.899999999999999" customHeight="1">
      <c r="A27" s="117"/>
      <c r="B27" s="7" t="s">
        <v>589</v>
      </c>
      <c r="C27" s="523"/>
      <c r="D27" s="7"/>
    </row>
    <row r="28" spans="1:4" ht="16.899999999999999" customHeight="1">
      <c r="A28" s="117"/>
      <c r="B28" s="7" t="s">
        <v>590</v>
      </c>
      <c r="C28" s="523"/>
      <c r="D28" s="7"/>
    </row>
    <row r="29" spans="1:4" ht="16.899999999999999" customHeight="1">
      <c r="A29" s="117"/>
      <c r="B29" s="7" t="s">
        <v>591</v>
      </c>
      <c r="C29" s="523"/>
      <c r="D29" s="7"/>
    </row>
    <row r="30" spans="1:4" ht="16.899999999999999" customHeight="1">
      <c r="A30" s="551" t="s">
        <v>1396</v>
      </c>
      <c r="B30" s="7" t="s">
        <v>592</v>
      </c>
      <c r="C30" s="523"/>
      <c r="D30" s="7"/>
    </row>
    <row r="31" spans="1:4" ht="16.899999999999999" customHeight="1">
      <c r="A31" s="551" t="s">
        <v>1413</v>
      </c>
      <c r="B31" s="7" t="s">
        <v>593</v>
      </c>
      <c r="C31" s="523"/>
      <c r="D31" s="7"/>
    </row>
    <row r="32" spans="1:4" ht="16.899999999999999" customHeight="1">
      <c r="A32" s="551" t="s">
        <v>1424</v>
      </c>
      <c r="B32" s="7" t="s">
        <v>594</v>
      </c>
      <c r="C32" s="523"/>
      <c r="D32" s="7"/>
    </row>
    <row r="33" spans="1:4" ht="16.899999999999999" customHeight="1">
      <c r="A33" s="117"/>
      <c r="B33" s="7" t="s">
        <v>595</v>
      </c>
      <c r="C33" s="523"/>
      <c r="D33" s="7"/>
    </row>
    <row r="34" spans="1:4" ht="16.899999999999999" customHeight="1">
      <c r="A34" s="117"/>
      <c r="B34" s="7" t="s">
        <v>596</v>
      </c>
      <c r="C34" s="523"/>
      <c r="D34" s="7"/>
    </row>
    <row r="35" spans="1:4" ht="16.899999999999999" customHeight="1">
      <c r="A35" s="551" t="s">
        <v>1428</v>
      </c>
      <c r="B35" s="7" t="s">
        <v>1872</v>
      </c>
      <c r="C35" s="523"/>
      <c r="D35" s="7"/>
    </row>
    <row r="36" spans="1:4" ht="16.899999999999999" customHeight="1" thickBot="1">
      <c r="A36" s="117"/>
      <c r="B36" s="7" t="s">
        <v>1873</v>
      </c>
      <c r="C36" s="523"/>
      <c r="D36" s="7"/>
    </row>
    <row r="37" spans="1:4" ht="16.899999999999999" customHeight="1">
      <c r="A37" s="519"/>
      <c r="B37" s="520"/>
      <c r="C37" s="112"/>
      <c r="D37" s="7"/>
    </row>
    <row r="38" spans="1:4" ht="16.899999999999999" customHeight="1">
      <c r="A38" s="117"/>
      <c r="B38" s="1670" t="s">
        <v>620</v>
      </c>
      <c r="C38" s="523"/>
      <c r="D38" s="7"/>
    </row>
    <row r="39" spans="1:4" ht="16.899999999999999" customHeight="1">
      <c r="A39" s="117"/>
      <c r="B39" s="1670" t="s">
        <v>621</v>
      </c>
      <c r="C39" s="523"/>
      <c r="D39" s="7"/>
    </row>
    <row r="40" spans="1:4" ht="16.899999999999999" customHeight="1">
      <c r="A40" s="117"/>
      <c r="B40" s="1670" t="s">
        <v>3742</v>
      </c>
      <c r="C40" s="523"/>
      <c r="D40" s="7"/>
    </row>
    <row r="41" spans="1:4" ht="16.899999999999999" customHeight="1">
      <c r="A41" s="207"/>
      <c r="B41" s="1671"/>
      <c r="C41" s="147"/>
      <c r="D41" s="7"/>
    </row>
    <row r="42" spans="1:4" ht="16.899999999999999" customHeight="1">
      <c r="A42" s="207"/>
      <c r="B42" s="1671" t="s">
        <v>3736</v>
      </c>
      <c r="C42" s="147"/>
      <c r="D42" s="7"/>
    </row>
    <row r="43" spans="1:4" ht="16.899999999999999" customHeight="1">
      <c r="A43" s="207"/>
      <c r="B43" s="1671"/>
      <c r="C43" s="1501"/>
      <c r="D43" s="7"/>
    </row>
    <row r="44" spans="1:4" ht="16.899999999999999" customHeight="1">
      <c r="A44" s="207"/>
      <c r="B44" s="1671" t="s">
        <v>3737</v>
      </c>
      <c r="C44" s="1501"/>
      <c r="D44" s="7"/>
    </row>
    <row r="45" spans="1:4" ht="16.899999999999999" customHeight="1">
      <c r="A45" s="207"/>
      <c r="B45" s="1671"/>
      <c r="C45" s="1501"/>
      <c r="D45" s="7"/>
    </row>
    <row r="46" spans="1:4" ht="16.899999999999999" customHeight="1">
      <c r="A46" s="207"/>
      <c r="B46" s="1671" t="s">
        <v>3738</v>
      </c>
      <c r="C46" s="1501"/>
      <c r="D46" s="7"/>
    </row>
    <row r="47" spans="1:4" ht="16.899999999999999" customHeight="1">
      <c r="A47" s="207"/>
      <c r="B47" s="1671" t="s">
        <v>3739</v>
      </c>
      <c r="C47" s="1501"/>
      <c r="D47" s="7"/>
    </row>
    <row r="48" spans="1:4" ht="16.899999999999999" customHeight="1">
      <c r="A48" s="207"/>
      <c r="B48" s="1671" t="s">
        <v>3740</v>
      </c>
      <c r="C48" s="1501"/>
      <c r="D48" s="7"/>
    </row>
    <row r="49" spans="1:11" ht="16.899999999999999" customHeight="1">
      <c r="A49" s="207"/>
      <c r="B49" s="1671" t="s">
        <v>3741</v>
      </c>
      <c r="C49" s="1501"/>
      <c r="D49" s="7"/>
    </row>
    <row r="50" spans="1:11" ht="16.899999999999999" customHeight="1">
      <c r="A50" s="207"/>
      <c r="B50" s="1671"/>
      <c r="C50" s="1501"/>
      <c r="D50" s="7"/>
    </row>
    <row r="51" spans="1:11" ht="16.899999999999999" customHeight="1">
      <c r="A51" s="207"/>
      <c r="B51" s="1671" t="s">
        <v>3743</v>
      </c>
      <c r="C51" s="1501"/>
      <c r="D51" s="7"/>
    </row>
    <row r="52" spans="1:11" ht="16.899999999999999" customHeight="1">
      <c r="A52" s="207"/>
      <c r="B52" s="1502"/>
      <c r="C52" s="1501"/>
      <c r="D52" s="7"/>
    </row>
    <row r="53" spans="1:11" ht="16.899999999999999" customHeight="1">
      <c r="A53" s="207"/>
      <c r="B53" s="1109"/>
      <c r="C53" s="1503"/>
      <c r="D53" s="7"/>
    </row>
    <row r="54" spans="1:11" ht="16.899999999999999" customHeight="1">
      <c r="A54" s="207"/>
      <c r="C54" s="1503"/>
      <c r="D54" s="7"/>
    </row>
    <row r="55" spans="1:11" ht="16.899999999999999" customHeight="1">
      <c r="A55" s="207"/>
      <c r="B55" s="1504" t="s">
        <v>3377</v>
      </c>
      <c r="C55" s="1505">
        <v>1134034000</v>
      </c>
      <c r="D55" s="7"/>
    </row>
    <row r="56" spans="1:11" ht="16.899999999999999" customHeight="1">
      <c r="A56" s="207"/>
      <c r="B56" s="1504" t="s">
        <v>3378</v>
      </c>
      <c r="C56" s="1506">
        <v>0</v>
      </c>
      <c r="D56" s="7"/>
    </row>
    <row r="57" spans="1:11" ht="16.899999999999999" customHeight="1">
      <c r="A57" s="207"/>
      <c r="B57" s="1504"/>
      <c r="C57" s="1507"/>
      <c r="D57" s="7"/>
    </row>
    <row r="58" spans="1:11" ht="16.899999999999999" customHeight="1">
      <c r="A58" s="207"/>
      <c r="B58" s="1504" t="s">
        <v>23</v>
      </c>
      <c r="C58" s="1505">
        <v>-20271000</v>
      </c>
      <c r="D58" s="7"/>
    </row>
    <row r="59" spans="1:11" ht="16.899999999999999" customHeight="1">
      <c r="A59" s="207"/>
      <c r="B59" s="1504" t="s">
        <v>1639</v>
      </c>
      <c r="C59" s="1508">
        <v>39433000</v>
      </c>
      <c r="D59" s="7"/>
    </row>
    <row r="60" spans="1:11" ht="16.899999999999999" customHeight="1">
      <c r="A60" s="207"/>
      <c r="B60" s="1504" t="s">
        <v>3379</v>
      </c>
      <c r="C60" s="1509">
        <v>675000</v>
      </c>
      <c r="D60" s="7"/>
      <c r="E60" s="1194"/>
      <c r="F60" s="1194"/>
      <c r="G60" s="1194"/>
      <c r="H60" s="1194"/>
      <c r="I60" s="1194"/>
      <c r="J60" s="1194"/>
      <c r="K60" s="1194"/>
    </row>
    <row r="61" spans="1:11" ht="16.899999999999999" customHeight="1">
      <c r="A61" s="207"/>
      <c r="B61" s="1504" t="s">
        <v>3380</v>
      </c>
      <c r="C61" s="1510">
        <v>0</v>
      </c>
      <c r="D61" s="7"/>
      <c r="E61" s="1194"/>
      <c r="F61" s="1072"/>
      <c r="G61" s="1194"/>
      <c r="H61" s="1194"/>
      <c r="I61" s="1194"/>
      <c r="J61" s="1194"/>
      <c r="K61" s="1194"/>
    </row>
    <row r="62" spans="1:11" ht="16.899999999999999" customHeight="1">
      <c r="A62" s="207"/>
      <c r="B62" s="1504" t="s">
        <v>3381</v>
      </c>
      <c r="C62" s="1511">
        <f>SUM(C58:C61)</f>
        <v>19837000</v>
      </c>
      <c r="D62" s="7"/>
      <c r="E62" s="1194"/>
      <c r="F62" s="1072"/>
      <c r="G62" s="1194"/>
      <c r="H62" s="1194"/>
      <c r="I62" s="1194"/>
      <c r="J62" s="1194"/>
      <c r="K62" s="1194"/>
    </row>
    <row r="63" spans="1:11" ht="16.899999999999999" customHeight="1" thickBot="1">
      <c r="A63" s="209"/>
      <c r="B63" s="149"/>
      <c r="C63" s="151"/>
      <c r="D63" s="7"/>
      <c r="E63" s="1194"/>
      <c r="F63" s="1194"/>
      <c r="G63" s="1194"/>
      <c r="H63" s="1194"/>
      <c r="I63" s="1194"/>
      <c r="J63" s="1194"/>
      <c r="K63" s="1194"/>
    </row>
    <row r="64" spans="1:11" ht="16.899999999999999" customHeight="1">
      <c r="A64" s="7" t="s">
        <v>622</v>
      </c>
      <c r="B64" s="7"/>
      <c r="C64" s="7"/>
      <c r="D64" s="7"/>
      <c r="E64" s="1194"/>
      <c r="F64" s="1194"/>
      <c r="G64" s="1194"/>
      <c r="H64" s="1194"/>
      <c r="I64" s="1194"/>
      <c r="J64" s="1194"/>
      <c r="K64" s="1194"/>
    </row>
    <row r="65" spans="1:4" ht="16.899999999999999" customHeight="1">
      <c r="A65" s="114">
        <v>69</v>
      </c>
      <c r="B65" s="521"/>
      <c r="C65" s="521"/>
      <c r="D65" s="7"/>
    </row>
    <row r="66" spans="1:4">
      <c r="A66" s="7"/>
    </row>
    <row r="67" spans="1:4">
      <c r="A67" s="7"/>
    </row>
    <row r="68" spans="1:4">
      <c r="A68" s="7"/>
    </row>
    <row r="69" spans="1:4">
      <c r="A69" s="7"/>
    </row>
    <row r="70" spans="1:4">
      <c r="A70" s="7"/>
    </row>
    <row r="71" spans="1:4">
      <c r="A71" s="7"/>
    </row>
    <row r="72" spans="1:4">
      <c r="A72" s="7"/>
    </row>
    <row r="73" spans="1:4">
      <c r="A73" s="7"/>
    </row>
    <row r="74" spans="1:4">
      <c r="A74" s="7"/>
    </row>
    <row r="75" spans="1:4">
      <c r="A75" s="7"/>
    </row>
    <row r="76" spans="1:4">
      <c r="A76" s="7"/>
    </row>
    <row r="77" spans="1:4">
      <c r="A77" s="7"/>
    </row>
    <row r="78" spans="1:4">
      <c r="A78" s="7"/>
    </row>
    <row r="79" spans="1:4">
      <c r="A79" s="7"/>
    </row>
    <row r="80" spans="1:4">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sheetData>
  <printOptions horizontalCentered="1" verticalCentered="1"/>
  <pageMargins left="0" right="0" top="0.5" bottom="0.5" header="0" footer="0"/>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64</xdr:row>
                    <xdr:rowOff>114300</xdr:rowOff>
                  </from>
                  <to>
                    <xdr:col>0</xdr:col>
                    <xdr:colOff>0</xdr:colOff>
                    <xdr:row>68</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Q90"/>
  <sheetViews>
    <sheetView defaultGridColor="0" topLeftCell="A31" colorId="22" zoomScale="75" zoomScaleNormal="75" workbookViewId="0">
      <selection activeCell="E48" sqref="E48"/>
    </sheetView>
  </sheetViews>
  <sheetFormatPr defaultColWidth="9.77734375" defaultRowHeight="15"/>
  <cols>
    <col min="1" max="1" width="4.77734375" style="132" customWidth="1"/>
    <col min="2" max="2" width="1.77734375" style="132" customWidth="1"/>
    <col min="3" max="3" width="29.44140625" style="132" customWidth="1"/>
    <col min="4" max="4" width="15.5546875" style="132" customWidth="1"/>
    <col min="5" max="5" width="16.109375" style="132" customWidth="1"/>
    <col min="6" max="6" width="4.109375" style="132" customWidth="1"/>
    <col min="7" max="7" width="12.44140625" style="132" bestFit="1" customWidth="1"/>
    <col min="8" max="8" width="3.77734375" style="132" customWidth="1"/>
    <col min="9" max="9" width="18.77734375" style="132" customWidth="1"/>
    <col min="10" max="10" width="3.77734375" style="132" customWidth="1"/>
    <col min="11" max="256" width="9.77734375" style="132"/>
    <col min="257" max="257" width="4.77734375" style="132" customWidth="1"/>
    <col min="258" max="258" width="1.77734375" style="132" customWidth="1"/>
    <col min="259" max="259" width="29.44140625" style="132" customWidth="1"/>
    <col min="260" max="260" width="15.5546875" style="132" customWidth="1"/>
    <col min="261" max="261" width="16.109375" style="132" customWidth="1"/>
    <col min="262" max="262" width="4.109375" style="132" customWidth="1"/>
    <col min="263" max="263" width="11.77734375" style="132" bestFit="1" customWidth="1"/>
    <col min="264" max="264" width="3.77734375" style="132" customWidth="1"/>
    <col min="265" max="265" width="18.77734375" style="132" customWidth="1"/>
    <col min="266" max="266" width="3.77734375" style="132" customWidth="1"/>
    <col min="267" max="512" width="9.77734375" style="132"/>
    <col min="513" max="513" width="4.77734375" style="132" customWidth="1"/>
    <col min="514" max="514" width="1.77734375" style="132" customWidth="1"/>
    <col min="515" max="515" width="29.44140625" style="132" customWidth="1"/>
    <col min="516" max="516" width="15.5546875" style="132" customWidth="1"/>
    <col min="517" max="517" width="16.109375" style="132" customWidth="1"/>
    <col min="518" max="518" width="4.109375" style="132" customWidth="1"/>
    <col min="519" max="519" width="11.77734375" style="132" bestFit="1" customWidth="1"/>
    <col min="520" max="520" width="3.77734375" style="132" customWidth="1"/>
    <col min="521" max="521" width="18.77734375" style="132" customWidth="1"/>
    <col min="522" max="522" width="3.77734375" style="132" customWidth="1"/>
    <col min="523" max="768" width="9.77734375" style="132"/>
    <col min="769" max="769" width="4.77734375" style="132" customWidth="1"/>
    <col min="770" max="770" width="1.77734375" style="132" customWidth="1"/>
    <col min="771" max="771" width="29.44140625" style="132" customWidth="1"/>
    <col min="772" max="772" width="15.5546875" style="132" customWidth="1"/>
    <col min="773" max="773" width="16.109375" style="132" customWidth="1"/>
    <col min="774" max="774" width="4.109375" style="132" customWidth="1"/>
    <col min="775" max="775" width="11.77734375" style="132" bestFit="1" customWidth="1"/>
    <col min="776" max="776" width="3.77734375" style="132" customWidth="1"/>
    <col min="777" max="777" width="18.77734375" style="132" customWidth="1"/>
    <col min="778" max="778" width="3.77734375" style="132" customWidth="1"/>
    <col min="779" max="1024" width="9.77734375" style="132"/>
    <col min="1025" max="1025" width="4.77734375" style="132" customWidth="1"/>
    <col min="1026" max="1026" width="1.77734375" style="132" customWidth="1"/>
    <col min="1027" max="1027" width="29.44140625" style="132" customWidth="1"/>
    <col min="1028" max="1028" width="15.5546875" style="132" customWidth="1"/>
    <col min="1029" max="1029" width="16.109375" style="132" customWidth="1"/>
    <col min="1030" max="1030" width="4.109375" style="132" customWidth="1"/>
    <col min="1031" max="1031" width="11.77734375" style="132" bestFit="1" customWidth="1"/>
    <col min="1032" max="1032" width="3.77734375" style="132" customWidth="1"/>
    <col min="1033" max="1033" width="18.77734375" style="132" customWidth="1"/>
    <col min="1034" max="1034" width="3.77734375" style="132" customWidth="1"/>
    <col min="1035" max="1280" width="9.77734375" style="132"/>
    <col min="1281" max="1281" width="4.77734375" style="132" customWidth="1"/>
    <col min="1282" max="1282" width="1.77734375" style="132" customWidth="1"/>
    <col min="1283" max="1283" width="29.44140625" style="132" customWidth="1"/>
    <col min="1284" max="1284" width="15.5546875" style="132" customWidth="1"/>
    <col min="1285" max="1285" width="16.109375" style="132" customWidth="1"/>
    <col min="1286" max="1286" width="4.109375" style="132" customWidth="1"/>
    <col min="1287" max="1287" width="11.77734375" style="132" bestFit="1" customWidth="1"/>
    <col min="1288" max="1288" width="3.77734375" style="132" customWidth="1"/>
    <col min="1289" max="1289" width="18.77734375" style="132" customWidth="1"/>
    <col min="1290" max="1290" width="3.77734375" style="132" customWidth="1"/>
    <col min="1291" max="1536" width="9.77734375" style="132"/>
    <col min="1537" max="1537" width="4.77734375" style="132" customWidth="1"/>
    <col min="1538" max="1538" width="1.77734375" style="132" customWidth="1"/>
    <col min="1539" max="1539" width="29.44140625" style="132" customWidth="1"/>
    <col min="1540" max="1540" width="15.5546875" style="132" customWidth="1"/>
    <col min="1541" max="1541" width="16.109375" style="132" customWidth="1"/>
    <col min="1542" max="1542" width="4.109375" style="132" customWidth="1"/>
    <col min="1543" max="1543" width="11.77734375" style="132" bestFit="1" customWidth="1"/>
    <col min="1544" max="1544" width="3.77734375" style="132" customWidth="1"/>
    <col min="1545" max="1545" width="18.77734375" style="132" customWidth="1"/>
    <col min="1546" max="1546" width="3.77734375" style="132" customWidth="1"/>
    <col min="1547" max="1792" width="9.77734375" style="132"/>
    <col min="1793" max="1793" width="4.77734375" style="132" customWidth="1"/>
    <col min="1794" max="1794" width="1.77734375" style="132" customWidth="1"/>
    <col min="1795" max="1795" width="29.44140625" style="132" customWidth="1"/>
    <col min="1796" max="1796" width="15.5546875" style="132" customWidth="1"/>
    <col min="1797" max="1797" width="16.109375" style="132" customWidth="1"/>
    <col min="1798" max="1798" width="4.109375" style="132" customWidth="1"/>
    <col min="1799" max="1799" width="11.77734375" style="132" bestFit="1" customWidth="1"/>
    <col min="1800" max="1800" width="3.77734375" style="132" customWidth="1"/>
    <col min="1801" max="1801" width="18.77734375" style="132" customWidth="1"/>
    <col min="1802" max="1802" width="3.77734375" style="132" customWidth="1"/>
    <col min="1803" max="2048" width="9.77734375" style="132"/>
    <col min="2049" max="2049" width="4.77734375" style="132" customWidth="1"/>
    <col min="2050" max="2050" width="1.77734375" style="132" customWidth="1"/>
    <col min="2051" max="2051" width="29.44140625" style="132" customWidth="1"/>
    <col min="2052" max="2052" width="15.5546875" style="132" customWidth="1"/>
    <col min="2053" max="2053" width="16.109375" style="132" customWidth="1"/>
    <col min="2054" max="2054" width="4.109375" style="132" customWidth="1"/>
    <col min="2055" max="2055" width="11.77734375" style="132" bestFit="1" customWidth="1"/>
    <col min="2056" max="2056" width="3.77734375" style="132" customWidth="1"/>
    <col min="2057" max="2057" width="18.77734375" style="132" customWidth="1"/>
    <col min="2058" max="2058" width="3.77734375" style="132" customWidth="1"/>
    <col min="2059" max="2304" width="9.77734375" style="132"/>
    <col min="2305" max="2305" width="4.77734375" style="132" customWidth="1"/>
    <col min="2306" max="2306" width="1.77734375" style="132" customWidth="1"/>
    <col min="2307" max="2307" width="29.44140625" style="132" customWidth="1"/>
    <col min="2308" max="2308" width="15.5546875" style="132" customWidth="1"/>
    <col min="2309" max="2309" width="16.109375" style="132" customWidth="1"/>
    <col min="2310" max="2310" width="4.109375" style="132" customWidth="1"/>
    <col min="2311" max="2311" width="11.77734375" style="132" bestFit="1" customWidth="1"/>
    <col min="2312" max="2312" width="3.77734375" style="132" customWidth="1"/>
    <col min="2313" max="2313" width="18.77734375" style="132" customWidth="1"/>
    <col min="2314" max="2314" width="3.77734375" style="132" customWidth="1"/>
    <col min="2315" max="2560" width="9.77734375" style="132"/>
    <col min="2561" max="2561" width="4.77734375" style="132" customWidth="1"/>
    <col min="2562" max="2562" width="1.77734375" style="132" customWidth="1"/>
    <col min="2563" max="2563" width="29.44140625" style="132" customWidth="1"/>
    <col min="2564" max="2564" width="15.5546875" style="132" customWidth="1"/>
    <col min="2565" max="2565" width="16.109375" style="132" customWidth="1"/>
    <col min="2566" max="2566" width="4.109375" style="132" customWidth="1"/>
    <col min="2567" max="2567" width="11.77734375" style="132" bestFit="1" customWidth="1"/>
    <col min="2568" max="2568" width="3.77734375" style="132" customWidth="1"/>
    <col min="2569" max="2569" width="18.77734375" style="132" customWidth="1"/>
    <col min="2570" max="2570" width="3.77734375" style="132" customWidth="1"/>
    <col min="2571" max="2816" width="9.77734375" style="132"/>
    <col min="2817" max="2817" width="4.77734375" style="132" customWidth="1"/>
    <col min="2818" max="2818" width="1.77734375" style="132" customWidth="1"/>
    <col min="2819" max="2819" width="29.44140625" style="132" customWidth="1"/>
    <col min="2820" max="2820" width="15.5546875" style="132" customWidth="1"/>
    <col min="2821" max="2821" width="16.109375" style="132" customWidth="1"/>
    <col min="2822" max="2822" width="4.109375" style="132" customWidth="1"/>
    <col min="2823" max="2823" width="11.77734375" style="132" bestFit="1" customWidth="1"/>
    <col min="2824" max="2824" width="3.77734375" style="132" customWidth="1"/>
    <col min="2825" max="2825" width="18.77734375" style="132" customWidth="1"/>
    <col min="2826" max="2826" width="3.77734375" style="132" customWidth="1"/>
    <col min="2827" max="3072" width="9.77734375" style="132"/>
    <col min="3073" max="3073" width="4.77734375" style="132" customWidth="1"/>
    <col min="3074" max="3074" width="1.77734375" style="132" customWidth="1"/>
    <col min="3075" max="3075" width="29.44140625" style="132" customWidth="1"/>
    <col min="3076" max="3076" width="15.5546875" style="132" customWidth="1"/>
    <col min="3077" max="3077" width="16.109375" style="132" customWidth="1"/>
    <col min="3078" max="3078" width="4.109375" style="132" customWidth="1"/>
    <col min="3079" max="3079" width="11.77734375" style="132" bestFit="1" customWidth="1"/>
    <col min="3080" max="3080" width="3.77734375" style="132" customWidth="1"/>
    <col min="3081" max="3081" width="18.77734375" style="132" customWidth="1"/>
    <col min="3082" max="3082" width="3.77734375" style="132" customWidth="1"/>
    <col min="3083" max="3328" width="9.77734375" style="132"/>
    <col min="3329" max="3329" width="4.77734375" style="132" customWidth="1"/>
    <col min="3330" max="3330" width="1.77734375" style="132" customWidth="1"/>
    <col min="3331" max="3331" width="29.44140625" style="132" customWidth="1"/>
    <col min="3332" max="3332" width="15.5546875" style="132" customWidth="1"/>
    <col min="3333" max="3333" width="16.109375" style="132" customWidth="1"/>
    <col min="3334" max="3334" width="4.109375" style="132" customWidth="1"/>
    <col min="3335" max="3335" width="11.77734375" style="132" bestFit="1" customWidth="1"/>
    <col min="3336" max="3336" width="3.77734375" style="132" customWidth="1"/>
    <col min="3337" max="3337" width="18.77734375" style="132" customWidth="1"/>
    <col min="3338" max="3338" width="3.77734375" style="132" customWidth="1"/>
    <col min="3339" max="3584" width="9.77734375" style="132"/>
    <col min="3585" max="3585" width="4.77734375" style="132" customWidth="1"/>
    <col min="3586" max="3586" width="1.77734375" style="132" customWidth="1"/>
    <col min="3587" max="3587" width="29.44140625" style="132" customWidth="1"/>
    <col min="3588" max="3588" width="15.5546875" style="132" customWidth="1"/>
    <col min="3589" max="3589" width="16.109375" style="132" customWidth="1"/>
    <col min="3590" max="3590" width="4.109375" style="132" customWidth="1"/>
    <col min="3591" max="3591" width="11.77734375" style="132" bestFit="1" customWidth="1"/>
    <col min="3592" max="3592" width="3.77734375" style="132" customWidth="1"/>
    <col min="3593" max="3593" width="18.77734375" style="132" customWidth="1"/>
    <col min="3594" max="3594" width="3.77734375" style="132" customWidth="1"/>
    <col min="3595" max="3840" width="9.77734375" style="132"/>
    <col min="3841" max="3841" width="4.77734375" style="132" customWidth="1"/>
    <col min="3842" max="3842" width="1.77734375" style="132" customWidth="1"/>
    <col min="3843" max="3843" width="29.44140625" style="132" customWidth="1"/>
    <col min="3844" max="3844" width="15.5546875" style="132" customWidth="1"/>
    <col min="3845" max="3845" width="16.109375" style="132" customWidth="1"/>
    <col min="3846" max="3846" width="4.109375" style="132" customWidth="1"/>
    <col min="3847" max="3847" width="11.77734375" style="132" bestFit="1" customWidth="1"/>
    <col min="3848" max="3848" width="3.77734375" style="132" customWidth="1"/>
    <col min="3849" max="3849" width="18.77734375" style="132" customWidth="1"/>
    <col min="3850" max="3850" width="3.77734375" style="132" customWidth="1"/>
    <col min="3851" max="4096" width="9.77734375" style="132"/>
    <col min="4097" max="4097" width="4.77734375" style="132" customWidth="1"/>
    <col min="4098" max="4098" width="1.77734375" style="132" customWidth="1"/>
    <col min="4099" max="4099" width="29.44140625" style="132" customWidth="1"/>
    <col min="4100" max="4100" width="15.5546875" style="132" customWidth="1"/>
    <col min="4101" max="4101" width="16.109375" style="132" customWidth="1"/>
    <col min="4102" max="4102" width="4.109375" style="132" customWidth="1"/>
    <col min="4103" max="4103" width="11.77734375" style="132" bestFit="1" customWidth="1"/>
    <col min="4104" max="4104" width="3.77734375" style="132" customWidth="1"/>
    <col min="4105" max="4105" width="18.77734375" style="132" customWidth="1"/>
    <col min="4106" max="4106" width="3.77734375" style="132" customWidth="1"/>
    <col min="4107" max="4352" width="9.77734375" style="132"/>
    <col min="4353" max="4353" width="4.77734375" style="132" customWidth="1"/>
    <col min="4354" max="4354" width="1.77734375" style="132" customWidth="1"/>
    <col min="4355" max="4355" width="29.44140625" style="132" customWidth="1"/>
    <col min="4356" max="4356" width="15.5546875" style="132" customWidth="1"/>
    <col min="4357" max="4357" width="16.109375" style="132" customWidth="1"/>
    <col min="4358" max="4358" width="4.109375" style="132" customWidth="1"/>
    <col min="4359" max="4359" width="11.77734375" style="132" bestFit="1" customWidth="1"/>
    <col min="4360" max="4360" width="3.77734375" style="132" customWidth="1"/>
    <col min="4361" max="4361" width="18.77734375" style="132" customWidth="1"/>
    <col min="4362" max="4362" width="3.77734375" style="132" customWidth="1"/>
    <col min="4363" max="4608" width="9.77734375" style="132"/>
    <col min="4609" max="4609" width="4.77734375" style="132" customWidth="1"/>
    <col min="4610" max="4610" width="1.77734375" style="132" customWidth="1"/>
    <col min="4611" max="4611" width="29.44140625" style="132" customWidth="1"/>
    <col min="4612" max="4612" width="15.5546875" style="132" customWidth="1"/>
    <col min="4613" max="4613" width="16.109375" style="132" customWidth="1"/>
    <col min="4614" max="4614" width="4.109375" style="132" customWidth="1"/>
    <col min="4615" max="4615" width="11.77734375" style="132" bestFit="1" customWidth="1"/>
    <col min="4616" max="4616" width="3.77734375" style="132" customWidth="1"/>
    <col min="4617" max="4617" width="18.77734375" style="132" customWidth="1"/>
    <col min="4618" max="4618" width="3.77734375" style="132" customWidth="1"/>
    <col min="4619" max="4864" width="9.77734375" style="132"/>
    <col min="4865" max="4865" width="4.77734375" style="132" customWidth="1"/>
    <col min="4866" max="4866" width="1.77734375" style="132" customWidth="1"/>
    <col min="4867" max="4867" width="29.44140625" style="132" customWidth="1"/>
    <col min="4868" max="4868" width="15.5546875" style="132" customWidth="1"/>
    <col min="4869" max="4869" width="16.109375" style="132" customWidth="1"/>
    <col min="4870" max="4870" width="4.109375" style="132" customWidth="1"/>
    <col min="4871" max="4871" width="11.77734375" style="132" bestFit="1" customWidth="1"/>
    <col min="4872" max="4872" width="3.77734375" style="132" customWidth="1"/>
    <col min="4873" max="4873" width="18.77734375" style="132" customWidth="1"/>
    <col min="4874" max="4874" width="3.77734375" style="132" customWidth="1"/>
    <col min="4875" max="5120" width="9.77734375" style="132"/>
    <col min="5121" max="5121" width="4.77734375" style="132" customWidth="1"/>
    <col min="5122" max="5122" width="1.77734375" style="132" customWidth="1"/>
    <col min="5123" max="5123" width="29.44140625" style="132" customWidth="1"/>
    <col min="5124" max="5124" width="15.5546875" style="132" customWidth="1"/>
    <col min="5125" max="5125" width="16.109375" style="132" customWidth="1"/>
    <col min="5126" max="5126" width="4.109375" style="132" customWidth="1"/>
    <col min="5127" max="5127" width="11.77734375" style="132" bestFit="1" customWidth="1"/>
    <col min="5128" max="5128" width="3.77734375" style="132" customWidth="1"/>
    <col min="5129" max="5129" width="18.77734375" style="132" customWidth="1"/>
    <col min="5130" max="5130" width="3.77734375" style="132" customWidth="1"/>
    <col min="5131" max="5376" width="9.77734375" style="132"/>
    <col min="5377" max="5377" width="4.77734375" style="132" customWidth="1"/>
    <col min="5378" max="5378" width="1.77734375" style="132" customWidth="1"/>
    <col min="5379" max="5379" width="29.44140625" style="132" customWidth="1"/>
    <col min="5380" max="5380" width="15.5546875" style="132" customWidth="1"/>
    <col min="5381" max="5381" width="16.109375" style="132" customWidth="1"/>
    <col min="5382" max="5382" width="4.109375" style="132" customWidth="1"/>
    <col min="5383" max="5383" width="11.77734375" style="132" bestFit="1" customWidth="1"/>
    <col min="5384" max="5384" width="3.77734375" style="132" customWidth="1"/>
    <col min="5385" max="5385" width="18.77734375" style="132" customWidth="1"/>
    <col min="5386" max="5386" width="3.77734375" style="132" customWidth="1"/>
    <col min="5387" max="5632" width="9.77734375" style="132"/>
    <col min="5633" max="5633" width="4.77734375" style="132" customWidth="1"/>
    <col min="5634" max="5634" width="1.77734375" style="132" customWidth="1"/>
    <col min="5635" max="5635" width="29.44140625" style="132" customWidth="1"/>
    <col min="5636" max="5636" width="15.5546875" style="132" customWidth="1"/>
    <col min="5637" max="5637" width="16.109375" style="132" customWidth="1"/>
    <col min="5638" max="5638" width="4.109375" style="132" customWidth="1"/>
    <col min="5639" max="5639" width="11.77734375" style="132" bestFit="1" customWidth="1"/>
    <col min="5640" max="5640" width="3.77734375" style="132" customWidth="1"/>
    <col min="5641" max="5641" width="18.77734375" style="132" customWidth="1"/>
    <col min="5642" max="5642" width="3.77734375" style="132" customWidth="1"/>
    <col min="5643" max="5888" width="9.77734375" style="132"/>
    <col min="5889" max="5889" width="4.77734375" style="132" customWidth="1"/>
    <col min="5890" max="5890" width="1.77734375" style="132" customWidth="1"/>
    <col min="5891" max="5891" width="29.44140625" style="132" customWidth="1"/>
    <col min="5892" max="5892" width="15.5546875" style="132" customWidth="1"/>
    <col min="5893" max="5893" width="16.109375" style="132" customWidth="1"/>
    <col min="5894" max="5894" width="4.109375" style="132" customWidth="1"/>
    <col min="5895" max="5895" width="11.77734375" style="132" bestFit="1" customWidth="1"/>
    <col min="5896" max="5896" width="3.77734375" style="132" customWidth="1"/>
    <col min="5897" max="5897" width="18.77734375" style="132" customWidth="1"/>
    <col min="5898" max="5898" width="3.77734375" style="132" customWidth="1"/>
    <col min="5899" max="6144" width="9.77734375" style="132"/>
    <col min="6145" max="6145" width="4.77734375" style="132" customWidth="1"/>
    <col min="6146" max="6146" width="1.77734375" style="132" customWidth="1"/>
    <col min="6147" max="6147" width="29.44140625" style="132" customWidth="1"/>
    <col min="6148" max="6148" width="15.5546875" style="132" customWidth="1"/>
    <col min="6149" max="6149" width="16.109375" style="132" customWidth="1"/>
    <col min="6150" max="6150" width="4.109375" style="132" customWidth="1"/>
    <col min="6151" max="6151" width="11.77734375" style="132" bestFit="1" customWidth="1"/>
    <col min="6152" max="6152" width="3.77734375" style="132" customWidth="1"/>
    <col min="6153" max="6153" width="18.77734375" style="132" customWidth="1"/>
    <col min="6154" max="6154" width="3.77734375" style="132" customWidth="1"/>
    <col min="6155" max="6400" width="9.77734375" style="132"/>
    <col min="6401" max="6401" width="4.77734375" style="132" customWidth="1"/>
    <col min="6402" max="6402" width="1.77734375" style="132" customWidth="1"/>
    <col min="6403" max="6403" width="29.44140625" style="132" customWidth="1"/>
    <col min="6404" max="6404" width="15.5546875" style="132" customWidth="1"/>
    <col min="6405" max="6405" width="16.109375" style="132" customWidth="1"/>
    <col min="6406" max="6406" width="4.109375" style="132" customWidth="1"/>
    <col min="6407" max="6407" width="11.77734375" style="132" bestFit="1" customWidth="1"/>
    <col min="6408" max="6408" width="3.77734375" style="132" customWidth="1"/>
    <col min="6409" max="6409" width="18.77734375" style="132" customWidth="1"/>
    <col min="6410" max="6410" width="3.77734375" style="132" customWidth="1"/>
    <col min="6411" max="6656" width="9.77734375" style="132"/>
    <col min="6657" max="6657" width="4.77734375" style="132" customWidth="1"/>
    <col min="6658" max="6658" width="1.77734375" style="132" customWidth="1"/>
    <col min="6659" max="6659" width="29.44140625" style="132" customWidth="1"/>
    <col min="6660" max="6660" width="15.5546875" style="132" customWidth="1"/>
    <col min="6661" max="6661" width="16.109375" style="132" customWidth="1"/>
    <col min="6662" max="6662" width="4.109375" style="132" customWidth="1"/>
    <col min="6663" max="6663" width="11.77734375" style="132" bestFit="1" customWidth="1"/>
    <col min="6664" max="6664" width="3.77734375" style="132" customWidth="1"/>
    <col min="6665" max="6665" width="18.77734375" style="132" customWidth="1"/>
    <col min="6666" max="6666" width="3.77734375" style="132" customWidth="1"/>
    <col min="6667" max="6912" width="9.77734375" style="132"/>
    <col min="6913" max="6913" width="4.77734375" style="132" customWidth="1"/>
    <col min="6914" max="6914" width="1.77734375" style="132" customWidth="1"/>
    <col min="6915" max="6915" width="29.44140625" style="132" customWidth="1"/>
    <col min="6916" max="6916" width="15.5546875" style="132" customWidth="1"/>
    <col min="6917" max="6917" width="16.109375" style="132" customWidth="1"/>
    <col min="6918" max="6918" width="4.109375" style="132" customWidth="1"/>
    <col min="6919" max="6919" width="11.77734375" style="132" bestFit="1" customWidth="1"/>
    <col min="6920" max="6920" width="3.77734375" style="132" customWidth="1"/>
    <col min="6921" max="6921" width="18.77734375" style="132" customWidth="1"/>
    <col min="6922" max="6922" width="3.77734375" style="132" customWidth="1"/>
    <col min="6923" max="7168" width="9.77734375" style="132"/>
    <col min="7169" max="7169" width="4.77734375" style="132" customWidth="1"/>
    <col min="7170" max="7170" width="1.77734375" style="132" customWidth="1"/>
    <col min="7171" max="7171" width="29.44140625" style="132" customWidth="1"/>
    <col min="7172" max="7172" width="15.5546875" style="132" customWidth="1"/>
    <col min="7173" max="7173" width="16.109375" style="132" customWidth="1"/>
    <col min="7174" max="7174" width="4.109375" style="132" customWidth="1"/>
    <col min="7175" max="7175" width="11.77734375" style="132" bestFit="1" customWidth="1"/>
    <col min="7176" max="7176" width="3.77734375" style="132" customWidth="1"/>
    <col min="7177" max="7177" width="18.77734375" style="132" customWidth="1"/>
    <col min="7178" max="7178" width="3.77734375" style="132" customWidth="1"/>
    <col min="7179" max="7424" width="9.77734375" style="132"/>
    <col min="7425" max="7425" width="4.77734375" style="132" customWidth="1"/>
    <col min="7426" max="7426" width="1.77734375" style="132" customWidth="1"/>
    <col min="7427" max="7427" width="29.44140625" style="132" customWidth="1"/>
    <col min="7428" max="7428" width="15.5546875" style="132" customWidth="1"/>
    <col min="7429" max="7429" width="16.109375" style="132" customWidth="1"/>
    <col min="7430" max="7430" width="4.109375" style="132" customWidth="1"/>
    <col min="7431" max="7431" width="11.77734375" style="132" bestFit="1" customWidth="1"/>
    <col min="7432" max="7432" width="3.77734375" style="132" customWidth="1"/>
    <col min="7433" max="7433" width="18.77734375" style="132" customWidth="1"/>
    <col min="7434" max="7434" width="3.77734375" style="132" customWidth="1"/>
    <col min="7435" max="7680" width="9.77734375" style="132"/>
    <col min="7681" max="7681" width="4.77734375" style="132" customWidth="1"/>
    <col min="7682" max="7682" width="1.77734375" style="132" customWidth="1"/>
    <col min="7683" max="7683" width="29.44140625" style="132" customWidth="1"/>
    <col min="7684" max="7684" width="15.5546875" style="132" customWidth="1"/>
    <col min="7685" max="7685" width="16.109375" style="132" customWidth="1"/>
    <col min="7686" max="7686" width="4.109375" style="132" customWidth="1"/>
    <col min="7687" max="7687" width="11.77734375" style="132" bestFit="1" customWidth="1"/>
    <col min="7688" max="7688" width="3.77734375" style="132" customWidth="1"/>
    <col min="7689" max="7689" width="18.77734375" style="132" customWidth="1"/>
    <col min="7690" max="7690" width="3.77734375" style="132" customWidth="1"/>
    <col min="7691" max="7936" width="9.77734375" style="132"/>
    <col min="7937" max="7937" width="4.77734375" style="132" customWidth="1"/>
    <col min="7938" max="7938" width="1.77734375" style="132" customWidth="1"/>
    <col min="7939" max="7939" width="29.44140625" style="132" customWidth="1"/>
    <col min="7940" max="7940" width="15.5546875" style="132" customWidth="1"/>
    <col min="7941" max="7941" width="16.109375" style="132" customWidth="1"/>
    <col min="7942" max="7942" width="4.109375" style="132" customWidth="1"/>
    <col min="7943" max="7943" width="11.77734375" style="132" bestFit="1" customWidth="1"/>
    <col min="7944" max="7944" width="3.77734375" style="132" customWidth="1"/>
    <col min="7945" max="7945" width="18.77734375" style="132" customWidth="1"/>
    <col min="7946" max="7946" width="3.77734375" style="132" customWidth="1"/>
    <col min="7947" max="8192" width="9.77734375" style="132"/>
    <col min="8193" max="8193" width="4.77734375" style="132" customWidth="1"/>
    <col min="8194" max="8194" width="1.77734375" style="132" customWidth="1"/>
    <col min="8195" max="8195" width="29.44140625" style="132" customWidth="1"/>
    <col min="8196" max="8196" width="15.5546875" style="132" customWidth="1"/>
    <col min="8197" max="8197" width="16.109375" style="132" customWidth="1"/>
    <col min="8198" max="8198" width="4.109375" style="132" customWidth="1"/>
    <col min="8199" max="8199" width="11.77734375" style="132" bestFit="1" customWidth="1"/>
    <col min="8200" max="8200" width="3.77734375" style="132" customWidth="1"/>
    <col min="8201" max="8201" width="18.77734375" style="132" customWidth="1"/>
    <col min="8202" max="8202" width="3.77734375" style="132" customWidth="1"/>
    <col min="8203" max="8448" width="9.77734375" style="132"/>
    <col min="8449" max="8449" width="4.77734375" style="132" customWidth="1"/>
    <col min="8450" max="8450" width="1.77734375" style="132" customWidth="1"/>
    <col min="8451" max="8451" width="29.44140625" style="132" customWidth="1"/>
    <col min="8452" max="8452" width="15.5546875" style="132" customWidth="1"/>
    <col min="8453" max="8453" width="16.109375" style="132" customWidth="1"/>
    <col min="8454" max="8454" width="4.109375" style="132" customWidth="1"/>
    <col min="8455" max="8455" width="11.77734375" style="132" bestFit="1" customWidth="1"/>
    <col min="8456" max="8456" width="3.77734375" style="132" customWidth="1"/>
    <col min="8457" max="8457" width="18.77734375" style="132" customWidth="1"/>
    <col min="8458" max="8458" width="3.77734375" style="132" customWidth="1"/>
    <col min="8459" max="8704" width="9.77734375" style="132"/>
    <col min="8705" max="8705" width="4.77734375" style="132" customWidth="1"/>
    <col min="8706" max="8706" width="1.77734375" style="132" customWidth="1"/>
    <col min="8707" max="8707" width="29.44140625" style="132" customWidth="1"/>
    <col min="8708" max="8708" width="15.5546875" style="132" customWidth="1"/>
    <col min="8709" max="8709" width="16.109375" style="132" customWidth="1"/>
    <col min="8710" max="8710" width="4.109375" style="132" customWidth="1"/>
    <col min="8711" max="8711" width="11.77734375" style="132" bestFit="1" customWidth="1"/>
    <col min="8712" max="8712" width="3.77734375" style="132" customWidth="1"/>
    <col min="8713" max="8713" width="18.77734375" style="132" customWidth="1"/>
    <col min="8714" max="8714" width="3.77734375" style="132" customWidth="1"/>
    <col min="8715" max="8960" width="9.77734375" style="132"/>
    <col min="8961" max="8961" width="4.77734375" style="132" customWidth="1"/>
    <col min="8962" max="8962" width="1.77734375" style="132" customWidth="1"/>
    <col min="8963" max="8963" width="29.44140625" style="132" customWidth="1"/>
    <col min="8964" max="8964" width="15.5546875" style="132" customWidth="1"/>
    <col min="8965" max="8965" width="16.109375" style="132" customWidth="1"/>
    <col min="8966" max="8966" width="4.109375" style="132" customWidth="1"/>
    <col min="8967" max="8967" width="11.77734375" style="132" bestFit="1" customWidth="1"/>
    <col min="8968" max="8968" width="3.77734375" style="132" customWidth="1"/>
    <col min="8969" max="8969" width="18.77734375" style="132" customWidth="1"/>
    <col min="8970" max="8970" width="3.77734375" style="132" customWidth="1"/>
    <col min="8971" max="9216" width="9.77734375" style="132"/>
    <col min="9217" max="9217" width="4.77734375" style="132" customWidth="1"/>
    <col min="9218" max="9218" width="1.77734375" style="132" customWidth="1"/>
    <col min="9219" max="9219" width="29.44140625" style="132" customWidth="1"/>
    <col min="9220" max="9220" width="15.5546875" style="132" customWidth="1"/>
    <col min="9221" max="9221" width="16.109375" style="132" customWidth="1"/>
    <col min="9222" max="9222" width="4.109375" style="132" customWidth="1"/>
    <col min="9223" max="9223" width="11.77734375" style="132" bestFit="1" customWidth="1"/>
    <col min="9224" max="9224" width="3.77734375" style="132" customWidth="1"/>
    <col min="9225" max="9225" width="18.77734375" style="132" customWidth="1"/>
    <col min="9226" max="9226" width="3.77734375" style="132" customWidth="1"/>
    <col min="9227" max="9472" width="9.77734375" style="132"/>
    <col min="9473" max="9473" width="4.77734375" style="132" customWidth="1"/>
    <col min="9474" max="9474" width="1.77734375" style="132" customWidth="1"/>
    <col min="9475" max="9475" width="29.44140625" style="132" customWidth="1"/>
    <col min="9476" max="9476" width="15.5546875" style="132" customWidth="1"/>
    <col min="9477" max="9477" width="16.109375" style="132" customWidth="1"/>
    <col min="9478" max="9478" width="4.109375" style="132" customWidth="1"/>
    <col min="9479" max="9479" width="11.77734375" style="132" bestFit="1" customWidth="1"/>
    <col min="9480" max="9480" width="3.77734375" style="132" customWidth="1"/>
    <col min="9481" max="9481" width="18.77734375" style="132" customWidth="1"/>
    <col min="9482" max="9482" width="3.77734375" style="132" customWidth="1"/>
    <col min="9483" max="9728" width="9.77734375" style="132"/>
    <col min="9729" max="9729" width="4.77734375" style="132" customWidth="1"/>
    <col min="9730" max="9730" width="1.77734375" style="132" customWidth="1"/>
    <col min="9731" max="9731" width="29.44140625" style="132" customWidth="1"/>
    <col min="9732" max="9732" width="15.5546875" style="132" customWidth="1"/>
    <col min="9733" max="9733" width="16.109375" style="132" customWidth="1"/>
    <col min="9734" max="9734" width="4.109375" style="132" customWidth="1"/>
    <col min="9735" max="9735" width="11.77734375" style="132" bestFit="1" customWidth="1"/>
    <col min="9736" max="9736" width="3.77734375" style="132" customWidth="1"/>
    <col min="9737" max="9737" width="18.77734375" style="132" customWidth="1"/>
    <col min="9738" max="9738" width="3.77734375" style="132" customWidth="1"/>
    <col min="9739" max="9984" width="9.77734375" style="132"/>
    <col min="9985" max="9985" width="4.77734375" style="132" customWidth="1"/>
    <col min="9986" max="9986" width="1.77734375" style="132" customWidth="1"/>
    <col min="9987" max="9987" width="29.44140625" style="132" customWidth="1"/>
    <col min="9988" max="9988" width="15.5546875" style="132" customWidth="1"/>
    <col min="9989" max="9989" width="16.109375" style="132" customWidth="1"/>
    <col min="9990" max="9990" width="4.109375" style="132" customWidth="1"/>
    <col min="9991" max="9991" width="11.77734375" style="132" bestFit="1" customWidth="1"/>
    <col min="9992" max="9992" width="3.77734375" style="132" customWidth="1"/>
    <col min="9993" max="9993" width="18.77734375" style="132" customWidth="1"/>
    <col min="9994" max="9994" width="3.77734375" style="132" customWidth="1"/>
    <col min="9995" max="10240" width="9.77734375" style="132"/>
    <col min="10241" max="10241" width="4.77734375" style="132" customWidth="1"/>
    <col min="10242" max="10242" width="1.77734375" style="132" customWidth="1"/>
    <col min="10243" max="10243" width="29.44140625" style="132" customWidth="1"/>
    <col min="10244" max="10244" width="15.5546875" style="132" customWidth="1"/>
    <col min="10245" max="10245" width="16.109375" style="132" customWidth="1"/>
    <col min="10246" max="10246" width="4.109375" style="132" customWidth="1"/>
    <col min="10247" max="10247" width="11.77734375" style="132" bestFit="1" customWidth="1"/>
    <col min="10248" max="10248" width="3.77734375" style="132" customWidth="1"/>
    <col min="10249" max="10249" width="18.77734375" style="132" customWidth="1"/>
    <col min="10250" max="10250" width="3.77734375" style="132" customWidth="1"/>
    <col min="10251" max="10496" width="9.77734375" style="132"/>
    <col min="10497" max="10497" width="4.77734375" style="132" customWidth="1"/>
    <col min="10498" max="10498" width="1.77734375" style="132" customWidth="1"/>
    <col min="10499" max="10499" width="29.44140625" style="132" customWidth="1"/>
    <col min="10500" max="10500" width="15.5546875" style="132" customWidth="1"/>
    <col min="10501" max="10501" width="16.109375" style="132" customWidth="1"/>
    <col min="10502" max="10502" width="4.109375" style="132" customWidth="1"/>
    <col min="10503" max="10503" width="11.77734375" style="132" bestFit="1" customWidth="1"/>
    <col min="10504" max="10504" width="3.77734375" style="132" customWidth="1"/>
    <col min="10505" max="10505" width="18.77734375" style="132" customWidth="1"/>
    <col min="10506" max="10506" width="3.77734375" style="132" customWidth="1"/>
    <col min="10507" max="10752" width="9.77734375" style="132"/>
    <col min="10753" max="10753" width="4.77734375" style="132" customWidth="1"/>
    <col min="10754" max="10754" width="1.77734375" style="132" customWidth="1"/>
    <col min="10755" max="10755" width="29.44140625" style="132" customWidth="1"/>
    <col min="10756" max="10756" width="15.5546875" style="132" customWidth="1"/>
    <col min="10757" max="10757" width="16.109375" style="132" customWidth="1"/>
    <col min="10758" max="10758" width="4.109375" style="132" customWidth="1"/>
    <col min="10759" max="10759" width="11.77734375" style="132" bestFit="1" customWidth="1"/>
    <col min="10760" max="10760" width="3.77734375" style="132" customWidth="1"/>
    <col min="10761" max="10761" width="18.77734375" style="132" customWidth="1"/>
    <col min="10762" max="10762" width="3.77734375" style="132" customWidth="1"/>
    <col min="10763" max="11008" width="9.77734375" style="132"/>
    <col min="11009" max="11009" width="4.77734375" style="132" customWidth="1"/>
    <col min="11010" max="11010" width="1.77734375" style="132" customWidth="1"/>
    <col min="11011" max="11011" width="29.44140625" style="132" customWidth="1"/>
    <col min="11012" max="11012" width="15.5546875" style="132" customWidth="1"/>
    <col min="11013" max="11013" width="16.109375" style="132" customWidth="1"/>
    <col min="11014" max="11014" width="4.109375" style="132" customWidth="1"/>
    <col min="11015" max="11015" width="11.77734375" style="132" bestFit="1" customWidth="1"/>
    <col min="11016" max="11016" width="3.77734375" style="132" customWidth="1"/>
    <col min="11017" max="11017" width="18.77734375" style="132" customWidth="1"/>
    <col min="11018" max="11018" width="3.77734375" style="132" customWidth="1"/>
    <col min="11019" max="11264" width="9.77734375" style="132"/>
    <col min="11265" max="11265" width="4.77734375" style="132" customWidth="1"/>
    <col min="11266" max="11266" width="1.77734375" style="132" customWidth="1"/>
    <col min="11267" max="11267" width="29.44140625" style="132" customWidth="1"/>
    <col min="11268" max="11268" width="15.5546875" style="132" customWidth="1"/>
    <col min="11269" max="11269" width="16.109375" style="132" customWidth="1"/>
    <col min="11270" max="11270" width="4.109375" style="132" customWidth="1"/>
    <col min="11271" max="11271" width="11.77734375" style="132" bestFit="1" customWidth="1"/>
    <col min="11272" max="11272" width="3.77734375" style="132" customWidth="1"/>
    <col min="11273" max="11273" width="18.77734375" style="132" customWidth="1"/>
    <col min="11274" max="11274" width="3.77734375" style="132" customWidth="1"/>
    <col min="11275" max="11520" width="9.77734375" style="132"/>
    <col min="11521" max="11521" width="4.77734375" style="132" customWidth="1"/>
    <col min="11522" max="11522" width="1.77734375" style="132" customWidth="1"/>
    <col min="11523" max="11523" width="29.44140625" style="132" customWidth="1"/>
    <col min="11524" max="11524" width="15.5546875" style="132" customWidth="1"/>
    <col min="11525" max="11525" width="16.109375" style="132" customWidth="1"/>
    <col min="11526" max="11526" width="4.109375" style="132" customWidth="1"/>
    <col min="11527" max="11527" width="11.77734375" style="132" bestFit="1" customWidth="1"/>
    <col min="11528" max="11528" width="3.77734375" style="132" customWidth="1"/>
    <col min="11529" max="11529" width="18.77734375" style="132" customWidth="1"/>
    <col min="11530" max="11530" width="3.77734375" style="132" customWidth="1"/>
    <col min="11531" max="11776" width="9.77734375" style="132"/>
    <col min="11777" max="11777" width="4.77734375" style="132" customWidth="1"/>
    <col min="11778" max="11778" width="1.77734375" style="132" customWidth="1"/>
    <col min="11779" max="11779" width="29.44140625" style="132" customWidth="1"/>
    <col min="11780" max="11780" width="15.5546875" style="132" customWidth="1"/>
    <col min="11781" max="11781" width="16.109375" style="132" customWidth="1"/>
    <col min="11782" max="11782" width="4.109375" style="132" customWidth="1"/>
    <col min="11783" max="11783" width="11.77734375" style="132" bestFit="1" customWidth="1"/>
    <col min="11784" max="11784" width="3.77734375" style="132" customWidth="1"/>
    <col min="11785" max="11785" width="18.77734375" style="132" customWidth="1"/>
    <col min="11786" max="11786" width="3.77734375" style="132" customWidth="1"/>
    <col min="11787" max="12032" width="9.77734375" style="132"/>
    <col min="12033" max="12033" width="4.77734375" style="132" customWidth="1"/>
    <col min="12034" max="12034" width="1.77734375" style="132" customWidth="1"/>
    <col min="12035" max="12035" width="29.44140625" style="132" customWidth="1"/>
    <col min="12036" max="12036" width="15.5546875" style="132" customWidth="1"/>
    <col min="12037" max="12037" width="16.109375" style="132" customWidth="1"/>
    <col min="12038" max="12038" width="4.109375" style="132" customWidth="1"/>
    <col min="12039" max="12039" width="11.77734375" style="132" bestFit="1" customWidth="1"/>
    <col min="12040" max="12040" width="3.77734375" style="132" customWidth="1"/>
    <col min="12041" max="12041" width="18.77734375" style="132" customWidth="1"/>
    <col min="12042" max="12042" width="3.77734375" style="132" customWidth="1"/>
    <col min="12043" max="12288" width="9.77734375" style="132"/>
    <col min="12289" max="12289" width="4.77734375" style="132" customWidth="1"/>
    <col min="12290" max="12290" width="1.77734375" style="132" customWidth="1"/>
    <col min="12291" max="12291" width="29.44140625" style="132" customWidth="1"/>
    <col min="12292" max="12292" width="15.5546875" style="132" customWidth="1"/>
    <col min="12293" max="12293" width="16.109375" style="132" customWidth="1"/>
    <col min="12294" max="12294" width="4.109375" style="132" customWidth="1"/>
    <col min="12295" max="12295" width="11.77734375" style="132" bestFit="1" customWidth="1"/>
    <col min="12296" max="12296" width="3.77734375" style="132" customWidth="1"/>
    <col min="12297" max="12297" width="18.77734375" style="132" customWidth="1"/>
    <col min="12298" max="12298" width="3.77734375" style="132" customWidth="1"/>
    <col min="12299" max="12544" width="9.77734375" style="132"/>
    <col min="12545" max="12545" width="4.77734375" style="132" customWidth="1"/>
    <col min="12546" max="12546" width="1.77734375" style="132" customWidth="1"/>
    <col min="12547" max="12547" width="29.44140625" style="132" customWidth="1"/>
    <col min="12548" max="12548" width="15.5546875" style="132" customWidth="1"/>
    <col min="12549" max="12549" width="16.109375" style="132" customWidth="1"/>
    <col min="12550" max="12550" width="4.109375" style="132" customWidth="1"/>
    <col min="12551" max="12551" width="11.77734375" style="132" bestFit="1" customWidth="1"/>
    <col min="12552" max="12552" width="3.77734375" style="132" customWidth="1"/>
    <col min="12553" max="12553" width="18.77734375" style="132" customWidth="1"/>
    <col min="12554" max="12554" width="3.77734375" style="132" customWidth="1"/>
    <col min="12555" max="12800" width="9.77734375" style="132"/>
    <col min="12801" max="12801" width="4.77734375" style="132" customWidth="1"/>
    <col min="12802" max="12802" width="1.77734375" style="132" customWidth="1"/>
    <col min="12803" max="12803" width="29.44140625" style="132" customWidth="1"/>
    <col min="12804" max="12804" width="15.5546875" style="132" customWidth="1"/>
    <col min="12805" max="12805" width="16.109375" style="132" customWidth="1"/>
    <col min="12806" max="12806" width="4.109375" style="132" customWidth="1"/>
    <col min="12807" max="12807" width="11.77734375" style="132" bestFit="1" customWidth="1"/>
    <col min="12808" max="12808" width="3.77734375" style="132" customWidth="1"/>
    <col min="12809" max="12809" width="18.77734375" style="132" customWidth="1"/>
    <col min="12810" max="12810" width="3.77734375" style="132" customWidth="1"/>
    <col min="12811" max="13056" width="9.77734375" style="132"/>
    <col min="13057" max="13057" width="4.77734375" style="132" customWidth="1"/>
    <col min="13058" max="13058" width="1.77734375" style="132" customWidth="1"/>
    <col min="13059" max="13059" width="29.44140625" style="132" customWidth="1"/>
    <col min="13060" max="13060" width="15.5546875" style="132" customWidth="1"/>
    <col min="13061" max="13061" width="16.109375" style="132" customWidth="1"/>
    <col min="13062" max="13062" width="4.109375" style="132" customWidth="1"/>
    <col min="13063" max="13063" width="11.77734375" style="132" bestFit="1" customWidth="1"/>
    <col min="13064" max="13064" width="3.77734375" style="132" customWidth="1"/>
    <col min="13065" max="13065" width="18.77734375" style="132" customWidth="1"/>
    <col min="13066" max="13066" width="3.77734375" style="132" customWidth="1"/>
    <col min="13067" max="13312" width="9.77734375" style="132"/>
    <col min="13313" max="13313" width="4.77734375" style="132" customWidth="1"/>
    <col min="13314" max="13314" width="1.77734375" style="132" customWidth="1"/>
    <col min="13315" max="13315" width="29.44140625" style="132" customWidth="1"/>
    <col min="13316" max="13316" width="15.5546875" style="132" customWidth="1"/>
    <col min="13317" max="13317" width="16.109375" style="132" customWidth="1"/>
    <col min="13318" max="13318" width="4.109375" style="132" customWidth="1"/>
    <col min="13319" max="13319" width="11.77734375" style="132" bestFit="1" customWidth="1"/>
    <col min="13320" max="13320" width="3.77734375" style="132" customWidth="1"/>
    <col min="13321" max="13321" width="18.77734375" style="132" customWidth="1"/>
    <col min="13322" max="13322" width="3.77734375" style="132" customWidth="1"/>
    <col min="13323" max="13568" width="9.77734375" style="132"/>
    <col min="13569" max="13569" width="4.77734375" style="132" customWidth="1"/>
    <col min="13570" max="13570" width="1.77734375" style="132" customWidth="1"/>
    <col min="13571" max="13571" width="29.44140625" style="132" customWidth="1"/>
    <col min="13572" max="13572" width="15.5546875" style="132" customWidth="1"/>
    <col min="13573" max="13573" width="16.109375" style="132" customWidth="1"/>
    <col min="13574" max="13574" width="4.109375" style="132" customWidth="1"/>
    <col min="13575" max="13575" width="11.77734375" style="132" bestFit="1" customWidth="1"/>
    <col min="13576" max="13576" width="3.77734375" style="132" customWidth="1"/>
    <col min="13577" max="13577" width="18.77734375" style="132" customWidth="1"/>
    <col min="13578" max="13578" width="3.77734375" style="132" customWidth="1"/>
    <col min="13579" max="13824" width="9.77734375" style="132"/>
    <col min="13825" max="13825" width="4.77734375" style="132" customWidth="1"/>
    <col min="13826" max="13826" width="1.77734375" style="132" customWidth="1"/>
    <col min="13827" max="13827" width="29.44140625" style="132" customWidth="1"/>
    <col min="13828" max="13828" width="15.5546875" style="132" customWidth="1"/>
    <col min="13829" max="13829" width="16.109375" style="132" customWidth="1"/>
    <col min="13830" max="13830" width="4.109375" style="132" customWidth="1"/>
    <col min="13831" max="13831" width="11.77734375" style="132" bestFit="1" customWidth="1"/>
    <col min="13832" max="13832" width="3.77734375" style="132" customWidth="1"/>
    <col min="13833" max="13833" width="18.77734375" style="132" customWidth="1"/>
    <col min="13834" max="13834" width="3.77734375" style="132" customWidth="1"/>
    <col min="13835" max="14080" width="9.77734375" style="132"/>
    <col min="14081" max="14081" width="4.77734375" style="132" customWidth="1"/>
    <col min="14082" max="14082" width="1.77734375" style="132" customWidth="1"/>
    <col min="14083" max="14083" width="29.44140625" style="132" customWidth="1"/>
    <col min="14084" max="14084" width="15.5546875" style="132" customWidth="1"/>
    <col min="14085" max="14085" width="16.109375" style="132" customWidth="1"/>
    <col min="14086" max="14086" width="4.109375" style="132" customWidth="1"/>
    <col min="14087" max="14087" width="11.77734375" style="132" bestFit="1" customWidth="1"/>
    <col min="14088" max="14088" width="3.77734375" style="132" customWidth="1"/>
    <col min="14089" max="14089" width="18.77734375" style="132" customWidth="1"/>
    <col min="14090" max="14090" width="3.77734375" style="132" customWidth="1"/>
    <col min="14091" max="14336" width="9.77734375" style="132"/>
    <col min="14337" max="14337" width="4.77734375" style="132" customWidth="1"/>
    <col min="14338" max="14338" width="1.77734375" style="132" customWidth="1"/>
    <col min="14339" max="14339" width="29.44140625" style="132" customWidth="1"/>
    <col min="14340" max="14340" width="15.5546875" style="132" customWidth="1"/>
    <col min="14341" max="14341" width="16.109375" style="132" customWidth="1"/>
    <col min="14342" max="14342" width="4.109375" style="132" customWidth="1"/>
    <col min="14343" max="14343" width="11.77734375" style="132" bestFit="1" customWidth="1"/>
    <col min="14344" max="14344" width="3.77734375" style="132" customWidth="1"/>
    <col min="14345" max="14345" width="18.77734375" style="132" customWidth="1"/>
    <col min="14346" max="14346" width="3.77734375" style="132" customWidth="1"/>
    <col min="14347" max="14592" width="9.77734375" style="132"/>
    <col min="14593" max="14593" width="4.77734375" style="132" customWidth="1"/>
    <col min="14594" max="14594" width="1.77734375" style="132" customWidth="1"/>
    <col min="14595" max="14595" width="29.44140625" style="132" customWidth="1"/>
    <col min="14596" max="14596" width="15.5546875" style="132" customWidth="1"/>
    <col min="14597" max="14597" width="16.109375" style="132" customWidth="1"/>
    <col min="14598" max="14598" width="4.109375" style="132" customWidth="1"/>
    <col min="14599" max="14599" width="11.77734375" style="132" bestFit="1" customWidth="1"/>
    <col min="14600" max="14600" width="3.77734375" style="132" customWidth="1"/>
    <col min="14601" max="14601" width="18.77734375" style="132" customWidth="1"/>
    <col min="14602" max="14602" width="3.77734375" style="132" customWidth="1"/>
    <col min="14603" max="14848" width="9.77734375" style="132"/>
    <col min="14849" max="14849" width="4.77734375" style="132" customWidth="1"/>
    <col min="14850" max="14850" width="1.77734375" style="132" customWidth="1"/>
    <col min="14851" max="14851" width="29.44140625" style="132" customWidth="1"/>
    <col min="14852" max="14852" width="15.5546875" style="132" customWidth="1"/>
    <col min="14853" max="14853" width="16.109375" style="132" customWidth="1"/>
    <col min="14854" max="14854" width="4.109375" style="132" customWidth="1"/>
    <col min="14855" max="14855" width="11.77734375" style="132" bestFit="1" customWidth="1"/>
    <col min="14856" max="14856" width="3.77734375" style="132" customWidth="1"/>
    <col min="14857" max="14857" width="18.77734375" style="132" customWidth="1"/>
    <col min="14858" max="14858" width="3.77734375" style="132" customWidth="1"/>
    <col min="14859" max="15104" width="9.77734375" style="132"/>
    <col min="15105" max="15105" width="4.77734375" style="132" customWidth="1"/>
    <col min="15106" max="15106" width="1.77734375" style="132" customWidth="1"/>
    <col min="15107" max="15107" width="29.44140625" style="132" customWidth="1"/>
    <col min="15108" max="15108" width="15.5546875" style="132" customWidth="1"/>
    <col min="15109" max="15109" width="16.109375" style="132" customWidth="1"/>
    <col min="15110" max="15110" width="4.109375" style="132" customWidth="1"/>
    <col min="15111" max="15111" width="11.77734375" style="132" bestFit="1" customWidth="1"/>
    <col min="15112" max="15112" width="3.77734375" style="132" customWidth="1"/>
    <col min="15113" max="15113" width="18.77734375" style="132" customWidth="1"/>
    <col min="15114" max="15114" width="3.77734375" style="132" customWidth="1"/>
    <col min="15115" max="15360" width="9.77734375" style="132"/>
    <col min="15361" max="15361" width="4.77734375" style="132" customWidth="1"/>
    <col min="15362" max="15362" width="1.77734375" style="132" customWidth="1"/>
    <col min="15363" max="15363" width="29.44140625" style="132" customWidth="1"/>
    <col min="15364" max="15364" width="15.5546875" style="132" customWidth="1"/>
    <col min="15365" max="15365" width="16.109375" style="132" customWidth="1"/>
    <col min="15366" max="15366" width="4.109375" style="132" customWidth="1"/>
    <col min="15367" max="15367" width="11.77734375" style="132" bestFit="1" customWidth="1"/>
    <col min="15368" max="15368" width="3.77734375" style="132" customWidth="1"/>
    <col min="15369" max="15369" width="18.77734375" style="132" customWidth="1"/>
    <col min="15370" max="15370" width="3.77734375" style="132" customWidth="1"/>
    <col min="15371" max="15616" width="9.77734375" style="132"/>
    <col min="15617" max="15617" width="4.77734375" style="132" customWidth="1"/>
    <col min="15618" max="15618" width="1.77734375" style="132" customWidth="1"/>
    <col min="15619" max="15619" width="29.44140625" style="132" customWidth="1"/>
    <col min="15620" max="15620" width="15.5546875" style="132" customWidth="1"/>
    <col min="15621" max="15621" width="16.109375" style="132" customWidth="1"/>
    <col min="15622" max="15622" width="4.109375" style="132" customWidth="1"/>
    <col min="15623" max="15623" width="11.77734375" style="132" bestFit="1" customWidth="1"/>
    <col min="15624" max="15624" width="3.77734375" style="132" customWidth="1"/>
    <col min="15625" max="15625" width="18.77734375" style="132" customWidth="1"/>
    <col min="15626" max="15626" width="3.77734375" style="132" customWidth="1"/>
    <col min="15627" max="15872" width="9.77734375" style="132"/>
    <col min="15873" max="15873" width="4.77734375" style="132" customWidth="1"/>
    <col min="15874" max="15874" width="1.77734375" style="132" customWidth="1"/>
    <col min="15875" max="15875" width="29.44140625" style="132" customWidth="1"/>
    <col min="15876" max="15876" width="15.5546875" style="132" customWidth="1"/>
    <col min="15877" max="15877" width="16.109375" style="132" customWidth="1"/>
    <col min="15878" max="15878" width="4.109375" style="132" customWidth="1"/>
    <col min="15879" max="15879" width="11.77734375" style="132" bestFit="1" customWidth="1"/>
    <col min="15880" max="15880" width="3.77734375" style="132" customWidth="1"/>
    <col min="15881" max="15881" width="18.77734375" style="132" customWidth="1"/>
    <col min="15882" max="15882" width="3.77734375" style="132" customWidth="1"/>
    <col min="15883" max="16128" width="9.77734375" style="132"/>
    <col min="16129" max="16129" width="4.77734375" style="132" customWidth="1"/>
    <col min="16130" max="16130" width="1.77734375" style="132" customWidth="1"/>
    <col min="16131" max="16131" width="29.44140625" style="132" customWidth="1"/>
    <col min="16132" max="16132" width="15.5546875" style="132" customWidth="1"/>
    <col min="16133" max="16133" width="16.109375" style="132" customWidth="1"/>
    <col min="16134" max="16134" width="4.109375" style="132" customWidth="1"/>
    <col min="16135" max="16135" width="11.77734375" style="132" bestFit="1" customWidth="1"/>
    <col min="16136" max="16136" width="3.77734375" style="132" customWidth="1"/>
    <col min="16137" max="16137" width="18.77734375" style="132" customWidth="1"/>
    <col min="16138" max="16138" width="3.77734375" style="132" customWidth="1"/>
    <col min="16139" max="16384" width="9.77734375" style="132"/>
  </cols>
  <sheetData>
    <row r="1" spans="1:11" ht="16.899999999999999" customHeight="1" thickBot="1">
      <c r="A1" s="1512" t="str">
        <f>+CONAMEDATE4</f>
        <v>Annual Report of VERIZON NEW YORK INC.                                                                                  For the period ending DECEMBER 31, 2014</v>
      </c>
      <c r="B1" s="103"/>
      <c r="C1" s="103"/>
      <c r="D1" s="103"/>
      <c r="E1" s="103"/>
      <c r="F1" s="103"/>
      <c r="G1" s="103"/>
      <c r="H1" s="103"/>
      <c r="I1" s="103"/>
      <c r="J1" s="103"/>
      <c r="K1" s="67"/>
    </row>
    <row r="2" spans="1:11" ht="16.899999999999999" customHeight="1">
      <c r="A2" s="68"/>
      <c r="B2" s="69"/>
      <c r="C2" s="69"/>
      <c r="D2" s="69"/>
      <c r="E2" s="69"/>
      <c r="F2" s="69"/>
      <c r="G2" s="69"/>
      <c r="H2" s="69"/>
      <c r="I2" s="69"/>
      <c r="J2" s="70"/>
      <c r="K2" s="67"/>
    </row>
    <row r="3" spans="1:11" ht="16.899999999999999" customHeight="1">
      <c r="A3" s="925" t="s">
        <v>623</v>
      </c>
      <c r="B3" s="107"/>
      <c r="C3" s="346"/>
      <c r="D3" s="346"/>
      <c r="E3" s="346"/>
      <c r="F3" s="346"/>
      <c r="G3" s="346"/>
      <c r="H3" s="107"/>
      <c r="I3" s="107"/>
      <c r="J3" s="154"/>
      <c r="K3" s="67"/>
    </row>
    <row r="4" spans="1:11" ht="16.899999999999999" customHeight="1">
      <c r="A4" s="210"/>
      <c r="B4" s="211"/>
      <c r="C4" s="211"/>
      <c r="D4" s="211"/>
      <c r="E4" s="211"/>
      <c r="F4" s="211"/>
      <c r="G4" s="211"/>
      <c r="H4" s="211"/>
      <c r="I4" s="211"/>
      <c r="J4" s="212"/>
      <c r="K4" s="67"/>
    </row>
    <row r="5" spans="1:11" ht="16.899999999999999" customHeight="1">
      <c r="A5" s="98"/>
      <c r="B5" s="67"/>
      <c r="C5" s="67"/>
      <c r="D5" s="67"/>
      <c r="E5" s="67"/>
      <c r="F5" s="67"/>
      <c r="G5" s="67"/>
      <c r="H5" s="176"/>
      <c r="I5" s="95" t="s">
        <v>47</v>
      </c>
      <c r="J5" s="75"/>
      <c r="K5" s="67"/>
    </row>
    <row r="6" spans="1:11" ht="16.899999999999999" customHeight="1">
      <c r="A6" s="92" t="s">
        <v>36</v>
      </c>
      <c r="B6" s="176"/>
      <c r="C6" s="95" t="s">
        <v>559</v>
      </c>
      <c r="D6" s="95"/>
      <c r="E6" s="95"/>
      <c r="F6" s="95"/>
      <c r="G6" s="67"/>
      <c r="H6" s="176"/>
      <c r="I6" s="95" t="s">
        <v>624</v>
      </c>
      <c r="J6" s="75"/>
      <c r="K6" s="67"/>
    </row>
    <row r="7" spans="1:11" ht="16.899999999999999" customHeight="1">
      <c r="A7" s="81" t="s">
        <v>48</v>
      </c>
      <c r="B7" s="179"/>
      <c r="C7" s="83" t="s">
        <v>470</v>
      </c>
      <c r="D7" s="83"/>
      <c r="E7" s="83"/>
      <c r="F7" s="83"/>
      <c r="G7" s="211"/>
      <c r="H7" s="179"/>
      <c r="I7" s="83" t="s">
        <v>471</v>
      </c>
      <c r="J7" s="212"/>
      <c r="K7" s="67"/>
    </row>
    <row r="8" spans="1:11" ht="16.899999999999999" customHeight="1">
      <c r="A8" s="74"/>
      <c r="B8" s="176"/>
      <c r="C8" s="927" t="s">
        <v>625</v>
      </c>
      <c r="D8" s="927"/>
      <c r="E8" s="927"/>
      <c r="F8" s="927"/>
      <c r="G8" s="922"/>
      <c r="H8" s="176"/>
      <c r="I8" s="67"/>
      <c r="J8" s="75"/>
      <c r="K8" s="67"/>
    </row>
    <row r="9" spans="1:11" ht="16.899999999999999" customHeight="1">
      <c r="A9" s="74"/>
      <c r="B9" s="176"/>
      <c r="C9" s="67" t="s">
        <v>626</v>
      </c>
      <c r="D9" s="67"/>
      <c r="E9" s="67"/>
      <c r="F9" s="67"/>
      <c r="G9" s="67"/>
      <c r="H9" s="176"/>
      <c r="I9" s="67"/>
      <c r="J9" s="75"/>
      <c r="K9" s="67"/>
    </row>
    <row r="10" spans="1:11" ht="16.899999999999999" customHeight="1">
      <c r="A10" s="97" t="s">
        <v>475</v>
      </c>
      <c r="B10" s="176"/>
      <c r="C10" s="67" t="s">
        <v>627</v>
      </c>
      <c r="D10" s="67"/>
      <c r="E10" s="67"/>
      <c r="F10" s="67"/>
      <c r="G10" s="67"/>
      <c r="H10" s="240" t="s">
        <v>1899</v>
      </c>
      <c r="I10" s="1513">
        <v>8402815000</v>
      </c>
      <c r="J10" s="75"/>
      <c r="K10" s="67"/>
    </row>
    <row r="11" spans="1:11" ht="16.899999999999999" customHeight="1">
      <c r="A11" s="97" t="s">
        <v>968</v>
      </c>
      <c r="B11" s="176"/>
      <c r="C11" s="67" t="s">
        <v>628</v>
      </c>
      <c r="D11" s="67"/>
      <c r="E11" s="67"/>
      <c r="F11" s="67"/>
      <c r="G11" s="67"/>
      <c r="H11" s="240" t="s">
        <v>1899</v>
      </c>
      <c r="I11" s="1513">
        <v>885469000</v>
      </c>
      <c r="J11" s="75"/>
      <c r="K11" s="67"/>
    </row>
    <row r="12" spans="1:11" ht="16.899999999999999" customHeight="1">
      <c r="A12" s="97" t="s">
        <v>1212</v>
      </c>
      <c r="B12" s="176"/>
      <c r="C12" s="67" t="s">
        <v>629</v>
      </c>
      <c r="D12" s="67"/>
      <c r="E12" s="67"/>
      <c r="F12" s="67"/>
      <c r="G12" s="67"/>
      <c r="H12" s="240" t="s">
        <v>1899</v>
      </c>
      <c r="I12" s="1513">
        <v>2232868000</v>
      </c>
      <c r="J12" s="75"/>
      <c r="K12" s="67"/>
    </row>
    <row r="13" spans="1:11" ht="16.899999999999999" customHeight="1">
      <c r="A13" s="97" t="s">
        <v>71</v>
      </c>
      <c r="B13" s="176"/>
      <c r="C13" s="67" t="s">
        <v>630</v>
      </c>
      <c r="D13" s="67"/>
      <c r="E13" s="67"/>
      <c r="F13" s="67"/>
      <c r="G13" s="67"/>
      <c r="H13" s="240" t="s">
        <v>1899</v>
      </c>
      <c r="I13" s="1513">
        <v>656643000</v>
      </c>
      <c r="J13" s="75"/>
      <c r="K13" s="67"/>
    </row>
    <row r="14" spans="1:11" ht="16.899999999999999" customHeight="1">
      <c r="A14" s="74"/>
      <c r="B14" s="176"/>
      <c r="C14" s="67" t="s">
        <v>631</v>
      </c>
      <c r="D14" s="67"/>
      <c r="E14" s="67"/>
      <c r="F14" s="67"/>
      <c r="G14" s="67"/>
      <c r="H14" s="176"/>
      <c r="I14" s="1514"/>
      <c r="J14" s="75"/>
      <c r="K14" s="67"/>
    </row>
    <row r="15" spans="1:11" ht="16.899999999999999" customHeight="1">
      <c r="A15" s="97" t="s">
        <v>72</v>
      </c>
      <c r="B15" s="176"/>
      <c r="C15" s="67" t="s">
        <v>632</v>
      </c>
      <c r="D15" s="67"/>
      <c r="E15" s="67"/>
      <c r="F15" s="67"/>
      <c r="G15" s="67"/>
      <c r="H15" s="240" t="s">
        <v>1899</v>
      </c>
      <c r="I15" s="1513"/>
      <c r="J15" s="75"/>
      <c r="K15" s="67"/>
    </row>
    <row r="16" spans="1:11" ht="16.899999999999999" customHeight="1">
      <c r="A16" s="97" t="s">
        <v>484</v>
      </c>
      <c r="B16" s="176"/>
      <c r="C16" s="67" t="s">
        <v>633</v>
      </c>
      <c r="D16" s="67"/>
      <c r="E16" s="67"/>
      <c r="F16" s="67"/>
      <c r="G16" s="67"/>
      <c r="H16" s="240" t="s">
        <v>1899</v>
      </c>
      <c r="I16" s="1513"/>
      <c r="J16" s="75"/>
      <c r="K16" s="67"/>
    </row>
    <row r="17" spans="1:17" ht="16.899999999999999" customHeight="1">
      <c r="A17" s="97" t="s">
        <v>487</v>
      </c>
      <c r="B17" s="176"/>
      <c r="C17" s="67" t="s">
        <v>1035</v>
      </c>
      <c r="D17" s="67"/>
      <c r="E17" s="67"/>
      <c r="F17" s="67"/>
      <c r="G17" s="67"/>
      <c r="H17" s="240" t="s">
        <v>1899</v>
      </c>
      <c r="I17" s="1513"/>
      <c r="J17" s="75"/>
      <c r="K17" s="67"/>
    </row>
    <row r="18" spans="1:17" ht="16.899999999999999" customHeight="1">
      <c r="A18" s="97" t="s">
        <v>2227</v>
      </c>
      <c r="B18" s="176"/>
      <c r="C18" s="67" t="s">
        <v>1036</v>
      </c>
      <c r="D18" s="67"/>
      <c r="E18" s="67"/>
      <c r="F18" s="67"/>
      <c r="G18" s="67"/>
      <c r="H18" s="240" t="s">
        <v>1899</v>
      </c>
      <c r="I18" s="1513">
        <v>0</v>
      </c>
      <c r="J18" s="75"/>
      <c r="K18" s="67"/>
    </row>
    <row r="19" spans="1:17" ht="16.899999999999999" customHeight="1">
      <c r="A19" s="97" t="s">
        <v>341</v>
      </c>
      <c r="B19" s="176"/>
      <c r="C19" s="67" t="s">
        <v>9</v>
      </c>
      <c r="D19" s="67"/>
      <c r="E19" s="67"/>
      <c r="F19" s="67"/>
      <c r="G19" s="67"/>
      <c r="H19" s="240" t="s">
        <v>1899</v>
      </c>
      <c r="I19" s="1513">
        <v>-1175259000</v>
      </c>
      <c r="J19" s="75"/>
      <c r="K19" s="67"/>
    </row>
    <row r="20" spans="1:17" ht="16.899999999999999" customHeight="1">
      <c r="A20" s="97" t="s">
        <v>73</v>
      </c>
      <c r="B20" s="176"/>
      <c r="C20" s="67" t="s">
        <v>11</v>
      </c>
      <c r="D20" s="67"/>
      <c r="E20" s="67"/>
      <c r="F20" s="67"/>
      <c r="G20" s="67"/>
      <c r="H20" s="240" t="s">
        <v>1899</v>
      </c>
      <c r="I20" s="1513">
        <v>0</v>
      </c>
      <c r="J20" s="75"/>
      <c r="K20" s="67"/>
    </row>
    <row r="21" spans="1:17" ht="16.899999999999999" customHeight="1">
      <c r="A21" s="97" t="s">
        <v>74</v>
      </c>
      <c r="B21" s="176"/>
      <c r="C21" s="67" t="s">
        <v>1037</v>
      </c>
      <c r="D21" s="67"/>
      <c r="E21" s="67"/>
      <c r="F21" s="67"/>
      <c r="G21" s="67"/>
      <c r="H21" s="240" t="s">
        <v>1899</v>
      </c>
      <c r="I21" s="1513">
        <v>0</v>
      </c>
      <c r="J21" s="75"/>
      <c r="K21" s="67"/>
    </row>
    <row r="22" spans="1:17" ht="16.899999999999999" customHeight="1">
      <c r="A22" s="97" t="s">
        <v>75</v>
      </c>
      <c r="B22" s="176"/>
      <c r="C22" s="67" t="s">
        <v>1038</v>
      </c>
      <c r="D22" s="67"/>
      <c r="E22" s="67"/>
      <c r="F22" s="67"/>
      <c r="G22" s="67"/>
      <c r="H22" s="240" t="s">
        <v>1899</v>
      </c>
      <c r="I22" s="1663"/>
      <c r="J22" s="75"/>
      <c r="K22" s="67"/>
    </row>
    <row r="23" spans="1:17" ht="16.899999999999999" customHeight="1">
      <c r="A23" s="97" t="s">
        <v>76</v>
      </c>
      <c r="B23" s="176"/>
      <c r="C23" s="67" t="s">
        <v>1039</v>
      </c>
      <c r="D23" s="67"/>
      <c r="E23" s="67"/>
      <c r="F23" s="67"/>
      <c r="G23" s="67"/>
      <c r="H23" s="176"/>
      <c r="I23" s="1515">
        <v>41640</v>
      </c>
      <c r="J23" s="75"/>
      <c r="K23" s="1057"/>
      <c r="L23" s="1072"/>
      <c r="M23" s="1072"/>
      <c r="N23" s="1072"/>
      <c r="O23" s="1072"/>
      <c r="P23" s="1072"/>
      <c r="Q23" s="1072"/>
    </row>
    <row r="24" spans="1:17" ht="16.899999999999999" customHeight="1">
      <c r="A24" s="97" t="s">
        <v>77</v>
      </c>
      <c r="B24" s="176"/>
      <c r="C24" s="67" t="s">
        <v>2706</v>
      </c>
      <c r="D24" s="67"/>
      <c r="E24" s="67"/>
      <c r="F24" s="67"/>
      <c r="G24" s="67"/>
      <c r="H24" s="176"/>
      <c r="I24" s="1516">
        <v>5.0200000000000002E-2</v>
      </c>
      <c r="J24" s="75"/>
      <c r="K24" s="1057"/>
      <c r="L24" s="1072"/>
      <c r="M24" s="1072"/>
      <c r="N24" s="1072"/>
      <c r="O24" s="1072"/>
      <c r="P24" s="1072"/>
      <c r="Q24" s="1072"/>
    </row>
    <row r="25" spans="1:17" ht="16.899999999999999" customHeight="1">
      <c r="A25" s="97" t="s">
        <v>78</v>
      </c>
      <c r="B25" s="176"/>
      <c r="C25" s="67" t="s">
        <v>2707</v>
      </c>
      <c r="D25" s="67"/>
      <c r="E25" s="67"/>
      <c r="F25" s="67"/>
      <c r="G25" s="67"/>
      <c r="H25" s="176"/>
      <c r="I25" s="1516">
        <v>5.5E-2</v>
      </c>
      <c r="J25" s="75"/>
      <c r="K25" s="1057"/>
      <c r="L25" s="1072"/>
      <c r="M25" s="1072"/>
      <c r="N25" s="1072"/>
      <c r="O25" s="1072"/>
      <c r="P25" s="1072"/>
      <c r="Q25" s="1072"/>
    </row>
    <row r="26" spans="1:17" ht="16.899999999999999" customHeight="1">
      <c r="A26" s="97" t="s">
        <v>79</v>
      </c>
      <c r="B26" s="176"/>
      <c r="C26" s="67" t="s">
        <v>2708</v>
      </c>
      <c r="D26" s="67"/>
      <c r="E26" s="67"/>
      <c r="F26" s="67"/>
      <c r="G26" s="67"/>
      <c r="H26" s="176"/>
      <c r="I26" s="1664"/>
      <c r="J26" s="75"/>
      <c r="K26" s="1057"/>
      <c r="L26" s="1072"/>
      <c r="M26" s="1072"/>
      <c r="N26" s="1072"/>
      <c r="O26" s="1072"/>
      <c r="P26" s="1072"/>
      <c r="Q26" s="1072"/>
    </row>
    <row r="27" spans="1:17" ht="16.899999999999999" customHeight="1">
      <c r="A27" s="97" t="s">
        <v>80</v>
      </c>
      <c r="B27" s="176"/>
      <c r="C27" s="67" t="s">
        <v>19</v>
      </c>
      <c r="D27" s="67"/>
      <c r="E27" s="67"/>
      <c r="F27" s="67"/>
      <c r="G27" s="67"/>
      <c r="H27" s="176"/>
      <c r="I27" s="1665"/>
      <c r="J27" s="75"/>
      <c r="K27" s="1057"/>
      <c r="L27" s="1072"/>
      <c r="M27" s="1072"/>
      <c r="N27" s="1072"/>
      <c r="O27" s="1072"/>
      <c r="P27" s="1072"/>
      <c r="Q27" s="1072"/>
    </row>
    <row r="28" spans="1:17" ht="16.899999999999999" customHeight="1">
      <c r="A28" s="74"/>
      <c r="B28" s="176"/>
      <c r="C28" s="927" t="s">
        <v>2709</v>
      </c>
      <c r="D28" s="927"/>
      <c r="E28" s="927"/>
      <c r="F28" s="927"/>
      <c r="G28" s="922"/>
      <c r="H28" s="176"/>
      <c r="I28" s="1666"/>
      <c r="J28" s="75"/>
      <c r="K28" s="1057"/>
      <c r="L28" s="1072"/>
      <c r="M28" s="1072"/>
      <c r="N28" s="1072"/>
      <c r="O28" s="1072"/>
      <c r="P28" s="1072"/>
      <c r="Q28" s="1072"/>
    </row>
    <row r="29" spans="1:17" ht="16.899999999999999" customHeight="1">
      <c r="A29" s="97" t="s">
        <v>81</v>
      </c>
      <c r="B29" s="176"/>
      <c r="C29" s="67" t="s">
        <v>23</v>
      </c>
      <c r="D29" s="67"/>
      <c r="E29" s="67"/>
      <c r="F29" s="67"/>
      <c r="G29" s="67"/>
      <c r="H29" s="240" t="s">
        <v>1899</v>
      </c>
      <c r="I29" s="1513">
        <v>125906000</v>
      </c>
      <c r="J29" s="75"/>
      <c r="K29" s="1057"/>
      <c r="L29" s="1072"/>
      <c r="M29" s="1072"/>
      <c r="N29" s="1072"/>
      <c r="O29" s="1072"/>
      <c r="P29" s="1072"/>
      <c r="Q29" s="1072"/>
    </row>
    <row r="30" spans="1:17" ht="16.899999999999999" customHeight="1">
      <c r="A30" s="97" t="s">
        <v>82</v>
      </c>
      <c r="B30" s="176"/>
      <c r="C30" s="67" t="s">
        <v>1639</v>
      </c>
      <c r="D30" s="67"/>
      <c r="E30" s="67"/>
      <c r="F30" s="67"/>
      <c r="G30" s="67"/>
      <c r="H30" s="176"/>
      <c r="I30" s="1513">
        <v>549190000</v>
      </c>
      <c r="J30" s="75"/>
      <c r="K30" s="1057"/>
      <c r="L30" s="1072"/>
      <c r="M30" s="1072"/>
      <c r="N30" s="1072"/>
      <c r="O30" s="1072"/>
      <c r="P30" s="1072"/>
      <c r="Q30" s="1072"/>
    </row>
    <row r="31" spans="1:17" ht="16.899999999999999" customHeight="1">
      <c r="A31" s="97" t="s">
        <v>83</v>
      </c>
      <c r="B31" s="176"/>
      <c r="C31" s="67" t="s">
        <v>2710</v>
      </c>
      <c r="D31" s="67"/>
      <c r="E31" s="67"/>
      <c r="F31" s="67"/>
      <c r="G31" s="67"/>
      <c r="H31" s="176"/>
      <c r="I31" s="1513">
        <v>-43600000</v>
      </c>
      <c r="J31" s="75"/>
      <c r="K31" s="1057"/>
      <c r="L31" s="1072"/>
      <c r="M31" s="1072"/>
      <c r="N31" s="1072"/>
      <c r="O31" s="1072"/>
      <c r="P31" s="1072"/>
      <c r="Q31" s="1072"/>
    </row>
    <row r="32" spans="1:17" ht="16.899999999999999" customHeight="1">
      <c r="A32" s="97" t="s">
        <v>84</v>
      </c>
      <c r="B32" s="176"/>
      <c r="C32" s="67" t="s">
        <v>1643</v>
      </c>
      <c r="D32" s="67"/>
      <c r="E32" s="67"/>
      <c r="F32" s="67"/>
      <c r="G32" s="67"/>
      <c r="H32" s="176"/>
      <c r="I32" s="1513">
        <v>9688000</v>
      </c>
      <c r="J32" s="75"/>
      <c r="K32" s="1057"/>
      <c r="L32" s="1072"/>
      <c r="M32" s="1072"/>
      <c r="N32" s="1072"/>
      <c r="O32" s="1072"/>
      <c r="P32" s="1072"/>
      <c r="Q32" s="1072"/>
    </row>
    <row r="33" spans="1:17" ht="16.899999999999999" customHeight="1">
      <c r="A33" s="97" t="s">
        <v>85</v>
      </c>
      <c r="B33" s="176"/>
      <c r="C33" s="67" t="s">
        <v>1645</v>
      </c>
      <c r="D33" s="67"/>
      <c r="E33" s="67"/>
      <c r="F33" s="67"/>
      <c r="G33" s="67"/>
      <c r="H33" s="176"/>
      <c r="I33" s="1513">
        <v>0</v>
      </c>
      <c r="J33" s="75"/>
      <c r="K33" s="1057"/>
      <c r="L33" s="1072"/>
      <c r="M33" s="1072"/>
      <c r="N33" s="1072"/>
      <c r="O33" s="1072"/>
      <c r="P33" s="1072"/>
      <c r="Q33" s="1072"/>
    </row>
    <row r="34" spans="1:17" ht="16.899999999999999" customHeight="1">
      <c r="A34" s="97" t="s">
        <v>86</v>
      </c>
      <c r="B34" s="176"/>
      <c r="C34" s="67" t="s">
        <v>1647</v>
      </c>
      <c r="D34" s="67"/>
      <c r="E34" s="67"/>
      <c r="F34" s="67"/>
      <c r="G34" s="67"/>
      <c r="H34" s="176"/>
      <c r="I34" s="1513">
        <v>-117857000</v>
      </c>
      <c r="J34" s="75"/>
      <c r="K34" s="1057"/>
      <c r="L34" s="1072"/>
      <c r="M34" s="1072"/>
      <c r="N34" s="1072"/>
      <c r="O34" s="1072"/>
      <c r="P34" s="1072"/>
      <c r="Q34" s="1072"/>
    </row>
    <row r="35" spans="1:17" ht="16.899999999999999" customHeight="1">
      <c r="A35" s="97" t="s">
        <v>87</v>
      </c>
      <c r="B35" s="176"/>
      <c r="C35" s="1517" t="s">
        <v>2711</v>
      </c>
      <c r="D35" s="67"/>
      <c r="E35" s="67"/>
      <c r="F35" s="67"/>
      <c r="G35" s="67"/>
      <c r="H35" s="176"/>
      <c r="I35" s="1513">
        <v>2658382000</v>
      </c>
      <c r="J35" s="75"/>
      <c r="K35" s="1057"/>
      <c r="L35" s="1072"/>
      <c r="M35" s="1194"/>
      <c r="N35" s="1194"/>
      <c r="O35" s="1194"/>
      <c r="P35" s="1072"/>
      <c r="Q35" s="1072"/>
    </row>
    <row r="36" spans="1:17" ht="16.899999999999999" customHeight="1">
      <c r="A36" s="97" t="s">
        <v>88</v>
      </c>
      <c r="B36" s="176"/>
      <c r="C36" s="67" t="s">
        <v>2712</v>
      </c>
      <c r="D36" s="67"/>
      <c r="E36" s="67"/>
      <c r="F36" s="67"/>
      <c r="G36" s="67"/>
      <c r="H36" s="176"/>
      <c r="I36" s="1514">
        <v>0</v>
      </c>
      <c r="J36" s="75"/>
      <c r="K36" s="1057"/>
      <c r="L36" s="1072"/>
      <c r="M36" s="1194"/>
      <c r="N36" s="1194"/>
      <c r="O36" s="1194"/>
      <c r="P36" s="1072"/>
      <c r="Q36" s="1072"/>
    </row>
    <row r="37" spans="1:17" ht="16.899999999999999" customHeight="1">
      <c r="A37" s="81" t="s">
        <v>2240</v>
      </c>
      <c r="B37" s="179"/>
      <c r="C37" s="928" t="s">
        <v>2713</v>
      </c>
      <c r="D37" s="928"/>
      <c r="E37" s="928"/>
      <c r="F37" s="928"/>
      <c r="G37" s="928"/>
      <c r="H37" s="244" t="s">
        <v>1899</v>
      </c>
      <c r="I37" s="1513">
        <f>SUM(I29:I36)</f>
        <v>3181709000</v>
      </c>
      <c r="J37" s="212"/>
      <c r="K37" s="1057"/>
      <c r="L37" s="1072"/>
      <c r="M37" s="1072"/>
      <c r="N37" s="1072"/>
      <c r="O37" s="1072"/>
      <c r="P37" s="1072"/>
      <c r="Q37" s="1072"/>
    </row>
    <row r="38" spans="1:17" ht="16.899999999999999" customHeight="1">
      <c r="A38" s="74"/>
      <c r="B38" s="176"/>
      <c r="C38" s="922"/>
      <c r="D38" s="922"/>
      <c r="E38" s="922"/>
      <c r="F38" s="922"/>
      <c r="G38" s="922"/>
      <c r="H38" s="67"/>
      <c r="I38" s="67"/>
      <c r="J38" s="75"/>
      <c r="K38" s="67"/>
    </row>
    <row r="39" spans="1:17" ht="16.899999999999999" customHeight="1">
      <c r="A39" s="74"/>
      <c r="B39" s="1518">
        <v>1</v>
      </c>
      <c r="C39" s="1519" t="s">
        <v>3382</v>
      </c>
      <c r="D39" s="1482"/>
      <c r="E39" s="1482"/>
      <c r="F39" s="1482"/>
      <c r="G39" s="922"/>
      <c r="H39" s="67"/>
      <c r="I39" s="67"/>
      <c r="J39" s="75"/>
      <c r="K39" s="67"/>
    </row>
    <row r="40" spans="1:17" ht="16.899999999999999" customHeight="1">
      <c r="A40" s="74"/>
      <c r="B40" s="1520"/>
      <c r="C40" s="1521" t="s">
        <v>3708</v>
      </c>
      <c r="D40" s="922"/>
      <c r="E40" s="922"/>
      <c r="F40" s="922"/>
      <c r="G40" s="922"/>
      <c r="H40" s="67"/>
      <c r="I40" s="67"/>
      <c r="J40" s="75"/>
      <c r="K40" s="67"/>
    </row>
    <row r="41" spans="1:17" ht="16.899999999999999" customHeight="1">
      <c r="A41" s="74"/>
      <c r="B41" s="1520"/>
      <c r="C41" s="1522"/>
      <c r="D41" s="1482"/>
      <c r="E41" s="1482"/>
      <c r="F41" s="1482"/>
      <c r="G41" s="922"/>
      <c r="H41" s="67"/>
      <c r="I41" s="67"/>
      <c r="J41" s="75"/>
      <c r="K41" s="67"/>
    </row>
    <row r="42" spans="1:17" ht="16.899999999999999" customHeight="1">
      <c r="A42" s="74"/>
      <c r="B42" s="1518">
        <v>2</v>
      </c>
      <c r="C42" s="1521" t="s">
        <v>3710</v>
      </c>
      <c r="D42" s="1482"/>
      <c r="E42" s="1482"/>
      <c r="F42" s="1482"/>
      <c r="G42" s="922"/>
      <c r="H42" s="67"/>
      <c r="I42" s="67"/>
      <c r="J42" s="75"/>
      <c r="K42" s="67"/>
    </row>
    <row r="43" spans="1:17" ht="16.899999999999999" customHeight="1">
      <c r="A43" s="74"/>
      <c r="B43" s="1520"/>
      <c r="C43" s="1521"/>
      <c r="D43" s="922"/>
      <c r="E43" s="922"/>
      <c r="F43" s="922"/>
      <c r="G43" s="922"/>
      <c r="H43" s="67"/>
      <c r="I43" s="67"/>
      <c r="J43" s="75"/>
      <c r="K43" s="67"/>
    </row>
    <row r="44" spans="1:17" ht="16.899999999999999" customHeight="1">
      <c r="A44" s="74"/>
      <c r="B44" s="1518">
        <v>3</v>
      </c>
      <c r="C44" s="1521" t="s">
        <v>3709</v>
      </c>
      <c r="H44" s="67"/>
      <c r="I44" s="67"/>
      <c r="J44" s="75"/>
      <c r="K44" s="67"/>
    </row>
    <row r="45" spans="1:17" ht="16.899999999999999" customHeight="1">
      <c r="A45" s="74"/>
      <c r="B45" s="1520"/>
      <c r="C45" s="1521" t="s">
        <v>3383</v>
      </c>
      <c r="D45" s="1482"/>
      <c r="E45" s="1482"/>
      <c r="F45" s="1482"/>
      <c r="G45" s="922"/>
      <c r="H45" s="67"/>
      <c r="I45" s="67"/>
      <c r="J45" s="75"/>
      <c r="K45" s="67"/>
    </row>
    <row r="46" spans="1:17" ht="16.899999999999999" customHeight="1">
      <c r="A46" s="1520"/>
      <c r="B46" s="1520"/>
      <c r="D46" s="922"/>
      <c r="E46" s="922"/>
      <c r="F46" s="922"/>
      <c r="G46" s="922"/>
      <c r="H46" s="67"/>
      <c r="I46" s="67"/>
      <c r="J46" s="75"/>
      <c r="K46" s="67"/>
    </row>
    <row r="47" spans="1:17" ht="16.899999999999999" customHeight="1">
      <c r="A47" s="74"/>
      <c r="B47" s="176"/>
      <c r="C47" s="1482" t="s">
        <v>3384</v>
      </c>
      <c r="D47" s="1524"/>
      <c r="E47" s="922"/>
      <c r="F47" s="922"/>
      <c r="G47" s="922"/>
      <c r="H47" s="67"/>
      <c r="I47" s="67"/>
      <c r="J47" s="75"/>
      <c r="K47" s="67"/>
      <c r="L47" s="1072"/>
      <c r="M47" s="1072"/>
      <c r="N47" s="1072"/>
      <c r="O47" s="1072"/>
    </row>
    <row r="48" spans="1:17" ht="16.899999999999999" customHeight="1">
      <c r="A48" s="74"/>
      <c r="B48" s="176"/>
      <c r="D48" s="258"/>
      <c r="E48" s="258"/>
      <c r="F48" s="258"/>
      <c r="G48" s="95"/>
      <c r="H48" s="67"/>
      <c r="I48" s="67"/>
      <c r="J48" s="75"/>
      <c r="K48" s="67"/>
      <c r="L48" s="1072"/>
      <c r="M48" s="1072"/>
      <c r="N48" s="1072"/>
      <c r="O48" s="1072"/>
    </row>
    <row r="49" spans="1:15" ht="16.899999999999999" customHeight="1">
      <c r="A49" s="74"/>
      <c r="B49" s="176"/>
      <c r="C49" s="1523"/>
      <c r="D49" s="1525" t="s">
        <v>1894</v>
      </c>
      <c r="E49" s="1525" t="s">
        <v>742</v>
      </c>
      <c r="F49" s="1525"/>
      <c r="G49" s="1483" t="s">
        <v>46</v>
      </c>
      <c r="H49" s="67"/>
      <c r="I49" s="67"/>
      <c r="J49" s="75"/>
      <c r="K49" s="67"/>
      <c r="L49" s="1072"/>
      <c r="M49" s="1072"/>
      <c r="N49" s="1072"/>
      <c r="O49" s="1072"/>
    </row>
    <row r="50" spans="1:15" ht="16.899999999999999" customHeight="1">
      <c r="A50" s="74"/>
      <c r="B50" s="176"/>
      <c r="C50" s="1526" t="s">
        <v>23</v>
      </c>
      <c r="D50" s="1527">
        <v>95678778.092685387</v>
      </c>
      <c r="E50" s="1527">
        <v>47040196.649337389</v>
      </c>
      <c r="F50" s="1527"/>
      <c r="G50" s="1527">
        <v>28327041.257977232</v>
      </c>
      <c r="H50" s="67"/>
      <c r="I50" s="67"/>
      <c r="J50" s="75"/>
      <c r="K50" s="67"/>
      <c r="L50" s="1072"/>
      <c r="M50" s="1072"/>
      <c r="N50" s="1072"/>
      <c r="O50" s="1072"/>
    </row>
    <row r="51" spans="1:15" ht="16.899999999999999" customHeight="1">
      <c r="A51" s="74"/>
      <c r="B51" s="176"/>
      <c r="C51" s="1526" t="s">
        <v>1639</v>
      </c>
      <c r="D51" s="1527">
        <v>92336564.176109269</v>
      </c>
      <c r="E51" s="1527">
        <v>45397006.769470893</v>
      </c>
      <c r="F51" s="1527"/>
      <c r="G51" s="1527">
        <v>27337532.054419842</v>
      </c>
      <c r="H51" s="67"/>
      <c r="I51" s="67"/>
      <c r="J51" s="75"/>
      <c r="K51" s="67"/>
      <c r="L51" s="1072"/>
      <c r="M51" s="1072"/>
      <c r="N51" s="1072"/>
      <c r="O51" s="1072"/>
    </row>
    <row r="52" spans="1:15" ht="16.899999999999999" customHeight="1">
      <c r="A52" s="74"/>
      <c r="B52" s="176"/>
      <c r="C52" s="1526" t="s">
        <v>3385</v>
      </c>
      <c r="D52" s="1527">
        <v>-92357413.182128027</v>
      </c>
      <c r="E52" s="1527">
        <v>-45407257.123442978</v>
      </c>
      <c r="F52" s="1527"/>
      <c r="G52" s="1527">
        <v>-27343704.694428992</v>
      </c>
      <c r="H52" s="67"/>
      <c r="I52" s="67"/>
      <c r="J52" s="75"/>
      <c r="K52" s="67"/>
      <c r="L52" s="1072"/>
      <c r="M52" s="1072"/>
      <c r="N52" s="1072"/>
      <c r="O52" s="1072"/>
    </row>
    <row r="53" spans="1:15" ht="16.899999999999999" customHeight="1">
      <c r="A53" s="74"/>
      <c r="B53" s="176"/>
      <c r="C53" s="1526" t="s">
        <v>3386</v>
      </c>
      <c r="D53" s="1527">
        <v>614631.18105606805</v>
      </c>
      <c r="E53" s="1527">
        <v>302181.6561629175</v>
      </c>
      <c r="F53" s="1527"/>
      <c r="G53" s="1527">
        <v>181970.1627810144</v>
      </c>
      <c r="H53" s="67"/>
      <c r="I53" s="67"/>
      <c r="J53" s="75"/>
      <c r="K53" s="67"/>
    </row>
    <row r="54" spans="1:15" ht="16.899999999999999" customHeight="1">
      <c r="A54" s="74"/>
      <c r="B54" s="176"/>
      <c r="C54" s="1526" t="s">
        <v>3387</v>
      </c>
      <c r="D54" s="1528">
        <v>760783134.45663488</v>
      </c>
      <c r="E54" s="1528">
        <v>374036844.5933919</v>
      </c>
      <c r="F54" s="1527"/>
      <c r="G54" s="1528">
        <v>225240493.94997326</v>
      </c>
      <c r="H54" s="67"/>
      <c r="I54" s="67"/>
      <c r="J54" s="75"/>
      <c r="K54" s="67"/>
    </row>
    <row r="55" spans="1:15" ht="16.899999999999999" customHeight="1" thickBot="1">
      <c r="A55" s="74"/>
      <c r="B55" s="176"/>
      <c r="C55" s="1529" t="s">
        <v>47</v>
      </c>
      <c r="D55" s="1530">
        <f>SUM(D50:D54)</f>
        <v>857055694.7243576</v>
      </c>
      <c r="E55" s="1530">
        <f>SUM(E50:E54)</f>
        <v>421368972.54492009</v>
      </c>
      <c r="F55" s="1530"/>
      <c r="G55" s="1530">
        <f>SUM(G50:G54)</f>
        <v>253743332.73072237</v>
      </c>
      <c r="H55" s="67"/>
      <c r="I55" s="67"/>
      <c r="J55" s="75"/>
      <c r="K55" s="67"/>
    </row>
    <row r="56" spans="1:15" ht="16.899999999999999" customHeight="1" thickTop="1">
      <c r="A56" s="74"/>
      <c r="B56" s="176"/>
      <c r="C56" s="258"/>
      <c r="D56" s="258"/>
      <c r="E56" s="258"/>
      <c r="F56" s="258"/>
      <c r="G56" s="95"/>
      <c r="H56" s="67"/>
      <c r="I56" s="67"/>
      <c r="J56" s="75"/>
      <c r="K56" s="67"/>
    </row>
    <row r="57" spans="1:15" ht="16.899999999999999" customHeight="1">
      <c r="A57" s="74"/>
      <c r="B57" s="176"/>
      <c r="C57" s="922"/>
      <c r="D57" s="922"/>
      <c r="E57" s="922"/>
      <c r="F57" s="922"/>
      <c r="G57" s="922"/>
      <c r="H57" s="67"/>
      <c r="I57" s="67"/>
      <c r="J57" s="75"/>
      <c r="K57" s="67"/>
    </row>
    <row r="58" spans="1:15" ht="16.899999999999999" customHeight="1">
      <c r="A58" s="74"/>
      <c r="B58" s="176"/>
      <c r="C58" s="922"/>
      <c r="D58" s="922"/>
      <c r="E58" s="922"/>
      <c r="F58" s="922"/>
      <c r="G58" s="922"/>
      <c r="H58" s="67"/>
      <c r="I58" s="67"/>
      <c r="J58" s="75"/>
      <c r="K58" s="67"/>
    </row>
    <row r="59" spans="1:15" ht="16.899999999999999" customHeight="1">
      <c r="A59" s="74"/>
      <c r="B59" s="176"/>
      <c r="C59" s="922"/>
      <c r="D59" s="922"/>
      <c r="E59" s="922"/>
      <c r="F59" s="922"/>
      <c r="G59" s="922"/>
      <c r="H59" s="67"/>
      <c r="I59" s="67"/>
      <c r="J59" s="75"/>
      <c r="K59" s="67"/>
    </row>
    <row r="60" spans="1:15" ht="16.899999999999999" customHeight="1">
      <c r="A60" s="74"/>
      <c r="B60" s="176"/>
      <c r="C60" s="922"/>
      <c r="D60" s="922"/>
      <c r="E60" s="922"/>
      <c r="F60" s="922"/>
      <c r="G60" s="922"/>
      <c r="H60" s="67"/>
      <c r="I60" s="67"/>
      <c r="J60" s="75"/>
      <c r="K60" s="67"/>
    </row>
    <row r="61" spans="1:15" ht="16.899999999999999" customHeight="1">
      <c r="A61" s="74"/>
      <c r="B61" s="176"/>
      <c r="C61" s="922"/>
      <c r="D61" s="922"/>
      <c r="E61" s="922"/>
      <c r="F61" s="922"/>
      <c r="G61" s="922"/>
      <c r="H61" s="67"/>
      <c r="I61" s="67"/>
      <c r="J61" s="75"/>
      <c r="K61" s="67"/>
    </row>
    <row r="62" spans="1:15" ht="16.899999999999999" customHeight="1">
      <c r="A62" s="74"/>
      <c r="B62" s="176"/>
      <c r="C62" s="922"/>
      <c r="D62" s="922"/>
      <c r="E62" s="922"/>
      <c r="F62" s="922"/>
      <c r="G62" s="922"/>
      <c r="H62" s="67"/>
      <c r="I62" s="67"/>
      <c r="J62" s="75"/>
      <c r="K62" s="67"/>
    </row>
    <row r="63" spans="1:15" ht="16.899999999999999" customHeight="1">
      <c r="A63" s="74"/>
      <c r="B63" s="176"/>
      <c r="C63" s="922"/>
      <c r="D63" s="922"/>
      <c r="E63" s="922"/>
      <c r="F63" s="922"/>
      <c r="G63" s="922"/>
      <c r="H63" s="67"/>
      <c r="I63" s="67"/>
      <c r="J63" s="75"/>
      <c r="K63" s="67"/>
    </row>
    <row r="64" spans="1:15" ht="16.899999999999999" customHeight="1">
      <c r="A64" s="74"/>
      <c r="B64" s="176"/>
      <c r="C64" s="922"/>
      <c r="D64" s="922"/>
      <c r="E64" s="922"/>
      <c r="F64" s="922"/>
      <c r="G64" s="922"/>
      <c r="H64" s="67"/>
      <c r="I64" s="67"/>
      <c r="J64" s="75"/>
      <c r="K64" s="67"/>
    </row>
    <row r="65" spans="1:11" ht="16.899999999999999" customHeight="1" thickBot="1">
      <c r="A65" s="161"/>
      <c r="B65" s="586"/>
      <c r="C65" s="929"/>
      <c r="D65" s="929"/>
      <c r="E65" s="929"/>
      <c r="F65" s="929"/>
      <c r="G65" s="929"/>
      <c r="H65" s="103"/>
      <c r="I65" s="103"/>
      <c r="J65" s="144"/>
      <c r="K65" s="67"/>
    </row>
    <row r="66" spans="1:11" ht="16.899999999999999" customHeight="1">
      <c r="A66" s="67" t="s">
        <v>1430</v>
      </c>
      <c r="B66" s="67"/>
      <c r="C66" s="67"/>
      <c r="D66" s="67"/>
      <c r="E66" s="67"/>
      <c r="F66" s="67"/>
      <c r="G66" s="67"/>
      <c r="H66" s="67"/>
      <c r="I66" s="67"/>
      <c r="J66" s="67"/>
      <c r="K66" s="67"/>
    </row>
    <row r="67" spans="1:11" ht="16.899999999999999" customHeight="1">
      <c r="A67" s="134">
        <v>70</v>
      </c>
      <c r="B67" s="107"/>
      <c r="C67" s="107"/>
      <c r="D67" s="107"/>
      <c r="E67" s="107"/>
      <c r="F67" s="107"/>
      <c r="G67" s="107"/>
      <c r="H67" s="107"/>
      <c r="I67" s="107"/>
      <c r="J67" s="107"/>
      <c r="K67" s="67"/>
    </row>
    <row r="68" spans="1:11">
      <c r="A68" s="67"/>
    </row>
    <row r="69" spans="1:11">
      <c r="A69" s="67"/>
    </row>
    <row r="70" spans="1:11">
      <c r="A70" s="67"/>
    </row>
    <row r="71" spans="1:11">
      <c r="A71" s="67"/>
    </row>
    <row r="72" spans="1:11">
      <c r="A72" s="67"/>
    </row>
    <row r="73" spans="1:11">
      <c r="A73" s="67"/>
    </row>
    <row r="74" spans="1:11">
      <c r="A74" s="67"/>
    </row>
    <row r="75" spans="1:11">
      <c r="A75" s="67"/>
    </row>
    <row r="76" spans="1:11">
      <c r="A76" s="67"/>
    </row>
    <row r="77" spans="1:11">
      <c r="A77" s="67"/>
    </row>
    <row r="78" spans="1:11">
      <c r="A78" s="67"/>
    </row>
    <row r="79" spans="1:11">
      <c r="A79" s="67"/>
    </row>
    <row r="80" spans="1: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83"/>
  <sheetViews>
    <sheetView defaultGridColor="0" colorId="22" zoomScale="75" zoomScaleNormal="75" workbookViewId="0">
      <selection activeCell="C6" sqref="C6"/>
    </sheetView>
  </sheetViews>
  <sheetFormatPr defaultColWidth="9.77734375" defaultRowHeight="15"/>
  <cols>
    <col min="1" max="1" width="6.77734375" customWidth="1"/>
    <col min="2" max="2" width="4.77734375" customWidth="1"/>
    <col min="3" max="3" width="71.77734375" customWidth="1"/>
    <col min="5" max="5" width="16.77734375" customWidth="1"/>
    <col min="257" max="257" width="6.77734375" customWidth="1"/>
    <col min="258" max="258" width="4.77734375" customWidth="1"/>
    <col min="259" max="259" width="71.77734375" customWidth="1"/>
    <col min="261" max="261" width="16.77734375" customWidth="1"/>
    <col min="513" max="513" width="6.77734375" customWidth="1"/>
    <col min="514" max="514" width="4.77734375" customWidth="1"/>
    <col min="515" max="515" width="71.77734375" customWidth="1"/>
    <col min="517" max="517" width="16.77734375" customWidth="1"/>
    <col min="769" max="769" width="6.77734375" customWidth="1"/>
    <col min="770" max="770" width="4.77734375" customWidth="1"/>
    <col min="771" max="771" width="71.77734375" customWidth="1"/>
    <col min="773" max="773" width="16.77734375" customWidth="1"/>
    <col min="1025" max="1025" width="6.77734375" customWidth="1"/>
    <col min="1026" max="1026" width="4.77734375" customWidth="1"/>
    <col min="1027" max="1027" width="71.77734375" customWidth="1"/>
    <col min="1029" max="1029" width="16.77734375" customWidth="1"/>
    <col min="1281" max="1281" width="6.77734375" customWidth="1"/>
    <col min="1282" max="1282" width="4.77734375" customWidth="1"/>
    <col min="1283" max="1283" width="71.77734375" customWidth="1"/>
    <col min="1285" max="1285" width="16.77734375" customWidth="1"/>
    <col min="1537" max="1537" width="6.77734375" customWidth="1"/>
    <col min="1538" max="1538" width="4.77734375" customWidth="1"/>
    <col min="1539" max="1539" width="71.77734375" customWidth="1"/>
    <col min="1541" max="1541" width="16.77734375" customWidth="1"/>
    <col min="1793" max="1793" width="6.77734375" customWidth="1"/>
    <col min="1794" max="1794" width="4.77734375" customWidth="1"/>
    <col min="1795" max="1795" width="71.77734375" customWidth="1"/>
    <col min="1797" max="1797" width="16.77734375" customWidth="1"/>
    <col min="2049" max="2049" width="6.77734375" customWidth="1"/>
    <col min="2050" max="2050" width="4.77734375" customWidth="1"/>
    <col min="2051" max="2051" width="71.77734375" customWidth="1"/>
    <col min="2053" max="2053" width="16.77734375" customWidth="1"/>
    <col min="2305" max="2305" width="6.77734375" customWidth="1"/>
    <col min="2306" max="2306" width="4.77734375" customWidth="1"/>
    <col min="2307" max="2307" width="71.77734375" customWidth="1"/>
    <col min="2309" max="2309" width="16.77734375" customWidth="1"/>
    <col min="2561" max="2561" width="6.77734375" customWidth="1"/>
    <col min="2562" max="2562" width="4.77734375" customWidth="1"/>
    <col min="2563" max="2563" width="71.77734375" customWidth="1"/>
    <col min="2565" max="2565" width="16.77734375" customWidth="1"/>
    <col min="2817" max="2817" width="6.77734375" customWidth="1"/>
    <col min="2818" max="2818" width="4.77734375" customWidth="1"/>
    <col min="2819" max="2819" width="71.77734375" customWidth="1"/>
    <col min="2821" max="2821" width="16.77734375" customWidth="1"/>
    <col min="3073" max="3073" width="6.77734375" customWidth="1"/>
    <col min="3074" max="3074" width="4.77734375" customWidth="1"/>
    <col min="3075" max="3075" width="71.77734375" customWidth="1"/>
    <col min="3077" max="3077" width="16.77734375" customWidth="1"/>
    <col min="3329" max="3329" width="6.77734375" customWidth="1"/>
    <col min="3330" max="3330" width="4.77734375" customWidth="1"/>
    <col min="3331" max="3331" width="71.77734375" customWidth="1"/>
    <col min="3333" max="3333" width="16.77734375" customWidth="1"/>
    <col min="3585" max="3585" width="6.77734375" customWidth="1"/>
    <col min="3586" max="3586" width="4.77734375" customWidth="1"/>
    <col min="3587" max="3587" width="71.77734375" customWidth="1"/>
    <col min="3589" max="3589" width="16.77734375" customWidth="1"/>
    <col min="3841" max="3841" width="6.77734375" customWidth="1"/>
    <col min="3842" max="3842" width="4.77734375" customWidth="1"/>
    <col min="3843" max="3843" width="71.77734375" customWidth="1"/>
    <col min="3845" max="3845" width="16.77734375" customWidth="1"/>
    <col min="4097" max="4097" width="6.77734375" customWidth="1"/>
    <col min="4098" max="4098" width="4.77734375" customWidth="1"/>
    <col min="4099" max="4099" width="71.77734375" customWidth="1"/>
    <col min="4101" max="4101" width="16.77734375" customWidth="1"/>
    <col min="4353" max="4353" width="6.77734375" customWidth="1"/>
    <col min="4354" max="4354" width="4.77734375" customWidth="1"/>
    <col min="4355" max="4355" width="71.77734375" customWidth="1"/>
    <col min="4357" max="4357" width="16.77734375" customWidth="1"/>
    <col min="4609" max="4609" width="6.77734375" customWidth="1"/>
    <col min="4610" max="4610" width="4.77734375" customWidth="1"/>
    <col min="4611" max="4611" width="71.77734375" customWidth="1"/>
    <col min="4613" max="4613" width="16.77734375" customWidth="1"/>
    <col min="4865" max="4865" width="6.77734375" customWidth="1"/>
    <col min="4866" max="4866" width="4.77734375" customWidth="1"/>
    <col min="4867" max="4867" width="71.77734375" customWidth="1"/>
    <col min="4869" max="4869" width="16.77734375" customWidth="1"/>
    <col min="5121" max="5121" width="6.77734375" customWidth="1"/>
    <col min="5122" max="5122" width="4.77734375" customWidth="1"/>
    <col min="5123" max="5123" width="71.77734375" customWidth="1"/>
    <col min="5125" max="5125" width="16.77734375" customWidth="1"/>
    <col min="5377" max="5377" width="6.77734375" customWidth="1"/>
    <col min="5378" max="5378" width="4.77734375" customWidth="1"/>
    <col min="5379" max="5379" width="71.77734375" customWidth="1"/>
    <col min="5381" max="5381" width="16.77734375" customWidth="1"/>
    <col min="5633" max="5633" width="6.77734375" customWidth="1"/>
    <col min="5634" max="5634" width="4.77734375" customWidth="1"/>
    <col min="5635" max="5635" width="71.77734375" customWidth="1"/>
    <col min="5637" max="5637" width="16.77734375" customWidth="1"/>
    <col min="5889" max="5889" width="6.77734375" customWidth="1"/>
    <col min="5890" max="5890" width="4.77734375" customWidth="1"/>
    <col min="5891" max="5891" width="71.77734375" customWidth="1"/>
    <col min="5893" max="5893" width="16.77734375" customWidth="1"/>
    <col min="6145" max="6145" width="6.77734375" customWidth="1"/>
    <col min="6146" max="6146" width="4.77734375" customWidth="1"/>
    <col min="6147" max="6147" width="71.77734375" customWidth="1"/>
    <col min="6149" max="6149" width="16.77734375" customWidth="1"/>
    <col min="6401" max="6401" width="6.77734375" customWidth="1"/>
    <col min="6402" max="6402" width="4.77734375" customWidth="1"/>
    <col min="6403" max="6403" width="71.77734375" customWidth="1"/>
    <col min="6405" max="6405" width="16.77734375" customWidth="1"/>
    <col min="6657" max="6657" width="6.77734375" customWidth="1"/>
    <col min="6658" max="6658" width="4.77734375" customWidth="1"/>
    <col min="6659" max="6659" width="71.77734375" customWidth="1"/>
    <col min="6661" max="6661" width="16.77734375" customWidth="1"/>
    <col min="6913" max="6913" width="6.77734375" customWidth="1"/>
    <col min="6914" max="6914" width="4.77734375" customWidth="1"/>
    <col min="6915" max="6915" width="71.77734375" customWidth="1"/>
    <col min="6917" max="6917" width="16.77734375" customWidth="1"/>
    <col min="7169" max="7169" width="6.77734375" customWidth="1"/>
    <col min="7170" max="7170" width="4.77734375" customWidth="1"/>
    <col min="7171" max="7171" width="71.77734375" customWidth="1"/>
    <col min="7173" max="7173" width="16.77734375" customWidth="1"/>
    <col min="7425" max="7425" width="6.77734375" customWidth="1"/>
    <col min="7426" max="7426" width="4.77734375" customWidth="1"/>
    <col min="7427" max="7427" width="71.77734375" customWidth="1"/>
    <col min="7429" max="7429" width="16.77734375" customWidth="1"/>
    <col min="7681" max="7681" width="6.77734375" customWidth="1"/>
    <col min="7682" max="7682" width="4.77734375" customWidth="1"/>
    <col min="7683" max="7683" width="71.77734375" customWidth="1"/>
    <col min="7685" max="7685" width="16.77734375" customWidth="1"/>
    <col min="7937" max="7937" width="6.77734375" customWidth="1"/>
    <col min="7938" max="7938" width="4.77734375" customWidth="1"/>
    <col min="7939" max="7939" width="71.77734375" customWidth="1"/>
    <col min="7941" max="7941" width="16.77734375" customWidth="1"/>
    <col min="8193" max="8193" width="6.77734375" customWidth="1"/>
    <col min="8194" max="8194" width="4.77734375" customWidth="1"/>
    <col min="8195" max="8195" width="71.77734375" customWidth="1"/>
    <col min="8197" max="8197" width="16.77734375" customWidth="1"/>
    <col min="8449" max="8449" width="6.77734375" customWidth="1"/>
    <col min="8450" max="8450" width="4.77734375" customWidth="1"/>
    <col min="8451" max="8451" width="71.77734375" customWidth="1"/>
    <col min="8453" max="8453" width="16.77734375" customWidth="1"/>
    <col min="8705" max="8705" width="6.77734375" customWidth="1"/>
    <col min="8706" max="8706" width="4.77734375" customWidth="1"/>
    <col min="8707" max="8707" width="71.77734375" customWidth="1"/>
    <col min="8709" max="8709" width="16.77734375" customWidth="1"/>
    <col min="8961" max="8961" width="6.77734375" customWidth="1"/>
    <col min="8962" max="8962" width="4.77734375" customWidth="1"/>
    <col min="8963" max="8963" width="71.77734375" customWidth="1"/>
    <col min="8965" max="8965" width="16.77734375" customWidth="1"/>
    <col min="9217" max="9217" width="6.77734375" customWidth="1"/>
    <col min="9218" max="9218" width="4.77734375" customWidth="1"/>
    <col min="9219" max="9219" width="71.77734375" customWidth="1"/>
    <col min="9221" max="9221" width="16.77734375" customWidth="1"/>
    <col min="9473" max="9473" width="6.77734375" customWidth="1"/>
    <col min="9474" max="9474" width="4.77734375" customWidth="1"/>
    <col min="9475" max="9475" width="71.77734375" customWidth="1"/>
    <col min="9477" max="9477" width="16.77734375" customWidth="1"/>
    <col min="9729" max="9729" width="6.77734375" customWidth="1"/>
    <col min="9730" max="9730" width="4.77734375" customWidth="1"/>
    <col min="9731" max="9731" width="71.77734375" customWidth="1"/>
    <col min="9733" max="9733" width="16.77734375" customWidth="1"/>
    <col min="9985" max="9985" width="6.77734375" customWidth="1"/>
    <col min="9986" max="9986" width="4.77734375" customWidth="1"/>
    <col min="9987" max="9987" width="71.77734375" customWidth="1"/>
    <col min="9989" max="9989" width="16.77734375" customWidth="1"/>
    <col min="10241" max="10241" width="6.77734375" customWidth="1"/>
    <col min="10242" max="10242" width="4.77734375" customWidth="1"/>
    <col min="10243" max="10243" width="71.77734375" customWidth="1"/>
    <col min="10245" max="10245" width="16.77734375" customWidth="1"/>
    <col min="10497" max="10497" width="6.77734375" customWidth="1"/>
    <col min="10498" max="10498" width="4.77734375" customWidth="1"/>
    <col min="10499" max="10499" width="71.77734375" customWidth="1"/>
    <col min="10501" max="10501" width="16.77734375" customWidth="1"/>
    <col min="10753" max="10753" width="6.77734375" customWidth="1"/>
    <col min="10754" max="10754" width="4.77734375" customWidth="1"/>
    <col min="10755" max="10755" width="71.77734375" customWidth="1"/>
    <col min="10757" max="10757" width="16.77734375" customWidth="1"/>
    <col min="11009" max="11009" width="6.77734375" customWidth="1"/>
    <col min="11010" max="11010" width="4.77734375" customWidth="1"/>
    <col min="11011" max="11011" width="71.77734375" customWidth="1"/>
    <col min="11013" max="11013" width="16.77734375" customWidth="1"/>
    <col min="11265" max="11265" width="6.77734375" customWidth="1"/>
    <col min="11266" max="11266" width="4.77734375" customWidth="1"/>
    <col min="11267" max="11267" width="71.77734375" customWidth="1"/>
    <col min="11269" max="11269" width="16.77734375" customWidth="1"/>
    <col min="11521" max="11521" width="6.77734375" customWidth="1"/>
    <col min="11522" max="11522" width="4.77734375" customWidth="1"/>
    <col min="11523" max="11523" width="71.77734375" customWidth="1"/>
    <col min="11525" max="11525" width="16.77734375" customWidth="1"/>
    <col min="11777" max="11777" width="6.77734375" customWidth="1"/>
    <col min="11778" max="11778" width="4.77734375" customWidth="1"/>
    <col min="11779" max="11779" width="71.77734375" customWidth="1"/>
    <col min="11781" max="11781" width="16.77734375" customWidth="1"/>
    <col min="12033" max="12033" width="6.77734375" customWidth="1"/>
    <col min="12034" max="12034" width="4.77734375" customWidth="1"/>
    <col min="12035" max="12035" width="71.77734375" customWidth="1"/>
    <col min="12037" max="12037" width="16.77734375" customWidth="1"/>
    <col min="12289" max="12289" width="6.77734375" customWidth="1"/>
    <col min="12290" max="12290" width="4.77734375" customWidth="1"/>
    <col min="12291" max="12291" width="71.77734375" customWidth="1"/>
    <col min="12293" max="12293" width="16.77734375" customWidth="1"/>
    <col min="12545" max="12545" width="6.77734375" customWidth="1"/>
    <col min="12546" max="12546" width="4.77734375" customWidth="1"/>
    <col min="12547" max="12547" width="71.77734375" customWidth="1"/>
    <col min="12549" max="12549" width="16.77734375" customWidth="1"/>
    <col min="12801" max="12801" width="6.77734375" customWidth="1"/>
    <col min="12802" max="12802" width="4.77734375" customWidth="1"/>
    <col min="12803" max="12803" width="71.77734375" customWidth="1"/>
    <col min="12805" max="12805" width="16.77734375" customWidth="1"/>
    <col min="13057" max="13057" width="6.77734375" customWidth="1"/>
    <col min="13058" max="13058" width="4.77734375" customWidth="1"/>
    <col min="13059" max="13059" width="71.77734375" customWidth="1"/>
    <col min="13061" max="13061" width="16.77734375" customWidth="1"/>
    <col min="13313" max="13313" width="6.77734375" customWidth="1"/>
    <col min="13314" max="13314" width="4.77734375" customWidth="1"/>
    <col min="13315" max="13315" width="71.77734375" customWidth="1"/>
    <col min="13317" max="13317" width="16.77734375" customWidth="1"/>
    <col min="13569" max="13569" width="6.77734375" customWidth="1"/>
    <col min="13570" max="13570" width="4.77734375" customWidth="1"/>
    <col min="13571" max="13571" width="71.77734375" customWidth="1"/>
    <col min="13573" max="13573" width="16.77734375" customWidth="1"/>
    <col min="13825" max="13825" width="6.77734375" customWidth="1"/>
    <col min="13826" max="13826" width="4.77734375" customWidth="1"/>
    <col min="13827" max="13827" width="71.77734375" customWidth="1"/>
    <col min="13829" max="13829" width="16.77734375" customWidth="1"/>
    <col min="14081" max="14081" width="6.77734375" customWidth="1"/>
    <col min="14082" max="14082" width="4.77734375" customWidth="1"/>
    <col min="14083" max="14083" width="71.77734375" customWidth="1"/>
    <col min="14085" max="14085" width="16.77734375" customWidth="1"/>
    <col min="14337" max="14337" width="6.77734375" customWidth="1"/>
    <col min="14338" max="14338" width="4.77734375" customWidth="1"/>
    <col min="14339" max="14339" width="71.77734375" customWidth="1"/>
    <col min="14341" max="14341" width="16.77734375" customWidth="1"/>
    <col min="14593" max="14593" width="6.77734375" customWidth="1"/>
    <col min="14594" max="14594" width="4.77734375" customWidth="1"/>
    <col min="14595" max="14595" width="71.77734375" customWidth="1"/>
    <col min="14597" max="14597" width="16.77734375" customWidth="1"/>
    <col min="14849" max="14849" width="6.77734375" customWidth="1"/>
    <col min="14850" max="14850" width="4.77734375" customWidth="1"/>
    <col min="14851" max="14851" width="71.77734375" customWidth="1"/>
    <col min="14853" max="14853" width="16.77734375" customWidth="1"/>
    <col min="15105" max="15105" width="6.77734375" customWidth="1"/>
    <col min="15106" max="15106" width="4.77734375" customWidth="1"/>
    <col min="15107" max="15107" width="71.77734375" customWidth="1"/>
    <col min="15109" max="15109" width="16.77734375" customWidth="1"/>
    <col min="15361" max="15361" width="6.77734375" customWidth="1"/>
    <col min="15362" max="15362" width="4.77734375" customWidth="1"/>
    <col min="15363" max="15363" width="71.77734375" customWidth="1"/>
    <col min="15365" max="15365" width="16.77734375" customWidth="1"/>
    <col min="15617" max="15617" width="6.77734375" customWidth="1"/>
    <col min="15618" max="15618" width="4.77734375" customWidth="1"/>
    <col min="15619" max="15619" width="71.77734375" customWidth="1"/>
    <col min="15621" max="15621" width="16.77734375" customWidth="1"/>
    <col min="15873" max="15873" width="6.77734375" customWidth="1"/>
    <col min="15874" max="15874" width="4.77734375" customWidth="1"/>
    <col min="15875" max="15875" width="71.77734375" customWidth="1"/>
    <col min="15877" max="15877" width="16.77734375" customWidth="1"/>
    <col min="16129" max="16129" width="6.77734375" customWidth="1"/>
    <col min="16130" max="16130" width="4.77734375" customWidth="1"/>
    <col min="16131" max="16131" width="71.77734375" customWidth="1"/>
    <col min="16133" max="16133" width="16.77734375" customWidth="1"/>
  </cols>
  <sheetData>
    <row r="1" spans="1:9" ht="16.899999999999999" customHeight="1" thickBot="1">
      <c r="A1" s="7" t="str">
        <f>+CONAMEDATE2</f>
        <v>Annual Report of VERIZON NEW YORK INC.                                                     For the period ending DECEMBER 31, 2014</v>
      </c>
      <c r="B1" s="7"/>
      <c r="C1" s="7"/>
      <c r="D1" s="7"/>
      <c r="E1" s="7"/>
      <c r="F1" s="7"/>
    </row>
    <row r="2" spans="1:9" ht="16.899999999999999" customHeight="1">
      <c r="A2" s="519"/>
      <c r="B2" s="520"/>
      <c r="C2" s="520"/>
      <c r="D2" s="520"/>
      <c r="E2" s="112"/>
      <c r="F2" s="7"/>
    </row>
    <row r="3" spans="1:9" ht="16.899999999999999" customHeight="1">
      <c r="A3" s="117"/>
      <c r="B3" s="7"/>
      <c r="C3" s="7"/>
      <c r="D3" s="7"/>
      <c r="E3" s="523"/>
      <c r="F3" s="7"/>
    </row>
    <row r="4" spans="1:9" ht="16.899999999999999" customHeight="1">
      <c r="A4" s="930" t="s">
        <v>2714</v>
      </c>
      <c r="B4" s="114"/>
      <c r="C4" s="926"/>
      <c r="D4" s="926"/>
      <c r="E4" s="116"/>
      <c r="F4" s="7"/>
    </row>
    <row r="5" spans="1:9" ht="16.899999999999999" customHeight="1">
      <c r="A5" s="117"/>
      <c r="B5" s="7"/>
      <c r="C5" s="7"/>
      <c r="D5" s="7"/>
      <c r="E5" s="523"/>
      <c r="F5" s="7"/>
    </row>
    <row r="6" spans="1:9" ht="30">
      <c r="A6" s="931" t="s">
        <v>2021</v>
      </c>
      <c r="B6" s="7"/>
      <c r="C6" s="1015" t="s">
        <v>2715</v>
      </c>
      <c r="D6" s="14"/>
      <c r="E6" s="523"/>
      <c r="F6" s="7"/>
    </row>
    <row r="7" spans="1:9" ht="16.899999999999999" customHeight="1">
      <c r="A7" s="117"/>
      <c r="B7" s="7"/>
      <c r="C7" s="7"/>
      <c r="D7" s="7"/>
      <c r="E7" s="523"/>
      <c r="F7" s="7"/>
    </row>
    <row r="8" spans="1:9" ht="16.899999999999999" customHeight="1">
      <c r="A8" s="551" t="s">
        <v>2035</v>
      </c>
      <c r="B8" s="7"/>
      <c r="C8" s="7" t="s">
        <v>2716</v>
      </c>
      <c r="D8" s="7"/>
      <c r="E8" s="523"/>
      <c r="F8" s="7"/>
    </row>
    <row r="9" spans="1:9" ht="16.899999999999999" customHeight="1">
      <c r="A9" s="551" t="s">
        <v>1378</v>
      </c>
      <c r="B9" s="7"/>
      <c r="C9" s="7" t="s">
        <v>2717</v>
      </c>
      <c r="D9" s="7"/>
      <c r="E9" s="523"/>
      <c r="F9" s="7"/>
    </row>
    <row r="10" spans="1:9" ht="16.899999999999999" customHeight="1">
      <c r="A10" s="117"/>
      <c r="B10" s="7"/>
      <c r="C10" s="7"/>
      <c r="D10" s="7"/>
      <c r="E10" s="547"/>
      <c r="F10" s="7"/>
    </row>
    <row r="11" spans="1:9" ht="16.899999999999999" customHeight="1">
      <c r="A11" s="820" t="s">
        <v>36</v>
      </c>
      <c r="B11" s="525"/>
      <c r="C11" s="525"/>
      <c r="D11" s="525"/>
      <c r="E11" s="600" t="s">
        <v>47</v>
      </c>
      <c r="F11" s="7"/>
    </row>
    <row r="12" spans="1:9" ht="16.899999999999999" customHeight="1">
      <c r="A12" s="551" t="s">
        <v>48</v>
      </c>
      <c r="B12" s="549"/>
      <c r="C12" s="109" t="s">
        <v>559</v>
      </c>
      <c r="D12" s="7"/>
      <c r="E12" s="602" t="s">
        <v>624</v>
      </c>
      <c r="F12" s="7"/>
      <c r="G12" s="1194"/>
      <c r="H12" s="1194"/>
      <c r="I12" s="1194"/>
    </row>
    <row r="13" spans="1:9" ht="16.899999999999999" customHeight="1">
      <c r="A13" s="545"/>
      <c r="B13" s="553"/>
      <c r="C13" s="554" t="s">
        <v>470</v>
      </c>
      <c r="D13" s="546"/>
      <c r="E13" s="932" t="s">
        <v>2718</v>
      </c>
      <c r="F13" s="7"/>
      <c r="G13" s="1194"/>
      <c r="H13" s="1194"/>
      <c r="I13" s="1194"/>
    </row>
    <row r="14" spans="1:9" ht="16.899999999999999" customHeight="1">
      <c r="A14" s="117"/>
      <c r="B14" s="549"/>
      <c r="C14" s="933" t="s">
        <v>2719</v>
      </c>
      <c r="D14" s="12"/>
      <c r="E14" s="934"/>
      <c r="F14" s="7"/>
      <c r="G14" s="1194"/>
      <c r="H14" s="1194"/>
      <c r="I14" s="1194"/>
    </row>
    <row r="15" spans="1:9" ht="16.899999999999999" customHeight="1">
      <c r="A15" s="551" t="s">
        <v>475</v>
      </c>
      <c r="B15" s="549"/>
      <c r="C15" s="7" t="s">
        <v>2720</v>
      </c>
      <c r="D15" s="7"/>
      <c r="E15" s="1531">
        <v>656643000</v>
      </c>
      <c r="F15" s="7"/>
      <c r="G15" s="1072"/>
      <c r="H15" s="1194"/>
      <c r="I15" s="1194"/>
    </row>
    <row r="16" spans="1:9" ht="16.899999999999999" customHeight="1">
      <c r="A16" s="117"/>
      <c r="B16" s="549"/>
      <c r="C16" s="7" t="s">
        <v>2721</v>
      </c>
      <c r="D16" s="7"/>
      <c r="E16" s="1532"/>
      <c r="F16" s="7"/>
      <c r="G16" s="1194"/>
      <c r="H16" s="1194"/>
      <c r="I16" s="1194"/>
    </row>
    <row r="17" spans="1:11" ht="16.899999999999999" customHeight="1">
      <c r="A17" s="551" t="s">
        <v>968</v>
      </c>
      <c r="B17" s="549"/>
      <c r="C17" s="7" t="s">
        <v>2722</v>
      </c>
      <c r="D17" s="7"/>
      <c r="E17" s="1533">
        <v>0</v>
      </c>
      <c r="F17" s="7"/>
      <c r="G17" s="1194"/>
      <c r="H17" s="1194"/>
      <c r="I17" s="1194"/>
    </row>
    <row r="18" spans="1:11" ht="16.899999999999999" customHeight="1">
      <c r="A18" s="551" t="s">
        <v>1212</v>
      </c>
      <c r="B18" s="549"/>
      <c r="C18" s="7" t="s">
        <v>2723</v>
      </c>
      <c r="D18" s="7"/>
      <c r="E18" s="1533">
        <v>0</v>
      </c>
      <c r="F18" s="7"/>
      <c r="G18" s="1194"/>
      <c r="H18" s="1194"/>
      <c r="I18" s="1194"/>
    </row>
    <row r="19" spans="1:11" ht="16.899999999999999" customHeight="1">
      <c r="A19" s="551" t="s">
        <v>71</v>
      </c>
      <c r="B19" s="549"/>
      <c r="C19" s="7" t="s">
        <v>2724</v>
      </c>
      <c r="D19" s="7"/>
      <c r="E19" s="1533">
        <v>0</v>
      </c>
      <c r="F19" s="7"/>
      <c r="G19" s="1194"/>
      <c r="H19" s="1194"/>
      <c r="I19" s="1194"/>
    </row>
    <row r="20" spans="1:11" ht="16.899999999999999" customHeight="1">
      <c r="A20" s="551" t="s">
        <v>72</v>
      </c>
      <c r="B20" s="549"/>
      <c r="C20" s="7" t="s">
        <v>2725</v>
      </c>
      <c r="D20" s="7"/>
      <c r="E20" s="1531">
        <v>9509000</v>
      </c>
      <c r="F20" s="7"/>
    </row>
    <row r="21" spans="1:11" ht="16.899999999999999" customHeight="1">
      <c r="A21" s="551" t="s">
        <v>484</v>
      </c>
      <c r="B21" s="549"/>
      <c r="C21" s="7" t="s">
        <v>2726</v>
      </c>
      <c r="D21" s="7"/>
      <c r="E21" s="1531">
        <v>38188000</v>
      </c>
      <c r="F21" s="7"/>
    </row>
    <row r="22" spans="1:11" ht="16.899999999999999" customHeight="1">
      <c r="A22" s="551" t="s">
        <v>487</v>
      </c>
      <c r="B22" s="549"/>
      <c r="C22" s="7" t="s">
        <v>2727</v>
      </c>
      <c r="D22" s="7"/>
      <c r="E22" s="1531">
        <v>467396000</v>
      </c>
      <c r="F22" s="7"/>
    </row>
    <row r="23" spans="1:11" ht="16.899999999999999" customHeight="1">
      <c r="A23" s="551" t="s">
        <v>2227</v>
      </c>
      <c r="B23" s="549"/>
      <c r="C23" s="7" t="s">
        <v>2728</v>
      </c>
      <c r="D23" s="7"/>
      <c r="E23" s="1531">
        <v>4097000</v>
      </c>
      <c r="F23" s="7"/>
    </row>
    <row r="24" spans="1:11" ht="16.899999999999999" customHeight="1" thickBot="1">
      <c r="A24" s="551" t="s">
        <v>341</v>
      </c>
      <c r="B24" s="549"/>
      <c r="C24" s="7" t="s">
        <v>1829</v>
      </c>
      <c r="D24" s="7"/>
      <c r="E24" s="1534">
        <f>SUM(E15:E21)-E22-E23</f>
        <v>232847000</v>
      </c>
      <c r="F24" s="7"/>
      <c r="G24" s="1194"/>
      <c r="H24" s="1194"/>
      <c r="I24" s="1194"/>
      <c r="J24" s="1194"/>
      <c r="K24" s="1194"/>
    </row>
    <row r="25" spans="1:11" ht="16.899999999999999" customHeight="1">
      <c r="A25" s="519"/>
      <c r="B25" s="520"/>
      <c r="C25" s="520"/>
      <c r="D25" s="520"/>
      <c r="E25" s="112"/>
      <c r="F25" s="7"/>
      <c r="G25" s="1194"/>
      <c r="H25" s="1194"/>
      <c r="I25" s="1194"/>
      <c r="J25" s="1194"/>
      <c r="K25" s="1194"/>
    </row>
    <row r="26" spans="1:11" ht="16.899999999999999" customHeight="1">
      <c r="A26" s="117"/>
      <c r="B26" s="7"/>
      <c r="C26" s="7" t="s">
        <v>1830</v>
      </c>
      <c r="D26" s="7"/>
      <c r="E26" s="523"/>
      <c r="F26" s="7"/>
      <c r="G26" s="1072"/>
      <c r="H26" s="1194"/>
      <c r="I26" s="1194"/>
      <c r="J26" s="1194"/>
      <c r="K26" s="1194"/>
    </row>
    <row r="27" spans="1:11" ht="16.899999999999999" customHeight="1">
      <c r="A27" s="117"/>
      <c r="B27" s="7"/>
      <c r="C27" s="7"/>
      <c r="D27" s="7"/>
      <c r="E27" s="523"/>
      <c r="F27" s="7"/>
      <c r="G27" s="1194"/>
      <c r="H27" s="1194"/>
      <c r="I27" s="1194"/>
      <c r="J27" s="1194"/>
      <c r="K27" s="1194"/>
    </row>
    <row r="28" spans="1:11" ht="16.899999999999999" customHeight="1">
      <c r="A28" s="117"/>
      <c r="B28" s="7"/>
      <c r="C28" s="7" t="s">
        <v>1831</v>
      </c>
      <c r="D28" s="7"/>
      <c r="E28" s="523"/>
      <c r="F28" s="7"/>
    </row>
    <row r="29" spans="1:11" ht="16.899999999999999" customHeight="1">
      <c r="A29" s="207"/>
      <c r="B29" s="30"/>
      <c r="C29" s="30"/>
      <c r="D29" s="30"/>
      <c r="E29" s="147"/>
      <c r="F29" s="7"/>
    </row>
    <row r="30" spans="1:11" ht="16.899999999999999" customHeight="1">
      <c r="A30" s="207"/>
      <c r="B30" s="30"/>
      <c r="C30" s="30"/>
      <c r="D30" s="30"/>
      <c r="E30" s="147"/>
      <c r="F30" s="7"/>
    </row>
    <row r="31" spans="1:11" ht="16.899999999999999" customHeight="1">
      <c r="A31" s="207"/>
      <c r="B31" s="30"/>
      <c r="C31" s="30"/>
      <c r="D31" s="30"/>
      <c r="E31" s="147"/>
      <c r="F31" s="7"/>
    </row>
    <row r="32" spans="1:11" ht="16.899999999999999" customHeight="1">
      <c r="A32" s="207"/>
      <c r="B32" s="30"/>
      <c r="C32" s="30"/>
      <c r="D32" s="30"/>
      <c r="E32" s="147"/>
      <c r="F32" s="7"/>
    </row>
    <row r="33" spans="1:6" ht="16.899999999999999" customHeight="1">
      <c r="A33" s="207"/>
      <c r="B33" s="30"/>
      <c r="C33" s="30"/>
      <c r="D33" s="30"/>
      <c r="E33" s="147"/>
      <c r="F33" s="7"/>
    </row>
    <row r="34" spans="1:6" ht="16.899999999999999" customHeight="1">
      <c r="A34" s="207"/>
      <c r="B34" s="30"/>
      <c r="C34" s="30"/>
      <c r="D34" s="30"/>
      <c r="E34" s="147"/>
      <c r="F34" s="7"/>
    </row>
    <row r="35" spans="1:6" ht="16.899999999999999" customHeight="1">
      <c r="A35" s="207"/>
      <c r="B35" s="30"/>
      <c r="C35" s="30"/>
      <c r="D35" s="30"/>
      <c r="E35" s="147"/>
      <c r="F35" s="7"/>
    </row>
    <row r="36" spans="1:6" ht="16.899999999999999" customHeight="1">
      <c r="A36" s="207"/>
      <c r="B36" s="30"/>
      <c r="C36" s="30"/>
      <c r="D36" s="30"/>
      <c r="E36" s="147"/>
      <c r="F36" s="7"/>
    </row>
    <row r="37" spans="1:6" ht="16.899999999999999" customHeight="1">
      <c r="A37" s="207"/>
      <c r="B37" s="30"/>
      <c r="C37" s="30"/>
      <c r="D37" s="30"/>
      <c r="E37" s="147"/>
      <c r="F37" s="7"/>
    </row>
    <row r="38" spans="1:6" ht="16.899999999999999" customHeight="1">
      <c r="A38" s="207"/>
      <c r="B38" s="30"/>
      <c r="C38" s="30"/>
      <c r="D38" s="30"/>
      <c r="E38" s="147"/>
      <c r="F38" s="7"/>
    </row>
    <row r="39" spans="1:6" ht="16.899999999999999" customHeight="1">
      <c r="A39" s="207"/>
      <c r="B39" s="30"/>
      <c r="C39" s="30"/>
      <c r="D39" s="30"/>
      <c r="E39" s="147"/>
      <c r="F39" s="7"/>
    </row>
    <row r="40" spans="1:6" ht="16.899999999999999" customHeight="1">
      <c r="A40" s="207"/>
      <c r="B40" s="30"/>
      <c r="C40" s="30"/>
      <c r="D40" s="30"/>
      <c r="E40" s="147"/>
      <c r="F40" s="7"/>
    </row>
    <row r="41" spans="1:6" ht="16.899999999999999" customHeight="1">
      <c r="A41" s="207"/>
      <c r="B41" s="30"/>
      <c r="C41" s="30"/>
      <c r="D41" s="30"/>
      <c r="E41" s="147"/>
      <c r="F41" s="7"/>
    </row>
    <row r="42" spans="1:6" ht="16.899999999999999" customHeight="1">
      <c r="A42" s="207"/>
      <c r="B42" s="30"/>
      <c r="C42" s="30"/>
      <c r="D42" s="30"/>
      <c r="E42" s="147"/>
      <c r="F42" s="7"/>
    </row>
    <row r="43" spans="1:6" ht="16.899999999999999" customHeight="1">
      <c r="A43" s="207"/>
      <c r="B43" s="30"/>
      <c r="C43" s="30"/>
      <c r="D43" s="30"/>
      <c r="E43" s="147"/>
      <c r="F43" s="7"/>
    </row>
    <row r="44" spans="1:6" ht="16.899999999999999" customHeight="1">
      <c r="A44" s="207"/>
      <c r="B44" s="30"/>
      <c r="C44" s="30"/>
      <c r="D44" s="30"/>
      <c r="E44" s="147"/>
      <c r="F44" s="7"/>
    </row>
    <row r="45" spans="1:6" ht="16.899999999999999" customHeight="1">
      <c r="A45" s="207"/>
      <c r="B45" s="30"/>
      <c r="C45" s="30"/>
      <c r="D45" s="30"/>
      <c r="E45" s="147"/>
      <c r="F45" s="7"/>
    </row>
    <row r="46" spans="1:6" ht="16.899999999999999" customHeight="1">
      <c r="A46" s="207"/>
      <c r="B46" s="30"/>
      <c r="C46" s="30"/>
      <c r="D46" s="30"/>
      <c r="E46" s="147"/>
      <c r="F46" s="7"/>
    </row>
    <row r="47" spans="1:6" ht="16.899999999999999" customHeight="1">
      <c r="A47" s="207"/>
      <c r="B47" s="30"/>
      <c r="C47" s="30"/>
      <c r="D47" s="30"/>
      <c r="E47" s="147"/>
      <c r="F47" s="7"/>
    </row>
    <row r="48" spans="1:6" ht="16.899999999999999" customHeight="1">
      <c r="A48" s="207"/>
      <c r="B48" s="30"/>
      <c r="C48" s="30"/>
      <c r="D48" s="30"/>
      <c r="E48" s="147"/>
      <c r="F48" s="7"/>
    </row>
    <row r="49" spans="1:6" ht="16.899999999999999" customHeight="1">
      <c r="A49" s="207"/>
      <c r="B49" s="30"/>
      <c r="C49" s="30"/>
      <c r="D49" s="30"/>
      <c r="E49" s="147"/>
      <c r="F49" s="7"/>
    </row>
    <row r="50" spans="1:6" ht="16.899999999999999" customHeight="1">
      <c r="A50" s="207"/>
      <c r="B50" s="30"/>
      <c r="C50" s="30"/>
      <c r="D50" s="30"/>
      <c r="E50" s="147"/>
      <c r="F50" s="7"/>
    </row>
    <row r="51" spans="1:6" ht="16.899999999999999" customHeight="1">
      <c r="A51" s="207"/>
      <c r="B51" s="30"/>
      <c r="C51" s="30"/>
      <c r="D51" s="30"/>
      <c r="E51" s="147"/>
      <c r="F51" s="7"/>
    </row>
    <row r="52" spans="1:6" ht="16.899999999999999" customHeight="1">
      <c r="A52" s="207"/>
      <c r="B52" s="30"/>
      <c r="C52" s="30"/>
      <c r="D52" s="30"/>
      <c r="E52" s="147"/>
      <c r="F52" s="7"/>
    </row>
    <row r="53" spans="1:6" ht="16.899999999999999" customHeight="1">
      <c r="A53" s="207"/>
      <c r="B53" s="30"/>
      <c r="C53" s="30"/>
      <c r="D53" s="30"/>
      <c r="E53" s="147"/>
      <c r="F53" s="7"/>
    </row>
    <row r="54" spans="1:6" ht="16.899999999999999" customHeight="1">
      <c r="A54" s="207"/>
      <c r="B54" s="30"/>
      <c r="C54" s="30"/>
      <c r="D54" s="30"/>
      <c r="E54" s="147"/>
      <c r="F54" s="7"/>
    </row>
    <row r="55" spans="1:6" ht="16.899999999999999" customHeight="1">
      <c r="A55" s="207"/>
      <c r="B55" s="30"/>
      <c r="C55" s="30"/>
      <c r="D55" s="30"/>
      <c r="E55" s="147"/>
      <c r="F55" s="7"/>
    </row>
    <row r="56" spans="1:6" ht="16.899999999999999" customHeight="1">
      <c r="A56" s="207"/>
      <c r="B56" s="30"/>
      <c r="C56" s="30"/>
      <c r="D56" s="30"/>
      <c r="E56" s="147"/>
      <c r="F56" s="7"/>
    </row>
    <row r="57" spans="1:6" ht="16.899999999999999" customHeight="1">
      <c r="A57" s="207"/>
      <c r="B57" s="30"/>
      <c r="C57" s="30"/>
      <c r="D57" s="30"/>
      <c r="E57" s="147"/>
      <c r="F57" s="7"/>
    </row>
    <row r="58" spans="1:6" ht="16.899999999999999" customHeight="1" thickBot="1">
      <c r="A58" s="209"/>
      <c r="B58" s="149"/>
      <c r="C58" s="149"/>
      <c r="D58" s="149"/>
      <c r="E58" s="151"/>
      <c r="F58" s="7"/>
    </row>
    <row r="59" spans="1:6" ht="16.899999999999999" customHeight="1">
      <c r="A59" s="7" t="s">
        <v>622</v>
      </c>
      <c r="B59" s="7"/>
      <c r="C59" s="7"/>
      <c r="D59" s="7"/>
      <c r="E59" s="7"/>
      <c r="F59" s="7"/>
    </row>
    <row r="60" spans="1:6" ht="16.899999999999999" customHeight="1">
      <c r="A60" s="114">
        <v>71</v>
      </c>
      <c r="B60" s="114"/>
      <c r="C60" s="114"/>
      <c r="D60" s="114"/>
      <c r="E60" s="114"/>
      <c r="F60" s="7"/>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123825</xdr:rowOff>
                  </from>
                  <to>
                    <xdr:col>0</xdr:col>
                    <xdr:colOff>0</xdr:colOff>
                    <xdr:row>65</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topLeftCell="A28" colorId="22" zoomScale="75" zoomScaleNormal="75" workbookViewId="0">
      <selection activeCell="C18" sqref="C18"/>
    </sheetView>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5.75" thickBot="1">
      <c r="A3" s="108" t="str">
        <f>'Data Sheet'!A46</f>
        <v>Annual Report of VERIZON NEW YORK INC.                                          For the period ending DECEMBER 31, 2014</v>
      </c>
      <c r="B3" s="7"/>
      <c r="C3" s="7"/>
      <c r="D3" s="7"/>
      <c r="E3" s="109"/>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10"/>
      <c r="B4" s="111"/>
      <c r="C4" s="111"/>
      <c r="D4" s="111"/>
      <c r="E4" s="111"/>
      <c r="F4" s="112"/>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ht="15.75">
      <c r="A5" s="113" t="s">
        <v>2020</v>
      </c>
      <c r="B5" s="114"/>
      <c r="C5" s="115"/>
      <c r="D5" s="115"/>
      <c r="E5" s="115"/>
      <c r="F5" s="116"/>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7"/>
      <c r="B6" s="7"/>
      <c r="C6" s="115"/>
      <c r="D6" s="115"/>
      <c r="E6" s="115"/>
      <c r="F6" s="116"/>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8"/>
      <c r="B7" s="119" t="s">
        <v>2021</v>
      </c>
      <c r="C7" s="1016" t="s">
        <v>2022</v>
      </c>
      <c r="D7" s="121"/>
      <c r="E7" s="1016" t="s">
        <v>2023</v>
      </c>
      <c r="F7" s="122"/>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row>
    <row r="8" spans="1:256">
      <c r="A8" s="118"/>
      <c r="B8" s="121"/>
      <c r="C8" s="1016" t="s">
        <v>2024</v>
      </c>
      <c r="D8" s="121"/>
      <c r="E8" s="1016" t="s">
        <v>2025</v>
      </c>
      <c r="F8" s="122"/>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row>
    <row r="9" spans="1:256">
      <c r="A9" s="118"/>
      <c r="B9" s="121"/>
      <c r="C9" s="1016" t="s">
        <v>2026</v>
      </c>
      <c r="D9" s="121"/>
      <c r="E9" s="1016" t="s">
        <v>2027</v>
      </c>
      <c r="F9" s="122"/>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row>
    <row r="10" spans="1:256">
      <c r="A10" s="118"/>
      <c r="B10" s="121"/>
      <c r="C10" s="1016" t="s">
        <v>2028</v>
      </c>
      <c r="D10" s="121"/>
      <c r="E10" s="1016" t="s">
        <v>2029</v>
      </c>
      <c r="F10" s="122"/>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118"/>
      <c r="B11" s="121"/>
      <c r="C11" s="1016" t="s">
        <v>2030</v>
      </c>
      <c r="D11" s="121"/>
      <c r="E11" s="1016" t="s">
        <v>2031</v>
      </c>
      <c r="F11" s="122"/>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18"/>
      <c r="B12" s="121"/>
      <c r="C12" s="1016" t="s">
        <v>2032</v>
      </c>
      <c r="D12" s="121"/>
      <c r="E12" s="1016" t="s">
        <v>2033</v>
      </c>
      <c r="F12" s="122"/>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row>
    <row r="13" spans="1:256">
      <c r="A13" s="118"/>
      <c r="B13" s="121"/>
      <c r="C13" s="120"/>
      <c r="D13" s="121"/>
      <c r="E13" s="1016" t="s">
        <v>2034</v>
      </c>
      <c r="F13" s="122"/>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row>
    <row r="14" spans="1:256">
      <c r="A14" s="118"/>
      <c r="B14" s="119" t="s">
        <v>2035</v>
      </c>
      <c r="C14" s="1016" t="s">
        <v>2036</v>
      </c>
      <c r="D14" s="121"/>
      <c r="E14" s="1016" t="s">
        <v>2037</v>
      </c>
      <c r="F14" s="122"/>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row>
    <row r="15" spans="1:256">
      <c r="A15" s="118"/>
      <c r="B15" s="121"/>
      <c r="C15" s="1016" t="s">
        <v>2038</v>
      </c>
      <c r="D15" s="121"/>
      <c r="E15" s="1016" t="s">
        <v>2039</v>
      </c>
      <c r="F15" s="122"/>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row>
    <row r="16" spans="1:256">
      <c r="A16" s="118"/>
      <c r="B16" s="121"/>
      <c r="C16" s="1016" t="s">
        <v>2040</v>
      </c>
      <c r="D16" s="121"/>
      <c r="E16" s="1016"/>
      <c r="F16" s="122"/>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row>
    <row r="17" spans="1:256">
      <c r="A17" s="118"/>
      <c r="B17" s="121"/>
      <c r="C17" s="1016" t="s">
        <v>2041</v>
      </c>
      <c r="D17" s="123" t="s">
        <v>2042</v>
      </c>
      <c r="E17" s="1016" t="s">
        <v>2043</v>
      </c>
      <c r="F17" s="122"/>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row>
    <row r="18" spans="1:256">
      <c r="A18" s="118"/>
      <c r="B18" s="121"/>
      <c r="C18" s="1016" t="s">
        <v>2044</v>
      </c>
      <c r="D18" s="124" t="s">
        <v>728</v>
      </c>
      <c r="E18" s="1016" t="s">
        <v>2045</v>
      </c>
      <c r="F18" s="122"/>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row>
    <row r="19" spans="1:256">
      <c r="A19" s="118"/>
      <c r="B19" s="121"/>
      <c r="C19" s="1016" t="s">
        <v>2046</v>
      </c>
      <c r="D19" s="121"/>
      <c r="E19" s="1016" t="s">
        <v>2047</v>
      </c>
      <c r="F19" s="122"/>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row>
    <row r="20" spans="1:256">
      <c r="A20" s="118"/>
      <c r="B20" s="121"/>
      <c r="C20" s="1016" t="s">
        <v>2048</v>
      </c>
      <c r="D20" s="121"/>
      <c r="E20" s="1016" t="s">
        <v>2049</v>
      </c>
      <c r="F20" s="122"/>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row>
    <row r="21" spans="1:256">
      <c r="A21" s="118"/>
      <c r="B21" s="121"/>
      <c r="C21" s="1016" t="s">
        <v>2050</v>
      </c>
      <c r="D21" s="121"/>
      <c r="E21" s="1016" t="s">
        <v>1362</v>
      </c>
      <c r="F21" s="122"/>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row>
    <row r="22" spans="1:256">
      <c r="A22" s="118"/>
      <c r="B22" s="121"/>
      <c r="C22" s="1016" t="s">
        <v>1363</v>
      </c>
      <c r="D22" s="121"/>
      <c r="E22" s="1016" t="s">
        <v>1364</v>
      </c>
      <c r="F22" s="122"/>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row>
    <row r="23" spans="1:256">
      <c r="A23" s="118"/>
      <c r="B23" s="121"/>
      <c r="C23" s="1016" t="s">
        <v>1365</v>
      </c>
      <c r="D23" s="121"/>
      <c r="E23" s="1016" t="s">
        <v>1366</v>
      </c>
      <c r="F23" s="122"/>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row>
    <row r="24" spans="1:256">
      <c r="A24" s="118"/>
      <c r="B24" s="121"/>
      <c r="C24" s="1016" t="s">
        <v>1367</v>
      </c>
      <c r="D24" s="121"/>
      <c r="E24" s="1016" t="s">
        <v>1368</v>
      </c>
      <c r="F24" s="122"/>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row>
    <row r="25" spans="1:256">
      <c r="A25" s="118"/>
      <c r="B25" s="121"/>
      <c r="C25" s="1016" t="s">
        <v>1369</v>
      </c>
      <c r="D25" s="121"/>
      <c r="E25" s="1016" t="s">
        <v>1370</v>
      </c>
      <c r="F25" s="122"/>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row>
    <row r="26" spans="1:256">
      <c r="A26" s="118"/>
      <c r="B26" s="121"/>
      <c r="C26" s="1016" t="s">
        <v>1371</v>
      </c>
      <c r="D26" s="121"/>
      <c r="E26" s="1016" t="s">
        <v>1372</v>
      </c>
      <c r="F26" s="122"/>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row>
    <row r="27" spans="1:256">
      <c r="A27" s="118"/>
      <c r="B27" s="121"/>
      <c r="C27" s="1016" t="s">
        <v>1373</v>
      </c>
      <c r="D27" s="121"/>
      <c r="E27" s="1016"/>
      <c r="F27" s="122"/>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row>
    <row r="28" spans="1:256">
      <c r="A28" s="118"/>
      <c r="B28" s="121"/>
      <c r="C28" s="1016" t="s">
        <v>1374</v>
      </c>
      <c r="D28" s="123" t="s">
        <v>1375</v>
      </c>
      <c r="E28" s="1016" t="s">
        <v>1376</v>
      </c>
      <c r="F28" s="122"/>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row>
    <row r="29" spans="1:256">
      <c r="A29" s="118"/>
      <c r="B29" s="121"/>
      <c r="C29" s="1016"/>
      <c r="D29" s="121"/>
      <c r="E29" s="1016" t="s">
        <v>1377</v>
      </c>
      <c r="F29" s="122"/>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row>
    <row r="30" spans="1:256">
      <c r="A30" s="118"/>
      <c r="B30" s="119" t="s">
        <v>1378</v>
      </c>
      <c r="C30" s="1016" t="s">
        <v>1379</v>
      </c>
      <c r="D30" s="121"/>
      <c r="E30" s="1016" t="s">
        <v>1380</v>
      </c>
      <c r="F30" s="122"/>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row>
    <row r="31" spans="1:256">
      <c r="A31" s="118"/>
      <c r="B31" s="121"/>
      <c r="C31" s="1016" t="s">
        <v>1381</v>
      </c>
      <c r="D31" s="121"/>
      <c r="E31" s="1016" t="s">
        <v>1382</v>
      </c>
      <c r="F31" s="122"/>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row>
    <row r="32" spans="1:256">
      <c r="A32" s="118"/>
      <c r="B32" s="121"/>
      <c r="C32" s="1016" t="s">
        <v>1383</v>
      </c>
      <c r="D32" s="124" t="s">
        <v>728</v>
      </c>
      <c r="E32" s="1016" t="s">
        <v>1384</v>
      </c>
      <c r="F32" s="122"/>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row>
    <row r="33" spans="1:256">
      <c r="A33" s="118"/>
      <c r="B33" s="121"/>
      <c r="C33" s="1016" t="s">
        <v>1385</v>
      </c>
      <c r="D33" s="121" t="s">
        <v>728</v>
      </c>
      <c r="E33" s="1016" t="s">
        <v>1386</v>
      </c>
      <c r="F33" s="122"/>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row>
    <row r="34" spans="1:256">
      <c r="A34" s="118"/>
      <c r="B34" s="121"/>
      <c r="C34" s="1016" t="s">
        <v>1387</v>
      </c>
      <c r="D34" s="121"/>
      <c r="E34" s="1016" t="s">
        <v>1388</v>
      </c>
      <c r="F34" s="122"/>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row>
    <row r="35" spans="1:256">
      <c r="A35" s="118"/>
      <c r="B35" s="121"/>
      <c r="C35" s="1016" t="s">
        <v>1389</v>
      </c>
      <c r="D35" s="121"/>
      <c r="E35" s="1016" t="s">
        <v>1390</v>
      </c>
      <c r="F35" s="122"/>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row>
    <row r="36" spans="1:256">
      <c r="A36" s="118"/>
      <c r="B36" s="121"/>
      <c r="C36" s="1016" t="s">
        <v>1391</v>
      </c>
      <c r="D36" s="121"/>
      <c r="E36" s="1016" t="s">
        <v>1392</v>
      </c>
      <c r="F36" s="122"/>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row>
    <row r="37" spans="1:256">
      <c r="A37" s="118"/>
      <c r="B37" s="121"/>
      <c r="C37" s="1016" t="s">
        <v>1393</v>
      </c>
      <c r="D37" s="121"/>
      <c r="E37" s="1016" t="s">
        <v>1394</v>
      </c>
      <c r="F37" s="122"/>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row>
    <row r="38" spans="1:256">
      <c r="A38" s="118"/>
      <c r="B38" s="121"/>
      <c r="C38" s="1016" t="s">
        <v>1395</v>
      </c>
      <c r="D38" s="121"/>
      <c r="E38" s="1016"/>
      <c r="F38" s="122"/>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row>
    <row r="39" spans="1:256">
      <c r="A39" s="118"/>
      <c r="B39" s="121"/>
      <c r="C39" s="1016"/>
      <c r="D39" s="123" t="s">
        <v>1396</v>
      </c>
      <c r="E39" s="1016" t="s">
        <v>1397</v>
      </c>
      <c r="F39" s="122"/>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row>
    <row r="40" spans="1:256">
      <c r="A40" s="118"/>
      <c r="B40" s="123" t="s">
        <v>1398</v>
      </c>
      <c r="C40" s="1016" t="s">
        <v>1399</v>
      </c>
      <c r="D40" s="121"/>
      <c r="E40" s="1016" t="s">
        <v>1400</v>
      </c>
      <c r="F40" s="122"/>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row>
    <row r="41" spans="1:256">
      <c r="A41" s="118"/>
      <c r="B41" s="121"/>
      <c r="C41" s="1016" t="s">
        <v>1401</v>
      </c>
      <c r="D41" s="121"/>
      <c r="E41" s="1016" t="s">
        <v>1402</v>
      </c>
      <c r="F41" s="122"/>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row>
    <row r="42" spans="1:256">
      <c r="A42" s="118"/>
      <c r="B42" s="121"/>
      <c r="C42" s="1016" t="s">
        <v>1403</v>
      </c>
      <c r="D42" s="121"/>
      <c r="E42" s="1016" t="s">
        <v>1404</v>
      </c>
      <c r="F42" s="122"/>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row>
    <row r="43" spans="1:256">
      <c r="A43" s="118"/>
      <c r="B43" s="121"/>
      <c r="C43" s="1016" t="s">
        <v>1405</v>
      </c>
      <c r="D43" s="121"/>
      <c r="E43" s="1016" t="s">
        <v>1406</v>
      </c>
      <c r="F43" s="122"/>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row>
    <row r="44" spans="1:256">
      <c r="A44" s="118"/>
      <c r="B44" s="121"/>
      <c r="C44" s="1016" t="s">
        <v>1407</v>
      </c>
      <c r="D44" s="121"/>
      <c r="E44" s="1016" t="s">
        <v>1408</v>
      </c>
      <c r="F44" s="122"/>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row>
    <row r="45" spans="1:256">
      <c r="A45" s="118"/>
      <c r="B45" s="121"/>
      <c r="C45" s="1016" t="s">
        <v>1409</v>
      </c>
      <c r="D45" s="121"/>
      <c r="E45" s="1016" t="s">
        <v>1410</v>
      </c>
      <c r="F45" s="122"/>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row>
    <row r="46" spans="1:256">
      <c r="A46" s="118"/>
      <c r="B46" s="121"/>
      <c r="C46" s="1016" t="s">
        <v>1411</v>
      </c>
      <c r="D46" s="124" t="s">
        <v>728</v>
      </c>
      <c r="E46" s="1016"/>
      <c r="F46" s="122"/>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row>
    <row r="47" spans="1:256">
      <c r="A47" s="118"/>
      <c r="B47" s="121"/>
      <c r="C47" s="1016" t="s">
        <v>1412</v>
      </c>
      <c r="D47" s="123" t="s">
        <v>1413</v>
      </c>
      <c r="E47" s="1016" t="s">
        <v>1414</v>
      </c>
      <c r="F47" s="122"/>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row>
    <row r="48" spans="1:256">
      <c r="A48" s="118"/>
      <c r="B48" s="121"/>
      <c r="C48" s="1016" t="s">
        <v>1415</v>
      </c>
      <c r="D48" s="121"/>
      <c r="E48" s="1016" t="s">
        <v>1416</v>
      </c>
      <c r="F48" s="122"/>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row>
    <row r="49" spans="1:256">
      <c r="A49" s="118"/>
      <c r="B49" s="121"/>
      <c r="C49" s="1016" t="s">
        <v>1417</v>
      </c>
      <c r="D49" s="121"/>
      <c r="E49" s="1016" t="s">
        <v>1418</v>
      </c>
      <c r="F49" s="122"/>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row>
    <row r="50" spans="1:256">
      <c r="A50" s="118"/>
      <c r="B50" s="121"/>
      <c r="C50" s="1016" t="s">
        <v>1419</v>
      </c>
      <c r="D50" s="121"/>
      <c r="E50" s="1016" t="s">
        <v>1420</v>
      </c>
      <c r="F50" s="122"/>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row>
    <row r="51" spans="1:256">
      <c r="A51" s="118"/>
      <c r="B51" s="124" t="s">
        <v>728</v>
      </c>
      <c r="C51" s="1016" t="s">
        <v>1421</v>
      </c>
      <c r="D51" s="121"/>
      <c r="E51" s="1016" t="s">
        <v>1422</v>
      </c>
      <c r="F51" s="122"/>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row>
    <row r="52" spans="1:256">
      <c r="A52" s="118"/>
      <c r="B52" s="121"/>
      <c r="C52" s="1016" t="s">
        <v>2032</v>
      </c>
      <c r="D52" s="121"/>
      <c r="E52" s="1016"/>
      <c r="F52" s="122"/>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row>
    <row r="53" spans="1:256">
      <c r="A53" s="118"/>
      <c r="B53" s="121"/>
      <c r="C53" s="1016"/>
      <c r="D53" s="121"/>
      <c r="E53" s="1016"/>
      <c r="F53" s="122"/>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row>
    <row r="54" spans="1:256" ht="66" customHeight="1">
      <c r="A54" s="118"/>
      <c r="B54" s="125" t="s">
        <v>1423</v>
      </c>
      <c r="C54" s="1017" t="s">
        <v>1876</v>
      </c>
      <c r="D54" s="126" t="s">
        <v>1424</v>
      </c>
      <c r="E54" s="1017" t="s">
        <v>1425</v>
      </c>
      <c r="F54" s="122"/>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row>
    <row r="55" spans="1:256">
      <c r="A55" s="118"/>
      <c r="B55" s="121"/>
      <c r="C55" s="1016"/>
      <c r="D55" s="127"/>
      <c r="E55" s="1019"/>
      <c r="F55" s="122"/>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row>
    <row r="56" spans="1:256" ht="45" customHeight="1" thickBot="1">
      <c r="A56" s="128"/>
      <c r="B56" s="129" t="s">
        <v>1426</v>
      </c>
      <c r="C56" s="1018" t="s">
        <v>1427</v>
      </c>
      <c r="D56" s="130" t="s">
        <v>1428</v>
      </c>
      <c r="E56" s="1018" t="s">
        <v>1429</v>
      </c>
      <c r="F56" s="13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row>
    <row r="57" spans="1:256" ht="15" customHeight="1">
      <c r="A57" s="114"/>
      <c r="B57" s="114"/>
      <c r="C57" s="114"/>
      <c r="D57" s="114"/>
      <c r="E57" s="537" t="s">
        <v>1430</v>
      </c>
      <c r="F57" s="1004"/>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14"/>
      <c r="C58" s="114"/>
      <c r="D58" s="1004">
        <v>1</v>
      </c>
      <c r="E58" s="1004"/>
      <c r="F58" s="1004"/>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1083"/>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94"/>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94"/>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94"/>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32"/>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94"/>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9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94"/>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94"/>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94"/>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94"/>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94"/>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94"/>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85"/>
  <sheetViews>
    <sheetView defaultGridColor="0" colorId="22" zoomScale="75" zoomScaleNormal="75" workbookViewId="0">
      <selection activeCell="C6" sqref="C6"/>
    </sheetView>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 min="257" max="257" width="4.77734375" customWidth="1"/>
    <col min="258" max="258" width="1.77734375" customWidth="1"/>
    <col min="259" max="259" width="77.77734375" customWidth="1"/>
    <col min="260" max="260" width="4.77734375" customWidth="1"/>
    <col min="261" max="261" width="32.6640625" customWidth="1"/>
    <col min="513" max="513" width="4.77734375" customWidth="1"/>
    <col min="514" max="514" width="1.77734375" customWidth="1"/>
    <col min="515" max="515" width="77.77734375" customWidth="1"/>
    <col min="516" max="516" width="4.77734375" customWidth="1"/>
    <col min="517" max="517" width="32.6640625" customWidth="1"/>
    <col min="769" max="769" width="4.77734375" customWidth="1"/>
    <col min="770" max="770" width="1.77734375" customWidth="1"/>
    <col min="771" max="771" width="77.77734375" customWidth="1"/>
    <col min="772" max="772" width="4.77734375" customWidth="1"/>
    <col min="773" max="773" width="32.6640625" customWidth="1"/>
    <col min="1025" max="1025" width="4.77734375" customWidth="1"/>
    <col min="1026" max="1026" width="1.77734375" customWidth="1"/>
    <col min="1027" max="1027" width="77.77734375" customWidth="1"/>
    <col min="1028" max="1028" width="4.77734375" customWidth="1"/>
    <col min="1029" max="1029" width="32.6640625" customWidth="1"/>
    <col min="1281" max="1281" width="4.77734375" customWidth="1"/>
    <col min="1282" max="1282" width="1.77734375" customWidth="1"/>
    <col min="1283" max="1283" width="77.77734375" customWidth="1"/>
    <col min="1284" max="1284" width="4.77734375" customWidth="1"/>
    <col min="1285" max="1285" width="32.6640625" customWidth="1"/>
    <col min="1537" max="1537" width="4.77734375" customWidth="1"/>
    <col min="1538" max="1538" width="1.77734375" customWidth="1"/>
    <col min="1539" max="1539" width="77.77734375" customWidth="1"/>
    <col min="1540" max="1540" width="4.77734375" customWidth="1"/>
    <col min="1541" max="1541" width="32.6640625" customWidth="1"/>
    <col min="1793" max="1793" width="4.77734375" customWidth="1"/>
    <col min="1794" max="1794" width="1.77734375" customWidth="1"/>
    <col min="1795" max="1795" width="77.77734375" customWidth="1"/>
    <col min="1796" max="1796" width="4.77734375" customWidth="1"/>
    <col min="1797" max="1797" width="32.6640625" customWidth="1"/>
    <col min="2049" max="2049" width="4.77734375" customWidth="1"/>
    <col min="2050" max="2050" width="1.77734375" customWidth="1"/>
    <col min="2051" max="2051" width="77.77734375" customWidth="1"/>
    <col min="2052" max="2052" width="4.77734375" customWidth="1"/>
    <col min="2053" max="2053" width="32.6640625" customWidth="1"/>
    <col min="2305" max="2305" width="4.77734375" customWidth="1"/>
    <col min="2306" max="2306" width="1.77734375" customWidth="1"/>
    <col min="2307" max="2307" width="77.77734375" customWidth="1"/>
    <col min="2308" max="2308" width="4.77734375" customWidth="1"/>
    <col min="2309" max="2309" width="32.6640625" customWidth="1"/>
    <col min="2561" max="2561" width="4.77734375" customWidth="1"/>
    <col min="2562" max="2562" width="1.77734375" customWidth="1"/>
    <col min="2563" max="2563" width="77.77734375" customWidth="1"/>
    <col min="2564" max="2564" width="4.77734375" customWidth="1"/>
    <col min="2565" max="2565" width="32.6640625" customWidth="1"/>
    <col min="2817" max="2817" width="4.77734375" customWidth="1"/>
    <col min="2818" max="2818" width="1.77734375" customWidth="1"/>
    <col min="2819" max="2819" width="77.77734375" customWidth="1"/>
    <col min="2820" max="2820" width="4.77734375" customWidth="1"/>
    <col min="2821" max="2821" width="32.6640625" customWidth="1"/>
    <col min="3073" max="3073" width="4.77734375" customWidth="1"/>
    <col min="3074" max="3074" width="1.77734375" customWidth="1"/>
    <col min="3075" max="3075" width="77.77734375" customWidth="1"/>
    <col min="3076" max="3076" width="4.77734375" customWidth="1"/>
    <col min="3077" max="3077" width="32.6640625" customWidth="1"/>
    <col min="3329" max="3329" width="4.77734375" customWidth="1"/>
    <col min="3330" max="3330" width="1.77734375" customWidth="1"/>
    <col min="3331" max="3331" width="77.77734375" customWidth="1"/>
    <col min="3332" max="3332" width="4.77734375" customWidth="1"/>
    <col min="3333" max="3333" width="32.6640625" customWidth="1"/>
    <col min="3585" max="3585" width="4.77734375" customWidth="1"/>
    <col min="3586" max="3586" width="1.77734375" customWidth="1"/>
    <col min="3587" max="3587" width="77.77734375" customWidth="1"/>
    <col min="3588" max="3588" width="4.77734375" customWidth="1"/>
    <col min="3589" max="3589" width="32.6640625" customWidth="1"/>
    <col min="3841" max="3841" width="4.77734375" customWidth="1"/>
    <col min="3842" max="3842" width="1.77734375" customWidth="1"/>
    <col min="3843" max="3843" width="77.77734375" customWidth="1"/>
    <col min="3844" max="3844" width="4.77734375" customWidth="1"/>
    <col min="3845" max="3845" width="32.6640625" customWidth="1"/>
    <col min="4097" max="4097" width="4.77734375" customWidth="1"/>
    <col min="4098" max="4098" width="1.77734375" customWidth="1"/>
    <col min="4099" max="4099" width="77.77734375" customWidth="1"/>
    <col min="4100" max="4100" width="4.77734375" customWidth="1"/>
    <col min="4101" max="4101" width="32.6640625" customWidth="1"/>
    <col min="4353" max="4353" width="4.77734375" customWidth="1"/>
    <col min="4354" max="4354" width="1.77734375" customWidth="1"/>
    <col min="4355" max="4355" width="77.77734375" customWidth="1"/>
    <col min="4356" max="4356" width="4.77734375" customWidth="1"/>
    <col min="4357" max="4357" width="32.6640625" customWidth="1"/>
    <col min="4609" max="4609" width="4.77734375" customWidth="1"/>
    <col min="4610" max="4610" width="1.77734375" customWidth="1"/>
    <col min="4611" max="4611" width="77.77734375" customWidth="1"/>
    <col min="4612" max="4612" width="4.77734375" customWidth="1"/>
    <col min="4613" max="4613" width="32.6640625" customWidth="1"/>
    <col min="4865" max="4865" width="4.77734375" customWidth="1"/>
    <col min="4866" max="4866" width="1.77734375" customWidth="1"/>
    <col min="4867" max="4867" width="77.77734375" customWidth="1"/>
    <col min="4868" max="4868" width="4.77734375" customWidth="1"/>
    <col min="4869" max="4869" width="32.6640625" customWidth="1"/>
    <col min="5121" max="5121" width="4.77734375" customWidth="1"/>
    <col min="5122" max="5122" width="1.77734375" customWidth="1"/>
    <col min="5123" max="5123" width="77.77734375" customWidth="1"/>
    <col min="5124" max="5124" width="4.77734375" customWidth="1"/>
    <col min="5125" max="5125" width="32.6640625" customWidth="1"/>
    <col min="5377" max="5377" width="4.77734375" customWidth="1"/>
    <col min="5378" max="5378" width="1.77734375" customWidth="1"/>
    <col min="5379" max="5379" width="77.77734375" customWidth="1"/>
    <col min="5380" max="5380" width="4.77734375" customWidth="1"/>
    <col min="5381" max="5381" width="32.6640625" customWidth="1"/>
    <col min="5633" max="5633" width="4.77734375" customWidth="1"/>
    <col min="5634" max="5634" width="1.77734375" customWidth="1"/>
    <col min="5635" max="5635" width="77.77734375" customWidth="1"/>
    <col min="5636" max="5636" width="4.77734375" customWidth="1"/>
    <col min="5637" max="5637" width="32.6640625" customWidth="1"/>
    <col min="5889" max="5889" width="4.77734375" customWidth="1"/>
    <col min="5890" max="5890" width="1.77734375" customWidth="1"/>
    <col min="5891" max="5891" width="77.77734375" customWidth="1"/>
    <col min="5892" max="5892" width="4.77734375" customWidth="1"/>
    <col min="5893" max="5893" width="32.6640625" customWidth="1"/>
    <col min="6145" max="6145" width="4.77734375" customWidth="1"/>
    <col min="6146" max="6146" width="1.77734375" customWidth="1"/>
    <col min="6147" max="6147" width="77.77734375" customWidth="1"/>
    <col min="6148" max="6148" width="4.77734375" customWidth="1"/>
    <col min="6149" max="6149" width="32.6640625" customWidth="1"/>
    <col min="6401" max="6401" width="4.77734375" customWidth="1"/>
    <col min="6402" max="6402" width="1.77734375" customWidth="1"/>
    <col min="6403" max="6403" width="77.77734375" customWidth="1"/>
    <col min="6404" max="6404" width="4.77734375" customWidth="1"/>
    <col min="6405" max="6405" width="32.6640625" customWidth="1"/>
    <col min="6657" max="6657" width="4.77734375" customWidth="1"/>
    <col min="6658" max="6658" width="1.77734375" customWidth="1"/>
    <col min="6659" max="6659" width="77.77734375" customWidth="1"/>
    <col min="6660" max="6660" width="4.77734375" customWidth="1"/>
    <col min="6661" max="6661" width="32.6640625" customWidth="1"/>
    <col min="6913" max="6913" width="4.77734375" customWidth="1"/>
    <col min="6914" max="6914" width="1.77734375" customWidth="1"/>
    <col min="6915" max="6915" width="77.77734375" customWidth="1"/>
    <col min="6916" max="6916" width="4.77734375" customWidth="1"/>
    <col min="6917" max="6917" width="32.6640625" customWidth="1"/>
    <col min="7169" max="7169" width="4.77734375" customWidth="1"/>
    <col min="7170" max="7170" width="1.77734375" customWidth="1"/>
    <col min="7171" max="7171" width="77.77734375" customWidth="1"/>
    <col min="7172" max="7172" width="4.77734375" customWidth="1"/>
    <col min="7173" max="7173" width="32.6640625" customWidth="1"/>
    <col min="7425" max="7425" width="4.77734375" customWidth="1"/>
    <col min="7426" max="7426" width="1.77734375" customWidth="1"/>
    <col min="7427" max="7427" width="77.77734375" customWidth="1"/>
    <col min="7428" max="7428" width="4.77734375" customWidth="1"/>
    <col min="7429" max="7429" width="32.6640625" customWidth="1"/>
    <col min="7681" max="7681" width="4.77734375" customWidth="1"/>
    <col min="7682" max="7682" width="1.77734375" customWidth="1"/>
    <col min="7683" max="7683" width="77.77734375" customWidth="1"/>
    <col min="7684" max="7684" width="4.77734375" customWidth="1"/>
    <col min="7685" max="7685" width="32.6640625" customWidth="1"/>
    <col min="7937" max="7937" width="4.77734375" customWidth="1"/>
    <col min="7938" max="7938" width="1.77734375" customWidth="1"/>
    <col min="7939" max="7939" width="77.77734375" customWidth="1"/>
    <col min="7940" max="7940" width="4.77734375" customWidth="1"/>
    <col min="7941" max="7941" width="32.6640625" customWidth="1"/>
    <col min="8193" max="8193" width="4.77734375" customWidth="1"/>
    <col min="8194" max="8194" width="1.77734375" customWidth="1"/>
    <col min="8195" max="8195" width="77.77734375" customWidth="1"/>
    <col min="8196" max="8196" width="4.77734375" customWidth="1"/>
    <col min="8197" max="8197" width="32.6640625" customWidth="1"/>
    <col min="8449" max="8449" width="4.77734375" customWidth="1"/>
    <col min="8450" max="8450" width="1.77734375" customWidth="1"/>
    <col min="8451" max="8451" width="77.77734375" customWidth="1"/>
    <col min="8452" max="8452" width="4.77734375" customWidth="1"/>
    <col min="8453" max="8453" width="32.6640625" customWidth="1"/>
    <col min="8705" max="8705" width="4.77734375" customWidth="1"/>
    <col min="8706" max="8706" width="1.77734375" customWidth="1"/>
    <col min="8707" max="8707" width="77.77734375" customWidth="1"/>
    <col min="8708" max="8708" width="4.77734375" customWidth="1"/>
    <col min="8709" max="8709" width="32.6640625" customWidth="1"/>
    <col min="8961" max="8961" width="4.77734375" customWidth="1"/>
    <col min="8962" max="8962" width="1.77734375" customWidth="1"/>
    <col min="8963" max="8963" width="77.77734375" customWidth="1"/>
    <col min="8964" max="8964" width="4.77734375" customWidth="1"/>
    <col min="8965" max="8965" width="32.6640625" customWidth="1"/>
    <col min="9217" max="9217" width="4.77734375" customWidth="1"/>
    <col min="9218" max="9218" width="1.77734375" customWidth="1"/>
    <col min="9219" max="9219" width="77.77734375" customWidth="1"/>
    <col min="9220" max="9220" width="4.77734375" customWidth="1"/>
    <col min="9221" max="9221" width="32.6640625" customWidth="1"/>
    <col min="9473" max="9473" width="4.77734375" customWidth="1"/>
    <col min="9474" max="9474" width="1.77734375" customWidth="1"/>
    <col min="9475" max="9475" width="77.77734375" customWidth="1"/>
    <col min="9476" max="9476" width="4.77734375" customWidth="1"/>
    <col min="9477" max="9477" width="32.6640625" customWidth="1"/>
    <col min="9729" max="9729" width="4.77734375" customWidth="1"/>
    <col min="9730" max="9730" width="1.77734375" customWidth="1"/>
    <col min="9731" max="9731" width="77.77734375" customWidth="1"/>
    <col min="9732" max="9732" width="4.77734375" customWidth="1"/>
    <col min="9733" max="9733" width="32.6640625" customWidth="1"/>
    <col min="9985" max="9985" width="4.77734375" customWidth="1"/>
    <col min="9986" max="9986" width="1.77734375" customWidth="1"/>
    <col min="9987" max="9987" width="77.77734375" customWidth="1"/>
    <col min="9988" max="9988" width="4.77734375" customWidth="1"/>
    <col min="9989" max="9989" width="32.6640625" customWidth="1"/>
    <col min="10241" max="10241" width="4.77734375" customWidth="1"/>
    <col min="10242" max="10242" width="1.77734375" customWidth="1"/>
    <col min="10243" max="10243" width="77.77734375" customWidth="1"/>
    <col min="10244" max="10244" width="4.77734375" customWidth="1"/>
    <col min="10245" max="10245" width="32.6640625" customWidth="1"/>
    <col min="10497" max="10497" width="4.77734375" customWidth="1"/>
    <col min="10498" max="10498" width="1.77734375" customWidth="1"/>
    <col min="10499" max="10499" width="77.77734375" customWidth="1"/>
    <col min="10500" max="10500" width="4.77734375" customWidth="1"/>
    <col min="10501" max="10501" width="32.6640625" customWidth="1"/>
    <col min="10753" max="10753" width="4.77734375" customWidth="1"/>
    <col min="10754" max="10754" width="1.77734375" customWidth="1"/>
    <col min="10755" max="10755" width="77.77734375" customWidth="1"/>
    <col min="10756" max="10756" width="4.77734375" customWidth="1"/>
    <col min="10757" max="10757" width="32.6640625" customWidth="1"/>
    <col min="11009" max="11009" width="4.77734375" customWidth="1"/>
    <col min="11010" max="11010" width="1.77734375" customWidth="1"/>
    <col min="11011" max="11011" width="77.77734375" customWidth="1"/>
    <col min="11012" max="11012" width="4.77734375" customWidth="1"/>
    <col min="11013" max="11013" width="32.6640625" customWidth="1"/>
    <col min="11265" max="11265" width="4.77734375" customWidth="1"/>
    <col min="11266" max="11266" width="1.77734375" customWidth="1"/>
    <col min="11267" max="11267" width="77.77734375" customWidth="1"/>
    <col min="11268" max="11268" width="4.77734375" customWidth="1"/>
    <col min="11269" max="11269" width="32.6640625" customWidth="1"/>
    <col min="11521" max="11521" width="4.77734375" customWidth="1"/>
    <col min="11522" max="11522" width="1.77734375" customWidth="1"/>
    <col min="11523" max="11523" width="77.77734375" customWidth="1"/>
    <col min="11524" max="11524" width="4.77734375" customWidth="1"/>
    <col min="11525" max="11525" width="32.6640625" customWidth="1"/>
    <col min="11777" max="11777" width="4.77734375" customWidth="1"/>
    <col min="11778" max="11778" width="1.77734375" customWidth="1"/>
    <col min="11779" max="11779" width="77.77734375" customWidth="1"/>
    <col min="11780" max="11780" width="4.77734375" customWidth="1"/>
    <col min="11781" max="11781" width="32.6640625" customWidth="1"/>
    <col min="12033" max="12033" width="4.77734375" customWidth="1"/>
    <col min="12034" max="12034" width="1.77734375" customWidth="1"/>
    <col min="12035" max="12035" width="77.77734375" customWidth="1"/>
    <col min="12036" max="12036" width="4.77734375" customWidth="1"/>
    <col min="12037" max="12037" width="32.6640625" customWidth="1"/>
    <col min="12289" max="12289" width="4.77734375" customWidth="1"/>
    <col min="12290" max="12290" width="1.77734375" customWidth="1"/>
    <col min="12291" max="12291" width="77.77734375" customWidth="1"/>
    <col min="12292" max="12292" width="4.77734375" customWidth="1"/>
    <col min="12293" max="12293" width="32.6640625" customWidth="1"/>
    <col min="12545" max="12545" width="4.77734375" customWidth="1"/>
    <col min="12546" max="12546" width="1.77734375" customWidth="1"/>
    <col min="12547" max="12547" width="77.77734375" customWidth="1"/>
    <col min="12548" max="12548" width="4.77734375" customWidth="1"/>
    <col min="12549" max="12549" width="32.6640625" customWidth="1"/>
    <col min="12801" max="12801" width="4.77734375" customWidth="1"/>
    <col min="12802" max="12802" width="1.77734375" customWidth="1"/>
    <col min="12803" max="12803" width="77.77734375" customWidth="1"/>
    <col min="12804" max="12804" width="4.77734375" customWidth="1"/>
    <col min="12805" max="12805" width="32.6640625" customWidth="1"/>
    <col min="13057" max="13057" width="4.77734375" customWidth="1"/>
    <col min="13058" max="13058" width="1.77734375" customWidth="1"/>
    <col min="13059" max="13059" width="77.77734375" customWidth="1"/>
    <col min="13060" max="13060" width="4.77734375" customWidth="1"/>
    <col min="13061" max="13061" width="32.6640625" customWidth="1"/>
    <col min="13313" max="13313" width="4.77734375" customWidth="1"/>
    <col min="13314" max="13314" width="1.77734375" customWidth="1"/>
    <col min="13315" max="13315" width="77.77734375" customWidth="1"/>
    <col min="13316" max="13316" width="4.77734375" customWidth="1"/>
    <col min="13317" max="13317" width="32.6640625" customWidth="1"/>
    <col min="13569" max="13569" width="4.77734375" customWidth="1"/>
    <col min="13570" max="13570" width="1.77734375" customWidth="1"/>
    <col min="13571" max="13571" width="77.77734375" customWidth="1"/>
    <col min="13572" max="13572" width="4.77734375" customWidth="1"/>
    <col min="13573" max="13573" width="32.6640625" customWidth="1"/>
    <col min="13825" max="13825" width="4.77734375" customWidth="1"/>
    <col min="13826" max="13826" width="1.77734375" customWidth="1"/>
    <col min="13827" max="13827" width="77.77734375" customWidth="1"/>
    <col min="13828" max="13828" width="4.77734375" customWidth="1"/>
    <col min="13829" max="13829" width="32.6640625" customWidth="1"/>
    <col min="14081" max="14081" width="4.77734375" customWidth="1"/>
    <col min="14082" max="14082" width="1.77734375" customWidth="1"/>
    <col min="14083" max="14083" width="77.77734375" customWidth="1"/>
    <col min="14084" max="14084" width="4.77734375" customWidth="1"/>
    <col min="14085" max="14085" width="32.6640625" customWidth="1"/>
    <col min="14337" max="14337" width="4.77734375" customWidth="1"/>
    <col min="14338" max="14338" width="1.77734375" customWidth="1"/>
    <col min="14339" max="14339" width="77.77734375" customWidth="1"/>
    <col min="14340" max="14340" width="4.77734375" customWidth="1"/>
    <col min="14341" max="14341" width="32.6640625" customWidth="1"/>
    <col min="14593" max="14593" width="4.77734375" customWidth="1"/>
    <col min="14594" max="14594" width="1.77734375" customWidth="1"/>
    <col min="14595" max="14595" width="77.77734375" customWidth="1"/>
    <col min="14596" max="14596" width="4.77734375" customWidth="1"/>
    <col min="14597" max="14597" width="32.6640625" customWidth="1"/>
    <col min="14849" max="14849" width="4.77734375" customWidth="1"/>
    <col min="14850" max="14850" width="1.77734375" customWidth="1"/>
    <col min="14851" max="14851" width="77.77734375" customWidth="1"/>
    <col min="14852" max="14852" width="4.77734375" customWidth="1"/>
    <col min="14853" max="14853" width="32.6640625" customWidth="1"/>
    <col min="15105" max="15105" width="4.77734375" customWidth="1"/>
    <col min="15106" max="15106" width="1.77734375" customWidth="1"/>
    <col min="15107" max="15107" width="77.77734375" customWidth="1"/>
    <col min="15108" max="15108" width="4.77734375" customWidth="1"/>
    <col min="15109" max="15109" width="32.6640625" customWidth="1"/>
    <col min="15361" max="15361" width="4.77734375" customWidth="1"/>
    <col min="15362" max="15362" width="1.77734375" customWidth="1"/>
    <col min="15363" max="15363" width="77.77734375" customWidth="1"/>
    <col min="15364" max="15364" width="4.77734375" customWidth="1"/>
    <col min="15365" max="15365" width="32.6640625" customWidth="1"/>
    <col min="15617" max="15617" width="4.77734375" customWidth="1"/>
    <col min="15618" max="15618" width="1.77734375" customWidth="1"/>
    <col min="15619" max="15619" width="77.77734375" customWidth="1"/>
    <col min="15620" max="15620" width="4.77734375" customWidth="1"/>
    <col min="15621" max="15621" width="32.6640625" customWidth="1"/>
    <col min="15873" max="15873" width="4.77734375" customWidth="1"/>
    <col min="15874" max="15874" width="1.77734375" customWidth="1"/>
    <col min="15875" max="15875" width="77.77734375" customWidth="1"/>
    <col min="15876" max="15876" width="4.77734375" customWidth="1"/>
    <col min="15877" max="15877" width="32.6640625" customWidth="1"/>
    <col min="16129" max="16129" width="4.77734375" customWidth="1"/>
    <col min="16130" max="16130" width="1.77734375" customWidth="1"/>
    <col min="16131" max="16131" width="77.77734375" customWidth="1"/>
    <col min="16132" max="16132" width="4.77734375" customWidth="1"/>
    <col min="16133" max="16133" width="32.6640625" customWidth="1"/>
  </cols>
  <sheetData>
    <row r="1" spans="1:6" ht="16.899999999999999" customHeight="1" thickBot="1">
      <c r="A1" s="1482" t="str">
        <f>+CONAMEDATE2</f>
        <v>Annual Report of VERIZON NEW YORK INC.                                                     For the period ending DECEMBER 31, 2014</v>
      </c>
      <c r="B1" s="67"/>
      <c r="C1" s="67"/>
      <c r="D1" s="67"/>
      <c r="E1" s="67"/>
      <c r="F1" s="67"/>
    </row>
    <row r="2" spans="1:6" ht="16.899999999999999" customHeight="1">
      <c r="A2" s="68"/>
      <c r="B2" s="69"/>
      <c r="C2" s="69"/>
      <c r="D2" s="69"/>
      <c r="E2" s="70"/>
      <c r="F2" s="67"/>
    </row>
    <row r="3" spans="1:6" ht="16.899999999999999" customHeight="1">
      <c r="A3" s="925" t="s">
        <v>1832</v>
      </c>
      <c r="B3" s="134"/>
      <c r="C3" s="134"/>
      <c r="D3" s="134"/>
      <c r="E3" s="135"/>
      <c r="F3" s="67"/>
    </row>
    <row r="4" spans="1:6" ht="16.899999999999999" customHeight="1">
      <c r="A4" s="74"/>
      <c r="B4" s="67"/>
      <c r="C4" s="67"/>
      <c r="D4" s="67"/>
      <c r="E4" s="75"/>
      <c r="F4" s="67"/>
    </row>
    <row r="5" spans="1:6" ht="16.899999999999999" customHeight="1">
      <c r="A5" s="97" t="s">
        <v>2021</v>
      </c>
      <c r="B5" s="67"/>
      <c r="C5" s="67" t="s">
        <v>1833</v>
      </c>
      <c r="D5" s="67"/>
      <c r="E5" s="75"/>
      <c r="F5" s="67"/>
    </row>
    <row r="6" spans="1:6" ht="16.899999999999999" customHeight="1">
      <c r="A6" s="74"/>
      <c r="B6" s="67"/>
      <c r="C6" s="67" t="s">
        <v>1834</v>
      </c>
      <c r="D6" s="67"/>
      <c r="E6" s="75"/>
      <c r="F6" s="67"/>
    </row>
    <row r="7" spans="1:6" ht="16.899999999999999" customHeight="1">
      <c r="A7" s="74"/>
      <c r="B7" s="67"/>
      <c r="C7" s="67" t="s">
        <v>1835</v>
      </c>
      <c r="D7" s="67"/>
      <c r="E7" s="75"/>
      <c r="F7" s="67"/>
    </row>
    <row r="8" spans="1:6" ht="16.899999999999999" customHeight="1">
      <c r="A8" s="74"/>
      <c r="B8" s="67"/>
      <c r="C8" s="67" t="s">
        <v>1836</v>
      </c>
      <c r="D8" s="67"/>
      <c r="E8" s="75"/>
      <c r="F8" s="67"/>
    </row>
    <row r="9" spans="1:6" ht="16.899999999999999" customHeight="1">
      <c r="A9" s="97" t="s">
        <v>2035</v>
      </c>
      <c r="B9" s="67"/>
      <c r="C9" s="67" t="s">
        <v>1837</v>
      </c>
      <c r="D9" s="67"/>
      <c r="E9" s="75"/>
      <c r="F9" s="67"/>
    </row>
    <row r="10" spans="1:6" ht="16.899999999999999" customHeight="1">
      <c r="A10" s="74"/>
      <c r="B10" s="67"/>
      <c r="C10" s="67" t="s">
        <v>1838</v>
      </c>
      <c r="D10" s="67"/>
      <c r="E10" s="75"/>
      <c r="F10" s="67"/>
    </row>
    <row r="11" spans="1:6" ht="16.899999999999999" customHeight="1">
      <c r="A11" s="74"/>
      <c r="B11" s="67"/>
      <c r="C11" s="67" t="s">
        <v>1839</v>
      </c>
      <c r="D11" s="67"/>
      <c r="E11" s="75"/>
      <c r="F11" s="67"/>
    </row>
    <row r="12" spans="1:6" ht="16.899999999999999" customHeight="1">
      <c r="A12" s="97" t="s">
        <v>1378</v>
      </c>
      <c r="B12" s="67"/>
      <c r="C12" s="67" t="s">
        <v>1840</v>
      </c>
      <c r="D12" s="67"/>
      <c r="E12" s="75"/>
      <c r="F12" s="67"/>
    </row>
    <row r="13" spans="1:6" ht="16.899999999999999" customHeight="1">
      <c r="A13" s="97" t="s">
        <v>1398</v>
      </c>
      <c r="B13" s="67"/>
      <c r="C13" s="67" t="s">
        <v>1841</v>
      </c>
      <c r="D13" s="67"/>
      <c r="E13" s="75"/>
      <c r="F13" s="67"/>
    </row>
    <row r="14" spans="1:6" ht="16.899999999999999" customHeight="1">
      <c r="A14" s="74"/>
      <c r="B14" s="67"/>
      <c r="C14" s="67" t="s">
        <v>1842</v>
      </c>
      <c r="D14" s="67"/>
      <c r="E14" s="75"/>
      <c r="F14" s="67"/>
    </row>
    <row r="15" spans="1:6" ht="16.899999999999999" customHeight="1">
      <c r="A15" s="74"/>
      <c r="B15" s="67"/>
      <c r="C15" s="67" t="s">
        <v>1843</v>
      </c>
      <c r="D15" s="67"/>
      <c r="E15" s="75"/>
      <c r="F15" s="67"/>
    </row>
    <row r="16" spans="1:6" ht="16.899999999999999" customHeight="1">
      <c r="A16" s="97" t="s">
        <v>1423</v>
      </c>
      <c r="B16" s="67"/>
      <c r="C16" s="67" t="s">
        <v>1844</v>
      </c>
      <c r="D16" s="67"/>
      <c r="E16" s="75"/>
      <c r="F16" s="67"/>
    </row>
    <row r="17" spans="1:9" ht="16.899999999999999" customHeight="1">
      <c r="A17" s="74"/>
      <c r="B17" s="67"/>
      <c r="C17" s="67" t="s">
        <v>1845</v>
      </c>
      <c r="D17" s="67"/>
      <c r="E17" s="75"/>
      <c r="F17" s="67"/>
    </row>
    <row r="18" spans="1:9" ht="16.899999999999999" customHeight="1">
      <c r="A18" s="74"/>
      <c r="B18" s="67"/>
      <c r="C18" s="67" t="s">
        <v>1846</v>
      </c>
      <c r="D18" s="67"/>
      <c r="E18" s="75"/>
      <c r="F18" s="67"/>
    </row>
    <row r="19" spans="1:9" ht="16.899999999999999" customHeight="1">
      <c r="A19" s="74"/>
      <c r="B19" s="211"/>
      <c r="C19" s="67" t="s">
        <v>1847</v>
      </c>
      <c r="D19" s="67"/>
      <c r="E19" s="75"/>
      <c r="F19" s="67"/>
    </row>
    <row r="20" spans="1:9" ht="16.899999999999999" customHeight="1">
      <c r="A20" s="625"/>
      <c r="B20" s="176"/>
      <c r="C20" s="180"/>
      <c r="D20" s="182"/>
      <c r="E20" s="184" t="s">
        <v>1848</v>
      </c>
      <c r="F20" s="67"/>
    </row>
    <row r="21" spans="1:9" ht="16.899999999999999" customHeight="1">
      <c r="A21" s="97" t="s">
        <v>36</v>
      </c>
      <c r="B21" s="176"/>
      <c r="C21" s="95" t="s">
        <v>559</v>
      </c>
      <c r="D21" s="177"/>
      <c r="E21" s="140" t="s">
        <v>1849</v>
      </c>
      <c r="F21" s="67"/>
    </row>
    <row r="22" spans="1:9" ht="16.899999999999999" customHeight="1">
      <c r="A22" s="81" t="s">
        <v>48</v>
      </c>
      <c r="B22" s="179"/>
      <c r="C22" s="83" t="s">
        <v>470</v>
      </c>
      <c r="D22" s="186"/>
      <c r="E22" s="285" t="s">
        <v>1850</v>
      </c>
      <c r="F22" s="67"/>
    </row>
    <row r="23" spans="1:9" ht="16.899999999999999" customHeight="1">
      <c r="A23" s="74"/>
      <c r="B23" s="176"/>
      <c r="C23" s="67" t="s">
        <v>1851</v>
      </c>
      <c r="D23" s="177"/>
      <c r="E23" s="75"/>
      <c r="F23" s="67"/>
    </row>
    <row r="24" spans="1:9" ht="16.899999999999999" customHeight="1">
      <c r="A24" s="97" t="s">
        <v>475</v>
      </c>
      <c r="B24" s="176"/>
      <c r="C24" s="67" t="s">
        <v>1852</v>
      </c>
      <c r="D24" s="177"/>
      <c r="E24" s="1535" t="s">
        <v>3303</v>
      </c>
      <c r="F24" s="67"/>
    </row>
    <row r="25" spans="1:9" ht="16.899999999999999" customHeight="1">
      <c r="A25" s="97" t="s">
        <v>968</v>
      </c>
      <c r="B25" s="176"/>
      <c r="C25" s="67" t="s">
        <v>1853</v>
      </c>
      <c r="D25" s="177"/>
      <c r="E25" s="1535" t="s">
        <v>3303</v>
      </c>
      <c r="F25" s="67"/>
    </row>
    <row r="26" spans="1:9" ht="16.899999999999999" customHeight="1">
      <c r="A26" s="97" t="s">
        <v>1212</v>
      </c>
      <c r="B26" s="176"/>
      <c r="C26" s="67" t="s">
        <v>1854</v>
      </c>
      <c r="D26" s="177"/>
      <c r="E26" s="1535" t="s">
        <v>3303</v>
      </c>
      <c r="F26" s="67"/>
    </row>
    <row r="27" spans="1:9" ht="16.899999999999999" customHeight="1">
      <c r="A27" s="97" t="s">
        <v>71</v>
      </c>
      <c r="B27" s="176"/>
      <c r="C27" s="67" t="s">
        <v>1855</v>
      </c>
      <c r="D27" s="177"/>
      <c r="E27" s="1535" t="s">
        <v>3303</v>
      </c>
      <c r="F27" s="67"/>
    </row>
    <row r="28" spans="1:9" ht="16.899999999999999" customHeight="1">
      <c r="A28" s="74"/>
      <c r="B28" s="176"/>
      <c r="C28" s="67" t="s">
        <v>1856</v>
      </c>
      <c r="D28" s="177"/>
      <c r="E28" s="1535" t="s">
        <v>3303</v>
      </c>
      <c r="F28" s="67"/>
    </row>
    <row r="29" spans="1:9" ht="16.899999999999999" customHeight="1">
      <c r="A29" s="97" t="s">
        <v>72</v>
      </c>
      <c r="B29" s="176"/>
      <c r="C29" s="67" t="s">
        <v>1857</v>
      </c>
      <c r="D29" s="177"/>
      <c r="E29" s="1535" t="s">
        <v>3303</v>
      </c>
      <c r="F29" s="1057"/>
      <c r="G29" s="1194"/>
      <c r="H29" s="1194"/>
      <c r="I29" s="1194"/>
    </row>
    <row r="30" spans="1:9" ht="16.899999999999999" customHeight="1">
      <c r="A30" s="97" t="s">
        <v>484</v>
      </c>
      <c r="B30" s="176"/>
      <c r="C30" s="67" t="s">
        <v>1858</v>
      </c>
      <c r="D30" s="177"/>
      <c r="E30" s="1535" t="s">
        <v>3303</v>
      </c>
      <c r="F30" s="1057"/>
      <c r="G30" s="1072"/>
      <c r="H30" s="1194"/>
      <c r="I30" s="1194"/>
    </row>
    <row r="31" spans="1:9" ht="16.899999999999999" customHeight="1">
      <c r="A31" s="97" t="s">
        <v>487</v>
      </c>
      <c r="B31" s="176"/>
      <c r="C31" s="67" t="s">
        <v>1859</v>
      </c>
      <c r="D31" s="177"/>
      <c r="E31" s="1535" t="s">
        <v>3303</v>
      </c>
      <c r="F31" s="1057"/>
      <c r="G31" s="1072"/>
      <c r="H31" s="1194"/>
      <c r="I31" s="1194"/>
    </row>
    <row r="32" spans="1:9" ht="16.899999999999999" customHeight="1">
      <c r="A32" s="97" t="s">
        <v>2227</v>
      </c>
      <c r="B32" s="176"/>
      <c r="C32" s="67" t="s">
        <v>1860</v>
      </c>
      <c r="D32" s="177"/>
      <c r="E32" s="1535" t="s">
        <v>3303</v>
      </c>
      <c r="F32" s="1057"/>
      <c r="G32" s="1194"/>
      <c r="H32" s="1194"/>
      <c r="I32" s="1194"/>
    </row>
    <row r="33" spans="1:10" ht="16.899999999999999" customHeight="1">
      <c r="A33" s="97" t="s">
        <v>341</v>
      </c>
      <c r="B33" s="176"/>
      <c r="C33" s="67" t="s">
        <v>1861</v>
      </c>
      <c r="D33" s="177"/>
      <c r="E33" s="1535" t="s">
        <v>3303</v>
      </c>
      <c r="F33" s="1057"/>
      <c r="G33" s="1194"/>
      <c r="H33" s="1194"/>
      <c r="I33" s="1194"/>
    </row>
    <row r="34" spans="1:10" ht="16.899999999999999" customHeight="1">
      <c r="A34" s="97" t="s">
        <v>73</v>
      </c>
      <c r="B34" s="176"/>
      <c r="C34" s="67" t="s">
        <v>1862</v>
      </c>
      <c r="D34" s="177"/>
      <c r="E34" s="1535" t="s">
        <v>3303</v>
      </c>
      <c r="F34" s="67"/>
    </row>
    <row r="35" spans="1:10" ht="16.899999999999999" customHeight="1">
      <c r="A35" s="97" t="s">
        <v>74</v>
      </c>
      <c r="B35" s="176"/>
      <c r="C35" s="67" t="s">
        <v>1863</v>
      </c>
      <c r="D35" s="177"/>
      <c r="E35" s="1535" t="s">
        <v>3303</v>
      </c>
      <c r="F35" s="67"/>
    </row>
    <row r="36" spans="1:10" ht="16.899999999999999" customHeight="1">
      <c r="A36" s="97" t="s">
        <v>75</v>
      </c>
      <c r="B36" s="176"/>
      <c r="C36" s="67" t="s">
        <v>1864</v>
      </c>
      <c r="D36" s="177"/>
      <c r="E36" s="1535" t="s">
        <v>3303</v>
      </c>
      <c r="F36" s="67"/>
      <c r="G36" s="1194"/>
      <c r="H36" s="1194"/>
      <c r="I36" s="1194"/>
      <c r="J36" s="1194"/>
    </row>
    <row r="37" spans="1:10" ht="16.899999999999999" customHeight="1">
      <c r="A37" s="74"/>
      <c r="B37" s="176"/>
      <c r="C37" s="67" t="s">
        <v>1865</v>
      </c>
      <c r="D37" s="177"/>
      <c r="E37" s="1535" t="s">
        <v>3303</v>
      </c>
      <c r="F37" s="67"/>
      <c r="G37" s="1194"/>
      <c r="H37" s="1194"/>
      <c r="I37" s="1194"/>
      <c r="J37" s="1194"/>
    </row>
    <row r="38" spans="1:10" ht="16.899999999999999" customHeight="1">
      <c r="A38" s="97" t="s">
        <v>76</v>
      </c>
      <c r="B38" s="176"/>
      <c r="C38" s="67" t="s">
        <v>1866</v>
      </c>
      <c r="D38" s="177"/>
      <c r="E38" s="1535" t="s">
        <v>3303</v>
      </c>
      <c r="F38" s="67"/>
      <c r="G38" s="1072"/>
      <c r="H38" s="1194"/>
      <c r="I38" s="1194"/>
      <c r="J38" s="1194"/>
    </row>
    <row r="39" spans="1:10" ht="16.899999999999999" customHeight="1">
      <c r="A39" s="97" t="s">
        <v>77</v>
      </c>
      <c r="B39" s="176"/>
      <c r="C39" s="67" t="s">
        <v>1867</v>
      </c>
      <c r="D39" s="177"/>
      <c r="E39" s="1535" t="s">
        <v>3303</v>
      </c>
      <c r="F39" s="67"/>
      <c r="G39" s="1072"/>
      <c r="H39" s="1194"/>
      <c r="I39" s="1194"/>
      <c r="J39" s="1194"/>
    </row>
    <row r="40" spans="1:10" ht="16.899999999999999" customHeight="1">
      <c r="A40" s="97" t="s">
        <v>78</v>
      </c>
      <c r="B40" s="176"/>
      <c r="C40" s="67" t="s">
        <v>1868</v>
      </c>
      <c r="D40" s="177"/>
      <c r="E40" s="1535" t="s">
        <v>3303</v>
      </c>
      <c r="F40" s="67"/>
      <c r="G40" s="1194"/>
      <c r="H40" s="1194"/>
      <c r="I40" s="1194"/>
      <c r="J40" s="1194"/>
    </row>
    <row r="41" spans="1:10" ht="16.899999999999999" customHeight="1">
      <c r="A41" s="97" t="s">
        <v>79</v>
      </c>
      <c r="B41" s="176"/>
      <c r="C41" s="67" t="s">
        <v>1869</v>
      </c>
      <c r="D41" s="177"/>
      <c r="E41" s="1535" t="s">
        <v>3303</v>
      </c>
      <c r="F41" s="67"/>
    </row>
    <row r="42" spans="1:10" ht="16.899999999999999" customHeight="1">
      <c r="A42" s="97" t="s">
        <v>80</v>
      </c>
      <c r="B42" s="176"/>
      <c r="C42" s="67" t="s">
        <v>1870</v>
      </c>
      <c r="D42" s="177"/>
      <c r="E42" s="1535" t="s">
        <v>3303</v>
      </c>
      <c r="F42" s="67"/>
    </row>
    <row r="43" spans="1:10" ht="16.899999999999999" customHeight="1">
      <c r="A43" s="74"/>
      <c r="B43" s="176"/>
      <c r="C43" s="67" t="s">
        <v>1871</v>
      </c>
      <c r="D43" s="177"/>
      <c r="E43" s="147"/>
      <c r="F43" s="67"/>
    </row>
    <row r="44" spans="1:10" ht="16.899999999999999" customHeight="1">
      <c r="A44" s="74"/>
      <c r="B44" s="176"/>
      <c r="C44" s="30"/>
      <c r="D44" s="190"/>
      <c r="E44" s="147"/>
      <c r="F44" s="67"/>
    </row>
    <row r="45" spans="1:10" ht="16.899999999999999" customHeight="1">
      <c r="A45" s="74"/>
      <c r="B45" s="176"/>
      <c r="C45" s="30"/>
      <c r="D45" s="190"/>
      <c r="E45" s="147"/>
      <c r="F45" s="67"/>
    </row>
    <row r="46" spans="1:10" ht="16.899999999999999" customHeight="1">
      <c r="A46" s="74"/>
      <c r="B46" s="176"/>
      <c r="C46" s="30"/>
      <c r="D46" s="190"/>
      <c r="E46" s="147"/>
      <c r="F46" s="67"/>
    </row>
    <row r="47" spans="1:10" ht="16.899999999999999" customHeight="1">
      <c r="A47" s="74"/>
      <c r="B47" s="176"/>
      <c r="C47" s="30"/>
      <c r="D47" s="190"/>
      <c r="E47" s="147"/>
      <c r="F47" s="67"/>
    </row>
    <row r="48" spans="1:10" ht="16.899999999999999" customHeight="1">
      <c r="A48" s="74"/>
      <c r="B48" s="176"/>
      <c r="C48" s="30"/>
      <c r="D48" s="190"/>
      <c r="E48" s="147"/>
      <c r="F48" s="67"/>
    </row>
    <row r="49" spans="1:6" ht="16.899999999999999" customHeight="1">
      <c r="A49" s="74"/>
      <c r="B49" s="176"/>
      <c r="C49" s="30"/>
      <c r="D49" s="190"/>
      <c r="E49" s="147"/>
      <c r="F49" s="67"/>
    </row>
    <row r="50" spans="1:6" ht="16.899999999999999" customHeight="1">
      <c r="A50" s="74"/>
      <c r="B50" s="176"/>
      <c r="C50" s="30"/>
      <c r="D50" s="190"/>
      <c r="E50" s="147"/>
      <c r="F50" s="67"/>
    </row>
    <row r="51" spans="1:6" ht="16.899999999999999" customHeight="1">
      <c r="A51" s="74"/>
      <c r="B51" s="176"/>
      <c r="C51" s="30"/>
      <c r="D51" s="190"/>
      <c r="E51" s="147"/>
      <c r="F51" s="67"/>
    </row>
    <row r="52" spans="1:6" ht="16.899999999999999" customHeight="1">
      <c r="A52" s="74"/>
      <c r="B52" s="176"/>
      <c r="C52" s="30"/>
      <c r="D52" s="190"/>
      <c r="E52" s="147"/>
      <c r="F52" s="67"/>
    </row>
    <row r="53" spans="1:6" ht="16.899999999999999" customHeight="1">
      <c r="A53" s="74"/>
      <c r="B53" s="176"/>
      <c r="C53" s="30"/>
      <c r="D53" s="190"/>
      <c r="E53" s="147"/>
      <c r="F53" s="67"/>
    </row>
    <row r="54" spans="1:6" ht="16.899999999999999" customHeight="1">
      <c r="A54" s="74"/>
      <c r="B54" s="176"/>
      <c r="C54" s="30"/>
      <c r="D54" s="190"/>
      <c r="E54" s="147"/>
      <c r="F54" s="67"/>
    </row>
    <row r="55" spans="1:6" ht="16.899999999999999" customHeight="1">
      <c r="A55" s="74"/>
      <c r="B55" s="176"/>
      <c r="C55" s="30"/>
      <c r="D55" s="190"/>
      <c r="E55" s="147"/>
      <c r="F55" s="67"/>
    </row>
    <row r="56" spans="1:6" ht="16.899999999999999" customHeight="1">
      <c r="A56" s="74"/>
      <c r="B56" s="176"/>
      <c r="C56" s="30"/>
      <c r="D56" s="190"/>
      <c r="E56" s="147"/>
      <c r="F56" s="67"/>
    </row>
    <row r="57" spans="1:6" ht="16.899999999999999" customHeight="1">
      <c r="A57" s="74"/>
      <c r="B57" s="176"/>
      <c r="C57" s="30"/>
      <c r="D57" s="190"/>
      <c r="E57" s="147"/>
      <c r="F57" s="67"/>
    </row>
    <row r="58" spans="1:6" ht="16.899999999999999" customHeight="1" thickBot="1">
      <c r="A58" s="161"/>
      <c r="B58" s="586"/>
      <c r="C58" s="149"/>
      <c r="D58" s="619"/>
      <c r="E58" s="151"/>
      <c r="F58" s="67"/>
    </row>
    <row r="59" spans="1:6" ht="16.899999999999999" customHeight="1">
      <c r="A59" s="67" t="s">
        <v>622</v>
      </c>
      <c r="B59" s="67"/>
      <c r="C59" s="67"/>
      <c r="D59" s="67"/>
      <c r="E59" s="67"/>
      <c r="F59" s="67"/>
    </row>
    <row r="60" spans="1:6" ht="16.899999999999999" customHeight="1">
      <c r="A60" s="134">
        <v>72</v>
      </c>
      <c r="B60" s="134"/>
      <c r="C60" s="134"/>
      <c r="D60" s="134"/>
      <c r="E60" s="134"/>
      <c r="F60" s="67"/>
    </row>
    <row r="61" spans="1:6">
      <c r="A61" s="67"/>
    </row>
    <row r="62" spans="1:6">
      <c r="A62" s="67"/>
    </row>
    <row r="63" spans="1:6">
      <c r="A63" s="67"/>
    </row>
    <row r="64" spans="1:6">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66675</xdr:rowOff>
                  </from>
                  <to>
                    <xdr:col>0</xdr:col>
                    <xdr:colOff>0</xdr:colOff>
                    <xdr:row>66</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topLeftCell="A7" colorId="22" zoomScale="75" zoomScaleNormal="75" workbookViewId="0">
      <selection activeCell="A66" sqref="A66"/>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6" t="str">
        <f>'Data Sheet'!A54</f>
        <v>Annual Report of VERIZON NEW YORK INC.                                                                                           For the period ending DECEMBER 31, 2014</v>
      </c>
      <c r="B1" s="67"/>
      <c r="C1" s="67"/>
      <c r="D1" s="67"/>
      <c r="E1" s="67"/>
      <c r="F1" s="67"/>
      <c r="G1" s="67"/>
    </row>
    <row r="2" spans="1:7" ht="16.899999999999999" customHeight="1">
      <c r="A2" s="68"/>
      <c r="B2" s="69"/>
      <c r="C2" s="69"/>
      <c r="D2" s="69"/>
      <c r="E2" s="69"/>
      <c r="F2" s="70"/>
      <c r="G2" s="67"/>
    </row>
    <row r="3" spans="1:7" ht="16.899999999999999" customHeight="1">
      <c r="A3" s="560"/>
      <c r="B3" s="134"/>
      <c r="C3" s="134"/>
      <c r="D3" s="134"/>
      <c r="E3" s="134"/>
      <c r="F3" s="135"/>
      <c r="G3" s="67"/>
    </row>
    <row r="4" spans="1:7" ht="16.899999999999999" customHeight="1">
      <c r="A4" s="74"/>
      <c r="B4" s="67"/>
      <c r="C4" s="67"/>
      <c r="D4" s="67"/>
      <c r="E4" s="67"/>
      <c r="F4" s="75"/>
      <c r="G4" s="67"/>
    </row>
    <row r="5" spans="1:7" ht="16.899999999999999" customHeight="1">
      <c r="A5" s="74"/>
      <c r="B5" s="67"/>
      <c r="C5" s="67"/>
      <c r="D5" s="67"/>
      <c r="E5" s="67"/>
      <c r="F5" s="75"/>
      <c r="G5" s="67"/>
    </row>
    <row r="6" spans="1:7" ht="16.899999999999999" customHeight="1">
      <c r="A6" s="74"/>
      <c r="B6" s="67"/>
      <c r="C6" s="67"/>
      <c r="D6" s="67"/>
      <c r="E6" s="67"/>
      <c r="F6" s="75"/>
      <c r="G6" s="67"/>
    </row>
    <row r="7" spans="1:7" ht="16.899999999999999" customHeight="1">
      <c r="A7" s="74"/>
      <c r="B7" s="67"/>
      <c r="C7" s="67"/>
      <c r="D7" s="67"/>
      <c r="E7" s="67"/>
      <c r="F7" s="75"/>
      <c r="G7" s="67"/>
    </row>
    <row r="8" spans="1:7" ht="16.899999999999999" customHeight="1">
      <c r="A8" s="74"/>
      <c r="B8" s="67"/>
      <c r="C8" s="67"/>
      <c r="D8" s="67"/>
      <c r="E8" s="67"/>
      <c r="F8" s="75"/>
      <c r="G8" s="67"/>
    </row>
    <row r="9" spans="1:7" ht="16.899999999999999" customHeight="1">
      <c r="A9" s="74"/>
      <c r="B9" s="67"/>
      <c r="C9" s="67"/>
      <c r="D9" s="67"/>
      <c r="E9" s="67"/>
      <c r="F9" s="75"/>
      <c r="G9" s="67"/>
    </row>
    <row r="10" spans="1:7" ht="16.899999999999999" customHeight="1">
      <c r="A10" s="74"/>
      <c r="B10" s="67"/>
      <c r="C10" s="67"/>
      <c r="D10" s="67"/>
      <c r="E10" s="67"/>
      <c r="F10" s="75"/>
      <c r="G10" s="67"/>
    </row>
    <row r="11" spans="1:7" ht="16.899999999999999" customHeight="1">
      <c r="A11" s="74"/>
      <c r="B11" s="67"/>
      <c r="C11" s="67"/>
      <c r="D11" s="67"/>
      <c r="E11" s="67"/>
      <c r="F11" s="75"/>
      <c r="G11" s="67"/>
    </row>
    <row r="12" spans="1:7" ht="16.899999999999999" customHeight="1">
      <c r="A12" s="74"/>
      <c r="B12" s="67"/>
      <c r="C12" s="67"/>
      <c r="D12" s="67"/>
      <c r="E12" s="67"/>
      <c r="F12" s="75"/>
      <c r="G12" s="67"/>
    </row>
    <row r="13" spans="1:7" ht="16.899999999999999" customHeight="1">
      <c r="A13" s="74"/>
      <c r="B13" s="67"/>
      <c r="C13" s="67"/>
      <c r="D13" s="67"/>
      <c r="E13" s="67"/>
      <c r="F13" s="75"/>
      <c r="G13" s="67"/>
    </row>
    <row r="14" spans="1:7" ht="16.899999999999999" customHeight="1">
      <c r="A14" s="74"/>
      <c r="B14" s="67"/>
      <c r="C14" s="67"/>
      <c r="D14" s="67"/>
      <c r="E14" s="67"/>
      <c r="F14" s="75"/>
      <c r="G14" s="67"/>
    </row>
    <row r="15" spans="1:7" ht="16.899999999999999" customHeight="1">
      <c r="A15" s="74"/>
      <c r="B15" s="67"/>
      <c r="C15" s="67"/>
      <c r="D15" s="67"/>
      <c r="E15" s="67"/>
      <c r="F15" s="75"/>
      <c r="G15" s="67"/>
    </row>
    <row r="16" spans="1:7" ht="16.899999999999999" customHeight="1">
      <c r="A16" s="74"/>
      <c r="B16" s="67"/>
      <c r="C16" s="67"/>
      <c r="D16" s="67"/>
      <c r="E16" s="67"/>
      <c r="F16" s="75"/>
      <c r="G16" s="67"/>
    </row>
    <row r="17" spans="1:7" ht="16.899999999999999" customHeight="1">
      <c r="A17" s="74"/>
      <c r="B17" s="67"/>
      <c r="C17" s="67"/>
      <c r="D17" s="67"/>
      <c r="E17" s="67"/>
      <c r="F17" s="75"/>
      <c r="G17" s="67"/>
    </row>
    <row r="18" spans="1:7" ht="16.899999999999999" customHeight="1">
      <c r="A18" s="74"/>
      <c r="B18" s="67"/>
      <c r="C18" s="67"/>
      <c r="D18" s="67"/>
      <c r="E18" s="67"/>
      <c r="F18" s="75"/>
      <c r="G18" s="67"/>
    </row>
    <row r="19" spans="1:7" ht="16.899999999999999" customHeight="1">
      <c r="A19" s="74"/>
      <c r="B19" s="67"/>
      <c r="C19" s="67"/>
      <c r="D19" s="67"/>
      <c r="E19" s="30"/>
      <c r="F19" s="935"/>
      <c r="G19" s="67"/>
    </row>
    <row r="20" spans="1:7" ht="16.899999999999999" customHeight="1">
      <c r="A20" s="74"/>
      <c r="B20" s="67"/>
      <c r="C20" s="67"/>
      <c r="D20" s="67"/>
      <c r="E20" s="30"/>
      <c r="F20" s="935"/>
      <c r="G20" s="67"/>
    </row>
    <row r="21" spans="1:7" ht="16.899999999999999" customHeight="1">
      <c r="A21" s="74"/>
      <c r="B21" s="67"/>
      <c r="C21" s="67"/>
      <c r="D21" s="67"/>
      <c r="E21" s="30"/>
      <c r="F21" s="935"/>
      <c r="G21" s="67"/>
    </row>
    <row r="22" spans="1:7" ht="16.899999999999999" customHeight="1">
      <c r="A22" s="925" t="s">
        <v>1556</v>
      </c>
      <c r="B22" s="346"/>
      <c r="C22" s="346"/>
      <c r="D22" s="346"/>
      <c r="E22" s="936"/>
      <c r="F22" s="937"/>
      <c r="G22" s="67"/>
    </row>
    <row r="23" spans="1:7" ht="16.899999999999999" customHeight="1">
      <c r="A23" s="74"/>
      <c r="B23" s="67"/>
      <c r="C23" s="67"/>
      <c r="D23" s="67"/>
      <c r="E23" s="30"/>
      <c r="F23" s="935"/>
      <c r="G23" s="67"/>
    </row>
    <row r="24" spans="1:7" ht="16.899999999999999" customHeight="1">
      <c r="A24" s="74"/>
      <c r="B24" s="67"/>
      <c r="C24" s="67"/>
      <c r="D24" s="67"/>
      <c r="E24" s="30"/>
      <c r="F24" s="935"/>
      <c r="G24" s="67"/>
    </row>
    <row r="25" spans="1:7" ht="16.899999999999999" customHeight="1">
      <c r="A25" s="74"/>
      <c r="B25" s="67"/>
      <c r="C25" s="67"/>
      <c r="D25" s="67"/>
      <c r="E25" s="30"/>
      <c r="F25" s="935"/>
      <c r="G25" s="67"/>
    </row>
    <row r="26" spans="1:7" ht="16.899999999999999" customHeight="1">
      <c r="A26" s="74"/>
      <c r="B26" s="67"/>
      <c r="C26" s="67"/>
      <c r="D26" s="67"/>
      <c r="E26" s="30"/>
      <c r="F26" s="935"/>
      <c r="G26" s="67"/>
    </row>
    <row r="27" spans="1:7" ht="16.899999999999999" customHeight="1">
      <c r="A27" s="74"/>
      <c r="B27" s="67"/>
      <c r="C27" s="67"/>
      <c r="D27" s="67"/>
      <c r="E27" s="30"/>
      <c r="F27" s="935"/>
      <c r="G27" s="67"/>
    </row>
    <row r="28" spans="1:7" ht="16.899999999999999" customHeight="1">
      <c r="A28" s="74"/>
      <c r="B28" s="67"/>
      <c r="C28" s="67"/>
      <c r="D28" s="67"/>
      <c r="E28" s="30"/>
      <c r="F28" s="935"/>
      <c r="G28" s="67"/>
    </row>
    <row r="29" spans="1:7" ht="16.899999999999999" customHeight="1">
      <c r="A29" s="74"/>
      <c r="B29" s="67"/>
      <c r="C29" s="67"/>
      <c r="D29" s="67"/>
      <c r="E29" s="30"/>
      <c r="F29" s="935"/>
      <c r="G29" s="67"/>
    </row>
    <row r="30" spans="1:7" ht="16.899999999999999" customHeight="1">
      <c r="A30" s="74"/>
      <c r="B30" s="67"/>
      <c r="C30" s="67"/>
      <c r="D30" s="67"/>
      <c r="E30" s="30"/>
      <c r="F30" s="935"/>
      <c r="G30" s="67"/>
    </row>
    <row r="31" spans="1:7" ht="16.899999999999999" customHeight="1">
      <c r="A31" s="74"/>
      <c r="B31" s="67"/>
      <c r="C31" s="67"/>
      <c r="D31" s="67"/>
      <c r="E31" s="30"/>
      <c r="F31" s="935"/>
      <c r="G31" s="67"/>
    </row>
    <row r="32" spans="1:7" ht="16.899999999999999" customHeight="1">
      <c r="A32" s="74"/>
      <c r="B32" s="67"/>
      <c r="C32" s="67"/>
      <c r="D32" s="67"/>
      <c r="E32" s="30"/>
      <c r="F32" s="935"/>
      <c r="G32" s="67"/>
    </row>
    <row r="33" spans="1:7" ht="16.899999999999999" customHeight="1">
      <c r="A33" s="74"/>
      <c r="B33" s="67"/>
      <c r="C33" s="67"/>
      <c r="D33" s="67"/>
      <c r="E33" s="67"/>
      <c r="F33" s="935"/>
      <c r="G33" s="67"/>
    </row>
    <row r="34" spans="1:7" ht="16.899999999999999" customHeight="1">
      <c r="A34" s="230"/>
      <c r="B34" s="134"/>
      <c r="C34" s="134"/>
      <c r="D34" s="134"/>
      <c r="E34" s="134"/>
      <c r="F34" s="135"/>
      <c r="G34" s="67"/>
    </row>
    <row r="35" spans="1:7" ht="16.899999999999999" customHeight="1">
      <c r="A35" s="74"/>
      <c r="B35" s="67"/>
      <c r="C35" s="67"/>
      <c r="D35" s="67"/>
      <c r="E35" s="67"/>
      <c r="F35" s="75"/>
      <c r="G35" s="67"/>
    </row>
    <row r="36" spans="1:7" ht="16.899999999999999" customHeight="1">
      <c r="A36" s="74"/>
      <c r="B36" s="67"/>
      <c r="C36" s="67"/>
      <c r="D36" s="67"/>
      <c r="E36" s="67"/>
      <c r="F36" s="75"/>
      <c r="G36" s="67"/>
    </row>
    <row r="37" spans="1:7" ht="16.899999999999999" customHeight="1">
      <c r="A37" s="74"/>
      <c r="B37" s="67"/>
      <c r="C37" s="67"/>
      <c r="D37" s="67"/>
      <c r="E37" s="67"/>
      <c r="F37" s="75"/>
      <c r="G37" s="67"/>
    </row>
    <row r="38" spans="1:7" ht="16.899999999999999" customHeight="1">
      <c r="A38" s="74"/>
      <c r="B38" s="67"/>
      <c r="C38" s="67"/>
      <c r="D38" s="67"/>
      <c r="E38" s="67"/>
      <c r="F38" s="75"/>
      <c r="G38" s="67"/>
    </row>
    <row r="39" spans="1:7" ht="16.899999999999999" customHeight="1">
      <c r="A39" s="74"/>
      <c r="B39" s="67"/>
      <c r="C39" s="67"/>
      <c r="D39" s="67"/>
      <c r="E39" s="67"/>
      <c r="F39" s="75"/>
      <c r="G39" s="67"/>
    </row>
    <row r="40" spans="1:7" ht="16.899999999999999" customHeight="1">
      <c r="A40" s="74"/>
      <c r="B40" s="67"/>
      <c r="C40" s="67"/>
      <c r="D40" s="67"/>
      <c r="E40" s="30"/>
      <c r="F40" s="935"/>
      <c r="G40" s="67"/>
    </row>
    <row r="41" spans="1:7" ht="16.899999999999999" customHeight="1">
      <c r="A41" s="74"/>
      <c r="B41" s="67"/>
      <c r="C41" s="67"/>
      <c r="D41" s="67"/>
      <c r="E41" s="30"/>
      <c r="F41" s="935"/>
      <c r="G41" s="67"/>
    </row>
    <row r="42" spans="1:7" ht="16.899999999999999" customHeight="1">
      <c r="A42" s="74"/>
      <c r="B42" s="67"/>
      <c r="C42" s="67"/>
      <c r="D42" s="67"/>
      <c r="E42" s="30"/>
      <c r="F42" s="935"/>
      <c r="G42" s="67"/>
    </row>
    <row r="43" spans="1:7" ht="16.899999999999999" customHeight="1">
      <c r="A43" s="74"/>
      <c r="B43" s="67"/>
      <c r="C43" s="67"/>
      <c r="D43" s="67"/>
      <c r="E43" s="30"/>
      <c r="F43" s="935"/>
      <c r="G43" s="67" t="s">
        <v>728</v>
      </c>
    </row>
    <row r="44" spans="1:7" ht="16.899999999999999" customHeight="1">
      <c r="A44" s="74"/>
      <c r="B44" s="67"/>
      <c r="C44" s="67"/>
      <c r="D44" s="67"/>
      <c r="E44" s="67"/>
      <c r="F44" s="935"/>
      <c r="G44" s="67"/>
    </row>
    <row r="45" spans="1:7" ht="16.899999999999999" customHeight="1">
      <c r="A45" s="74"/>
      <c r="B45" s="67"/>
      <c r="C45" s="67"/>
      <c r="D45" s="67"/>
      <c r="E45" s="67"/>
      <c r="F45" s="75"/>
      <c r="G45" s="67"/>
    </row>
    <row r="46" spans="1:7" ht="16.899999999999999" customHeight="1">
      <c r="A46" s="74"/>
      <c r="B46" s="67"/>
      <c r="C46" s="67"/>
      <c r="D46" s="67"/>
      <c r="E46" s="67"/>
      <c r="F46" s="75"/>
      <c r="G46" s="67"/>
    </row>
    <row r="47" spans="1:7" ht="16.899999999999999" customHeight="1">
      <c r="A47" s="74"/>
      <c r="B47" s="67"/>
      <c r="C47" s="67"/>
      <c r="D47" s="67"/>
      <c r="E47" s="67"/>
      <c r="F47" s="75"/>
      <c r="G47" s="67"/>
    </row>
    <row r="48" spans="1:7" ht="16.899999999999999" customHeight="1">
      <c r="A48" s="74"/>
      <c r="B48" s="67"/>
      <c r="C48" s="67"/>
      <c r="D48" s="67"/>
      <c r="E48" s="67"/>
      <c r="F48" s="75"/>
      <c r="G48" s="67"/>
    </row>
    <row r="49" spans="1:7" ht="16.899999999999999" customHeight="1">
      <c r="A49" s="74"/>
      <c r="B49" s="67"/>
      <c r="C49" s="67"/>
      <c r="D49" s="67"/>
      <c r="E49" s="67"/>
      <c r="F49" s="75"/>
      <c r="G49" s="67"/>
    </row>
    <row r="50" spans="1:7" ht="16.899999999999999" customHeight="1">
      <c r="A50" s="74"/>
      <c r="B50" s="67"/>
      <c r="C50" s="30"/>
      <c r="D50" s="67"/>
      <c r="E50" s="30"/>
      <c r="F50" s="75"/>
      <c r="G50" s="67"/>
    </row>
    <row r="51" spans="1:7" ht="16.899999999999999" customHeight="1">
      <c r="A51" s="74"/>
      <c r="B51" s="67"/>
      <c r="C51" s="30"/>
      <c r="D51" s="67"/>
      <c r="E51" s="30"/>
      <c r="F51" s="75"/>
      <c r="G51" s="67"/>
    </row>
    <row r="52" spans="1:7" ht="16.899999999999999" customHeight="1">
      <c r="A52" s="74"/>
      <c r="B52" s="67"/>
      <c r="C52" s="30"/>
      <c r="D52" s="67"/>
      <c r="E52" s="30"/>
      <c r="F52" s="75"/>
      <c r="G52" s="67"/>
    </row>
    <row r="53" spans="1:7" ht="16.899999999999999" customHeight="1">
      <c r="A53" s="74"/>
      <c r="B53" s="67"/>
      <c r="C53" s="30"/>
      <c r="D53" s="67"/>
      <c r="E53" s="30"/>
      <c r="F53" s="75"/>
      <c r="G53" s="67"/>
    </row>
    <row r="54" spans="1:7" ht="16.899999999999999" customHeight="1">
      <c r="A54" s="74"/>
      <c r="B54" s="67"/>
      <c r="C54" s="67"/>
      <c r="D54" s="67"/>
      <c r="E54" s="67"/>
      <c r="F54" s="75"/>
      <c r="G54" s="67"/>
    </row>
    <row r="55" spans="1:7" ht="16.899999999999999" customHeight="1">
      <c r="A55" s="74"/>
      <c r="B55" s="67"/>
      <c r="C55" s="67"/>
      <c r="D55" s="67"/>
      <c r="E55" s="67"/>
      <c r="F55" s="75"/>
      <c r="G55" s="67"/>
    </row>
    <row r="56" spans="1:7" ht="16.899999999999999" customHeight="1">
      <c r="A56" s="74"/>
      <c r="B56" s="67"/>
      <c r="C56" s="67"/>
      <c r="D56" s="67"/>
      <c r="E56" s="67"/>
      <c r="F56" s="75"/>
      <c r="G56" s="67"/>
    </row>
    <row r="57" spans="1:7" ht="16.899999999999999" customHeight="1">
      <c r="A57" s="74"/>
      <c r="B57" s="67"/>
      <c r="C57" s="67"/>
      <c r="D57" s="67"/>
      <c r="E57" s="67"/>
      <c r="F57" s="75"/>
      <c r="G57" s="67"/>
    </row>
    <row r="58" spans="1:7" ht="16.899999999999999" customHeight="1">
      <c r="A58" s="74"/>
      <c r="B58" s="67"/>
      <c r="C58" s="67"/>
      <c r="D58" s="67"/>
      <c r="E58" s="67"/>
      <c r="F58" s="75"/>
      <c r="G58" s="67"/>
    </row>
    <row r="59" spans="1:7" ht="16.899999999999999" customHeight="1">
      <c r="A59" s="74"/>
      <c r="B59" s="67"/>
      <c r="C59" s="67"/>
      <c r="D59" s="67"/>
      <c r="E59" s="30"/>
      <c r="F59" s="75"/>
      <c r="G59" s="67"/>
    </row>
    <row r="60" spans="1:7" ht="16.899999999999999" customHeight="1">
      <c r="A60" s="74"/>
      <c r="B60" s="67"/>
      <c r="C60" s="67"/>
      <c r="D60" s="67"/>
      <c r="E60" s="30"/>
      <c r="F60" s="75"/>
      <c r="G60" s="67"/>
    </row>
    <row r="61" spans="1:7" ht="16.899999999999999" customHeight="1">
      <c r="A61" s="74"/>
      <c r="B61" s="67"/>
      <c r="C61" s="67"/>
      <c r="D61" s="67"/>
      <c r="E61" s="30"/>
      <c r="F61" s="75"/>
      <c r="G61" s="67"/>
    </row>
    <row r="62" spans="1:7" ht="16.899999999999999" customHeight="1">
      <c r="A62" s="74"/>
      <c r="B62" s="67"/>
      <c r="C62" s="67"/>
      <c r="D62" s="67"/>
      <c r="E62" s="30"/>
      <c r="F62" s="75"/>
      <c r="G62" s="67"/>
    </row>
    <row r="63" spans="1:7" ht="16.899999999999999" customHeight="1" thickBot="1">
      <c r="A63" s="161"/>
      <c r="B63" s="103"/>
      <c r="C63" s="103"/>
      <c r="D63" s="103"/>
      <c r="E63" s="103"/>
      <c r="F63" s="144"/>
      <c r="G63" s="67"/>
    </row>
    <row r="64" spans="1:7" ht="16.899999999999999" customHeight="1">
      <c r="A64" s="67"/>
      <c r="B64" s="67"/>
      <c r="C64" s="67"/>
      <c r="D64" s="67"/>
      <c r="E64" s="67"/>
      <c r="F64" s="67"/>
      <c r="G64" s="67"/>
    </row>
    <row r="65" spans="1:7" ht="16.899999999999999" customHeight="1">
      <c r="A65" s="134">
        <v>73</v>
      </c>
      <c r="B65" s="107"/>
      <c r="C65" s="107"/>
      <c r="D65" s="107"/>
      <c r="E65" s="107"/>
      <c r="F65" s="107"/>
      <c r="G65" s="67"/>
    </row>
  </sheetData>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123825</xdr:rowOff>
                  </from>
                  <to>
                    <xdr:col>0</xdr:col>
                    <xdr:colOff>0</xdr:colOff>
                    <xdr:row>69</xdr:row>
                    <xdr:rowOff>152400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colorId="22" zoomScale="75" zoomScaleNormal="75" workbookViewId="0">
      <selection activeCell="A68" sqref="A68"/>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6" t="str">
        <f>'Data Sheet'!A56</f>
        <v>Annual Report of VERIZON NEW YORK INC.                                                                                                       For the period ending DECEMBER 31, 2014</v>
      </c>
      <c r="B1" s="67"/>
      <c r="C1" s="67"/>
      <c r="D1" s="67"/>
      <c r="E1" s="67"/>
      <c r="F1" s="67"/>
      <c r="G1" s="67"/>
      <c r="H1" s="67"/>
    </row>
    <row r="2" spans="1:8" ht="16.899999999999999" customHeight="1">
      <c r="A2" s="68"/>
      <c r="B2" s="69"/>
      <c r="C2" s="69"/>
      <c r="D2" s="69"/>
      <c r="E2" s="69"/>
      <c r="F2" s="69"/>
      <c r="G2" s="70"/>
      <c r="H2" s="67"/>
    </row>
    <row r="3" spans="1:8" ht="16.899999999999999" customHeight="1">
      <c r="A3" s="925"/>
      <c r="B3" s="134"/>
      <c r="C3" s="134"/>
      <c r="D3" s="134"/>
      <c r="E3" s="134"/>
      <c r="F3" s="134"/>
      <c r="G3" s="135"/>
      <c r="H3" s="67"/>
    </row>
    <row r="4" spans="1:8" ht="16.899999999999999" customHeight="1">
      <c r="A4" s="626"/>
      <c r="B4" s="67"/>
      <c r="C4" s="107"/>
      <c r="D4" s="107"/>
      <c r="E4" s="107"/>
      <c r="F4" s="107"/>
      <c r="G4" s="154"/>
      <c r="H4" s="67"/>
    </row>
    <row r="5" spans="1:8" ht="16.899999999999999" customHeight="1">
      <c r="A5" s="74"/>
      <c r="B5" s="67"/>
      <c r="C5" s="67"/>
      <c r="D5" s="67"/>
      <c r="E5" s="67"/>
      <c r="F5" s="67"/>
      <c r="G5" s="154"/>
      <c r="H5" s="67"/>
    </row>
    <row r="6" spans="1:8" ht="16.899999999999999" customHeight="1">
      <c r="A6" s="74"/>
      <c r="B6" s="67"/>
      <c r="C6" s="67"/>
      <c r="D6" s="67"/>
      <c r="E6" s="67"/>
      <c r="F6" s="67"/>
      <c r="G6" s="75"/>
      <c r="H6" s="67"/>
    </row>
    <row r="7" spans="1:8" ht="16.899999999999999" customHeight="1">
      <c r="A7" s="74"/>
      <c r="B7" s="67"/>
      <c r="C7" s="67"/>
      <c r="D7" s="67"/>
      <c r="E7" s="67"/>
      <c r="F7" s="67"/>
      <c r="G7" s="75"/>
      <c r="H7" s="67"/>
    </row>
    <row r="8" spans="1:8" ht="16.899999999999999" customHeight="1">
      <c r="A8" s="74"/>
      <c r="B8" s="67"/>
      <c r="C8" s="67"/>
      <c r="D8" s="67"/>
      <c r="E8" s="67"/>
      <c r="F8" s="67"/>
      <c r="G8" s="75"/>
      <c r="H8" s="67"/>
    </row>
    <row r="9" spans="1:8" ht="16.899999999999999" customHeight="1">
      <c r="A9" s="74"/>
      <c r="B9" s="67"/>
      <c r="C9" s="67"/>
      <c r="D9" s="67"/>
      <c r="E9" s="67"/>
      <c r="F9" s="67"/>
      <c r="G9" s="75"/>
      <c r="H9" s="67"/>
    </row>
    <row r="10" spans="1:8" ht="16.899999999999999" customHeight="1">
      <c r="A10" s="74"/>
      <c r="B10" s="67"/>
      <c r="C10" s="67"/>
      <c r="D10" s="67"/>
      <c r="E10" s="67"/>
      <c r="F10" s="67"/>
      <c r="G10" s="75"/>
      <c r="H10" s="67"/>
    </row>
    <row r="11" spans="1:8" ht="16.899999999999999" customHeight="1">
      <c r="A11" s="74"/>
      <c r="B11" s="67"/>
      <c r="C11" s="67"/>
      <c r="D11" s="67"/>
      <c r="E11" s="67"/>
      <c r="F11" s="67"/>
      <c r="G11" s="75"/>
      <c r="H11" s="67"/>
    </row>
    <row r="12" spans="1:8" ht="16.899999999999999" customHeight="1">
      <c r="A12" s="230"/>
      <c r="B12" s="134"/>
      <c r="C12" s="134"/>
      <c r="D12" s="134"/>
      <c r="E12" s="134"/>
      <c r="F12" s="134"/>
      <c r="G12" s="135"/>
      <c r="H12" s="67"/>
    </row>
    <row r="13" spans="1:8" ht="16.899999999999999" customHeight="1">
      <c r="A13" s="74"/>
      <c r="B13" s="67"/>
      <c r="C13" s="67"/>
      <c r="D13" s="67"/>
      <c r="E13" s="67"/>
      <c r="F13" s="67"/>
      <c r="G13" s="75"/>
      <c r="H13" s="67"/>
    </row>
    <row r="14" spans="1:8" ht="16.899999999999999" customHeight="1">
      <c r="A14" s="74"/>
      <c r="B14" s="67"/>
      <c r="C14" s="67"/>
      <c r="D14" s="67"/>
      <c r="E14" s="67"/>
      <c r="F14" s="67"/>
      <c r="G14" s="75"/>
      <c r="H14" s="67"/>
    </row>
    <row r="15" spans="1:8" ht="16.899999999999999" customHeight="1">
      <c r="A15" s="74"/>
      <c r="B15" s="67"/>
      <c r="C15" s="107"/>
      <c r="D15" s="107"/>
      <c r="E15" s="67"/>
      <c r="F15" s="67"/>
      <c r="G15" s="75"/>
      <c r="H15" s="67"/>
    </row>
    <row r="16" spans="1:8" ht="16.899999999999999" customHeight="1">
      <c r="A16" s="74"/>
      <c r="B16" s="67"/>
      <c r="C16" s="107"/>
      <c r="D16" s="107"/>
      <c r="E16" s="67"/>
      <c r="F16" s="67"/>
      <c r="G16" s="75"/>
      <c r="H16" s="67"/>
    </row>
    <row r="17" spans="1:8" ht="16.899999999999999" customHeight="1">
      <c r="A17" s="74"/>
      <c r="B17" s="67"/>
      <c r="C17" s="67"/>
      <c r="D17" s="67"/>
      <c r="E17" s="67"/>
      <c r="F17" s="589"/>
      <c r="G17" s="935"/>
      <c r="H17" s="67"/>
    </row>
    <row r="18" spans="1:8" ht="16.899999999999999" customHeight="1">
      <c r="A18" s="74"/>
      <c r="B18" s="67"/>
      <c r="C18" s="67"/>
      <c r="D18" s="67"/>
      <c r="E18" s="67"/>
      <c r="F18" s="195"/>
      <c r="G18" s="935"/>
      <c r="H18" s="67"/>
    </row>
    <row r="19" spans="1:8" ht="16.899999999999999" customHeight="1">
      <c r="A19" s="74"/>
      <c r="B19" s="67"/>
      <c r="C19" s="67"/>
      <c r="D19" s="67"/>
      <c r="E19" s="67"/>
      <c r="F19" s="195"/>
      <c r="G19" s="935"/>
      <c r="H19" s="67"/>
    </row>
    <row r="20" spans="1:8" ht="16.899999999999999" customHeight="1">
      <c r="A20" s="74"/>
      <c r="B20" s="67"/>
      <c r="C20" s="67"/>
      <c r="D20" s="67"/>
      <c r="E20" s="67"/>
      <c r="F20" s="195"/>
      <c r="G20" s="935"/>
      <c r="H20" s="67"/>
    </row>
    <row r="21" spans="1:8" ht="16.899999999999999" customHeight="1">
      <c r="A21" s="74"/>
      <c r="B21" s="67"/>
      <c r="C21" s="67"/>
      <c r="D21" s="67"/>
      <c r="E21" s="67"/>
      <c r="F21" s="195"/>
      <c r="G21" s="935"/>
      <c r="H21" s="67"/>
    </row>
    <row r="22" spans="1:8" ht="16.899999999999999" customHeight="1">
      <c r="A22" s="925" t="s">
        <v>1556</v>
      </c>
      <c r="B22" s="134"/>
      <c r="C22" s="134"/>
      <c r="D22" s="134"/>
      <c r="E22" s="134"/>
      <c r="F22" s="938"/>
      <c r="G22" s="939"/>
      <c r="H22" s="67"/>
    </row>
    <row r="23" spans="1:8" ht="16.899999999999999" customHeight="1">
      <c r="A23" s="74"/>
      <c r="B23" s="67"/>
      <c r="C23" s="67"/>
      <c r="D23" s="67"/>
      <c r="E23" s="67"/>
      <c r="F23" s="195"/>
      <c r="G23" s="935"/>
      <c r="H23" s="67"/>
    </row>
    <row r="24" spans="1:8" ht="16.899999999999999" customHeight="1">
      <c r="A24" s="74"/>
      <c r="B24" s="67"/>
      <c r="C24" s="67"/>
      <c r="D24" s="67"/>
      <c r="E24" s="67"/>
      <c r="F24" s="195"/>
      <c r="G24" s="935"/>
      <c r="H24" s="67"/>
    </row>
    <row r="25" spans="1:8" ht="16.899999999999999" customHeight="1">
      <c r="A25" s="74"/>
      <c r="B25" s="67"/>
      <c r="C25" s="67"/>
      <c r="D25" s="67"/>
      <c r="E25" s="67"/>
      <c r="F25" s="195"/>
      <c r="G25" s="935"/>
      <c r="H25" s="67"/>
    </row>
    <row r="26" spans="1:8" ht="16.899999999999999" customHeight="1">
      <c r="A26" s="74"/>
      <c r="B26" s="67"/>
      <c r="C26" s="67"/>
      <c r="D26" s="67"/>
      <c r="E26" s="67"/>
      <c r="F26" s="195"/>
      <c r="G26" s="935"/>
      <c r="H26" s="67"/>
    </row>
    <row r="27" spans="1:8" ht="16.899999999999999" customHeight="1">
      <c r="A27" s="74"/>
      <c r="B27" s="67"/>
      <c r="C27" s="67"/>
      <c r="D27" s="67"/>
      <c r="E27" s="67"/>
      <c r="F27" s="195"/>
      <c r="G27" s="935"/>
      <c r="H27" s="67"/>
    </row>
    <row r="28" spans="1:8" ht="16.899999999999999" customHeight="1">
      <c r="A28" s="74"/>
      <c r="B28" s="67"/>
      <c r="C28" s="67"/>
      <c r="D28" s="67"/>
      <c r="E28" s="67"/>
      <c r="F28" s="300"/>
      <c r="G28" s="935"/>
      <c r="H28" s="67"/>
    </row>
    <row r="29" spans="1:8" ht="16.899999999999999" customHeight="1">
      <c r="A29" s="74"/>
      <c r="B29" s="67"/>
      <c r="C29" s="67"/>
      <c r="D29" s="67"/>
      <c r="E29" s="67"/>
      <c r="F29" s="67"/>
      <c r="G29" s="75"/>
      <c r="H29" s="67"/>
    </row>
    <row r="30" spans="1:8" ht="16.899999999999999" customHeight="1">
      <c r="A30" s="230"/>
      <c r="B30" s="134"/>
      <c r="C30" s="134"/>
      <c r="D30" s="134"/>
      <c r="E30" s="134"/>
      <c r="F30" s="134"/>
      <c r="G30" s="135"/>
      <c r="H30" s="67"/>
    </row>
    <row r="31" spans="1:8" ht="16.899999999999999" customHeight="1">
      <c r="A31" s="74"/>
      <c r="B31" s="67"/>
      <c r="C31" s="67"/>
      <c r="D31" s="67"/>
      <c r="E31" s="67"/>
      <c r="F31" s="67"/>
      <c r="G31" s="75"/>
      <c r="H31" s="67"/>
    </row>
    <row r="32" spans="1:8" ht="16.899999999999999" customHeight="1">
      <c r="A32" s="74"/>
      <c r="B32" s="67"/>
      <c r="C32" s="67"/>
      <c r="D32" s="67"/>
      <c r="E32" s="67"/>
      <c r="F32" s="67"/>
      <c r="G32" s="75"/>
      <c r="H32" s="67"/>
    </row>
    <row r="33" spans="1:8" ht="16.899999999999999" customHeight="1">
      <c r="A33" s="74"/>
      <c r="B33" s="67"/>
      <c r="C33" s="67"/>
      <c r="D33" s="95"/>
      <c r="E33" s="107"/>
      <c r="F33" s="107"/>
      <c r="G33" s="75"/>
      <c r="H33" s="67"/>
    </row>
    <row r="34" spans="1:8" ht="16.899999999999999" customHeight="1">
      <c r="A34" s="74"/>
      <c r="B34" s="67"/>
      <c r="C34" s="67"/>
      <c r="D34" s="95"/>
      <c r="E34" s="107"/>
      <c r="F34" s="107"/>
      <c r="G34" s="75"/>
      <c r="H34" s="67"/>
    </row>
    <row r="35" spans="1:8" ht="16.899999999999999" customHeight="1">
      <c r="A35" s="74"/>
      <c r="B35" s="67"/>
      <c r="C35" s="30"/>
      <c r="D35" s="30"/>
      <c r="E35" s="30"/>
      <c r="F35" s="30"/>
      <c r="G35" s="289"/>
      <c r="H35" s="67"/>
    </row>
    <row r="36" spans="1:8" ht="16.899999999999999" customHeight="1">
      <c r="A36" s="74"/>
      <c r="B36" s="67"/>
      <c r="C36" s="30"/>
      <c r="D36" s="30"/>
      <c r="E36" s="30"/>
      <c r="F36" s="30"/>
      <c r="G36" s="193"/>
      <c r="H36" s="67"/>
    </row>
    <row r="37" spans="1:8" ht="16.899999999999999" customHeight="1">
      <c r="A37" s="74"/>
      <c r="B37" s="67"/>
      <c r="C37" s="30"/>
      <c r="D37" s="30"/>
      <c r="E37" s="30"/>
      <c r="F37" s="30"/>
      <c r="G37" s="193"/>
      <c r="H37" s="67"/>
    </row>
    <row r="38" spans="1:8" ht="16.899999999999999" customHeight="1">
      <c r="A38" s="74"/>
      <c r="B38" s="67"/>
      <c r="C38" s="30"/>
      <c r="D38" s="30"/>
      <c r="E38" s="30"/>
      <c r="F38" s="30"/>
      <c r="G38" s="193"/>
      <c r="H38" s="67"/>
    </row>
    <row r="39" spans="1:8" ht="16.899999999999999" customHeight="1">
      <c r="A39" s="74"/>
      <c r="B39" s="67"/>
      <c r="C39" s="30"/>
      <c r="D39" s="30"/>
      <c r="E39" s="30"/>
      <c r="F39" s="30"/>
      <c r="G39" s="193"/>
      <c r="H39" s="67"/>
    </row>
    <row r="40" spans="1:8" ht="16.899999999999999" customHeight="1">
      <c r="A40" s="74"/>
      <c r="B40" s="67"/>
      <c r="C40" s="30"/>
      <c r="D40" s="30"/>
      <c r="E40" s="30"/>
      <c r="F40" s="30"/>
      <c r="G40" s="193"/>
      <c r="H40" s="67"/>
    </row>
    <row r="41" spans="1:8" ht="16.899999999999999" customHeight="1">
      <c r="A41" s="74"/>
      <c r="B41" s="67"/>
      <c r="C41" s="30"/>
      <c r="D41" s="30"/>
      <c r="E41" s="30"/>
      <c r="F41" s="30"/>
      <c r="G41" s="193"/>
      <c r="H41" s="67"/>
    </row>
    <row r="42" spans="1:8" ht="16.899999999999999" customHeight="1">
      <c r="A42" s="74"/>
      <c r="B42" s="67"/>
      <c r="C42" s="30"/>
      <c r="D42" s="30"/>
      <c r="E42" s="30"/>
      <c r="F42" s="30"/>
      <c r="G42" s="193"/>
      <c r="H42" s="67"/>
    </row>
    <row r="43" spans="1:8" ht="16.899999999999999" customHeight="1">
      <c r="A43" s="74"/>
      <c r="B43" s="67"/>
      <c r="C43" s="30"/>
      <c r="D43" s="30"/>
      <c r="E43" s="30"/>
      <c r="F43" s="30"/>
      <c r="G43" s="193"/>
      <c r="H43" s="67"/>
    </row>
    <row r="44" spans="1:8" ht="16.899999999999999" customHeight="1">
      <c r="A44" s="74"/>
      <c r="B44" s="67"/>
      <c r="C44" s="30"/>
      <c r="D44" s="30"/>
      <c r="E44" s="30"/>
      <c r="F44" s="30"/>
      <c r="G44" s="193"/>
      <c r="H44" s="67"/>
    </row>
    <row r="45" spans="1:8" ht="16.899999999999999" customHeight="1">
      <c r="A45" s="74"/>
      <c r="B45" s="67"/>
      <c r="C45" s="30"/>
      <c r="D45" s="30"/>
      <c r="E45" s="30"/>
      <c r="F45" s="30"/>
      <c r="G45" s="193"/>
      <c r="H45" s="67"/>
    </row>
    <row r="46" spans="1:8" ht="16.899999999999999" customHeight="1">
      <c r="A46" s="74"/>
      <c r="B46" s="67"/>
      <c r="C46" s="30"/>
      <c r="D46" s="30"/>
      <c r="E46" s="30"/>
      <c r="F46" s="30"/>
      <c r="G46" s="193"/>
      <c r="H46" s="67"/>
    </row>
    <row r="47" spans="1:8" ht="16.899999999999999" customHeight="1">
      <c r="A47" s="74"/>
      <c r="B47" s="67"/>
      <c r="C47" s="67"/>
      <c r="D47" s="67"/>
      <c r="E47" s="67"/>
      <c r="F47" s="67"/>
      <c r="G47" s="298"/>
      <c r="H47" s="67"/>
    </row>
    <row r="48" spans="1:8" ht="16.899999999999999" customHeight="1">
      <c r="A48" s="74"/>
      <c r="B48" s="67"/>
      <c r="C48" s="67"/>
      <c r="D48" s="67"/>
      <c r="E48" s="67"/>
      <c r="F48" s="67"/>
      <c r="G48" s="75"/>
      <c r="H48" s="67"/>
    </row>
    <row r="49" spans="1:8" ht="16.899999999999999" customHeight="1">
      <c r="A49" s="74"/>
      <c r="B49" s="67"/>
      <c r="C49" s="67"/>
      <c r="D49" s="67"/>
      <c r="E49" s="67"/>
      <c r="F49" s="67"/>
      <c r="G49" s="75"/>
      <c r="H49" s="67"/>
    </row>
    <row r="50" spans="1:8" ht="16.899999999999999" customHeight="1">
      <c r="A50" s="74"/>
      <c r="B50" s="67"/>
      <c r="C50" s="67"/>
      <c r="D50" s="67"/>
      <c r="E50" s="67"/>
      <c r="F50" s="67"/>
      <c r="G50" s="75"/>
      <c r="H50" s="67"/>
    </row>
    <row r="51" spans="1:8" ht="16.899999999999999" customHeight="1">
      <c r="A51" s="74"/>
      <c r="B51" s="67"/>
      <c r="C51" s="67"/>
      <c r="D51" s="67"/>
      <c r="E51" s="67"/>
      <c r="F51" s="67"/>
      <c r="G51" s="75"/>
      <c r="H51" s="67"/>
    </row>
    <row r="52" spans="1:8" ht="16.899999999999999" customHeight="1">
      <c r="A52" s="74"/>
      <c r="B52" s="67"/>
      <c r="C52" s="67"/>
      <c r="D52" s="67"/>
      <c r="E52" s="67"/>
      <c r="F52" s="67"/>
      <c r="G52" s="75"/>
      <c r="H52" s="67"/>
    </row>
    <row r="53" spans="1:8" ht="16.899999999999999" customHeight="1">
      <c r="A53" s="74"/>
      <c r="B53" s="67"/>
      <c r="C53" s="67"/>
      <c r="D53" s="67"/>
      <c r="E53" s="67"/>
      <c r="F53" s="134"/>
      <c r="G53" s="135"/>
      <c r="H53" s="67"/>
    </row>
    <row r="54" spans="1:8" ht="16.899999999999999" customHeight="1">
      <c r="A54" s="74"/>
      <c r="B54" s="67"/>
      <c r="C54" s="107"/>
      <c r="D54" s="107"/>
      <c r="E54" s="67"/>
      <c r="F54" s="67"/>
      <c r="G54" s="75"/>
      <c r="H54" s="67"/>
    </row>
    <row r="55" spans="1:8" ht="16.899999999999999" customHeight="1">
      <c r="A55" s="74"/>
      <c r="B55" s="67"/>
      <c r="C55" s="107"/>
      <c r="D55" s="107"/>
      <c r="E55" s="67"/>
      <c r="F55" s="67"/>
      <c r="G55" s="75"/>
      <c r="H55" s="67"/>
    </row>
    <row r="56" spans="1:8" ht="16.899999999999999" customHeight="1">
      <c r="A56" s="74"/>
      <c r="B56" s="67"/>
      <c r="C56" s="30"/>
      <c r="D56" s="30"/>
      <c r="E56" s="30"/>
      <c r="F56" s="195"/>
      <c r="G56" s="193"/>
      <c r="H56" s="67"/>
    </row>
    <row r="57" spans="1:8" ht="16.899999999999999" customHeight="1">
      <c r="A57" s="74"/>
      <c r="B57" s="67"/>
      <c r="C57" s="30"/>
      <c r="D57" s="30"/>
      <c r="E57" s="30"/>
      <c r="F57" s="195"/>
      <c r="G57" s="193"/>
      <c r="H57" s="67"/>
    </row>
    <row r="58" spans="1:8" ht="16.899999999999999" customHeight="1">
      <c r="A58" s="74"/>
      <c r="B58" s="67"/>
      <c r="C58" s="30"/>
      <c r="D58" s="30"/>
      <c r="E58" s="30"/>
      <c r="F58" s="195"/>
      <c r="G58" s="193"/>
      <c r="H58" s="67"/>
    </row>
    <row r="59" spans="1:8" ht="16.899999999999999" customHeight="1">
      <c r="A59" s="74"/>
      <c r="B59" s="67"/>
      <c r="C59" s="30"/>
      <c r="D59" s="30"/>
      <c r="E59" s="30"/>
      <c r="F59" s="195"/>
      <c r="G59" s="193"/>
      <c r="H59" s="67"/>
    </row>
    <row r="60" spans="1:8" ht="16.899999999999999" customHeight="1">
      <c r="A60" s="74"/>
      <c r="B60" s="67"/>
      <c r="C60" s="30"/>
      <c r="D60" s="30"/>
      <c r="E60" s="30"/>
      <c r="F60" s="195"/>
      <c r="G60" s="193"/>
      <c r="H60" s="67"/>
    </row>
    <row r="61" spans="1:8" ht="16.899999999999999" customHeight="1">
      <c r="A61" s="74"/>
      <c r="B61" s="67"/>
      <c r="C61" s="30"/>
      <c r="D61" s="30"/>
      <c r="E61" s="30"/>
      <c r="F61" s="195"/>
      <c r="G61" s="193"/>
      <c r="H61" s="67"/>
    </row>
    <row r="62" spans="1:8" ht="16.899999999999999" customHeight="1">
      <c r="A62" s="74"/>
      <c r="B62" s="67"/>
      <c r="C62" s="30"/>
      <c r="D62" s="30"/>
      <c r="E62" s="30"/>
      <c r="F62" s="195"/>
      <c r="G62" s="193"/>
      <c r="H62" s="67"/>
    </row>
    <row r="63" spans="1:8" ht="16.899999999999999" customHeight="1">
      <c r="A63" s="74"/>
      <c r="B63" s="67"/>
      <c r="C63" s="30"/>
      <c r="D63" s="30"/>
      <c r="E63" s="30"/>
      <c r="F63" s="195"/>
      <c r="G63" s="193"/>
      <c r="H63" s="67"/>
    </row>
    <row r="64" spans="1:8" ht="16.899999999999999" customHeight="1">
      <c r="A64" s="74"/>
      <c r="B64" s="67"/>
      <c r="C64" s="30"/>
      <c r="D64" s="30"/>
      <c r="E64" s="30"/>
      <c r="F64" s="195"/>
      <c r="G64" s="193"/>
      <c r="H64" s="67"/>
    </row>
    <row r="65" spans="1:8" ht="16.899999999999999" customHeight="1" thickBot="1">
      <c r="A65" s="161"/>
      <c r="B65" s="103"/>
      <c r="C65" s="149"/>
      <c r="D65" s="149"/>
      <c r="E65" s="149"/>
      <c r="F65" s="590"/>
      <c r="G65" s="591"/>
      <c r="H65" s="67"/>
    </row>
    <row r="66" spans="1:8" ht="16.899999999999999" customHeight="1">
      <c r="A66" s="67"/>
      <c r="B66" s="67"/>
      <c r="C66" s="67"/>
      <c r="D66" s="67"/>
      <c r="E66" s="67"/>
      <c r="F66" s="67"/>
      <c r="G66" s="67"/>
      <c r="H66" s="67"/>
    </row>
    <row r="67" spans="1:8" ht="16.899999999999999" customHeight="1">
      <c r="A67" s="134">
        <v>74</v>
      </c>
      <c r="B67" s="134"/>
      <c r="C67" s="134"/>
      <c r="D67" s="134"/>
      <c r="E67" s="134"/>
      <c r="F67" s="134"/>
      <c r="G67" s="134"/>
      <c r="H67" s="67"/>
    </row>
    <row r="68" spans="1:8">
      <c r="A68" s="67"/>
    </row>
    <row r="69" spans="1:8">
      <c r="A69" s="67"/>
    </row>
    <row r="70" spans="1:8">
      <c r="A70" s="67"/>
    </row>
    <row r="71" spans="1:8">
      <c r="A71" s="67"/>
    </row>
    <row r="72" spans="1:8">
      <c r="A72" s="67"/>
    </row>
    <row r="73" spans="1:8">
      <c r="A73" s="67"/>
    </row>
    <row r="74" spans="1:8">
      <c r="A74" s="67"/>
    </row>
    <row r="75" spans="1:8">
      <c r="A75" s="67"/>
    </row>
    <row r="76" spans="1:8">
      <c r="A76" s="67"/>
    </row>
    <row r="77" spans="1:8">
      <c r="A77" s="67"/>
    </row>
    <row r="78" spans="1:8">
      <c r="A78" s="67"/>
    </row>
    <row r="79" spans="1:8">
      <c r="A79" s="67"/>
    </row>
    <row r="80" spans="1:8">
      <c r="A80" s="67"/>
    </row>
    <row r="81" spans="1:1">
      <c r="A81" s="67"/>
    </row>
    <row r="82" spans="1:1">
      <c r="A82" s="67"/>
    </row>
  </sheetData>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3"/>
  <sheetViews>
    <sheetView topLeftCell="A118" zoomScale="80" zoomScaleNormal="80" workbookViewId="0">
      <selection activeCell="C7" sqref="C7"/>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15.77734375" customWidth="1"/>
    <col min="8" max="8" width="21.44140625" customWidth="1"/>
    <col min="9" max="9" width="15" customWidth="1"/>
    <col min="257" max="257" width="7.77734375" customWidth="1"/>
    <col min="258" max="258" width="1.77734375" customWidth="1"/>
    <col min="259" max="259" width="35.77734375" customWidth="1"/>
    <col min="260" max="261" width="12.77734375" customWidth="1"/>
    <col min="262" max="262" width="30.77734375" customWidth="1"/>
    <col min="263" max="263" width="15.77734375" customWidth="1"/>
    <col min="264" max="264" width="21.44140625" customWidth="1"/>
    <col min="265" max="265" width="15" customWidth="1"/>
    <col min="513" max="513" width="7.77734375" customWidth="1"/>
    <col min="514" max="514" width="1.77734375" customWidth="1"/>
    <col min="515" max="515" width="35.77734375" customWidth="1"/>
    <col min="516" max="517" width="12.77734375" customWidth="1"/>
    <col min="518" max="518" width="30.77734375" customWidth="1"/>
    <col min="519" max="519" width="15.77734375" customWidth="1"/>
    <col min="520" max="520" width="21.44140625" customWidth="1"/>
    <col min="521" max="521" width="15" customWidth="1"/>
    <col min="769" max="769" width="7.77734375" customWidth="1"/>
    <col min="770" max="770" width="1.77734375" customWidth="1"/>
    <col min="771" max="771" width="35.77734375" customWidth="1"/>
    <col min="772" max="773" width="12.77734375" customWidth="1"/>
    <col min="774" max="774" width="30.77734375" customWidth="1"/>
    <col min="775" max="775" width="15.77734375" customWidth="1"/>
    <col min="776" max="776" width="21.44140625" customWidth="1"/>
    <col min="777" max="777" width="15" customWidth="1"/>
    <col min="1025" max="1025" width="7.77734375" customWidth="1"/>
    <col min="1026" max="1026" width="1.77734375" customWidth="1"/>
    <col min="1027" max="1027" width="35.77734375" customWidth="1"/>
    <col min="1028" max="1029" width="12.77734375" customWidth="1"/>
    <col min="1030" max="1030" width="30.77734375" customWidth="1"/>
    <col min="1031" max="1031" width="15.77734375" customWidth="1"/>
    <col min="1032" max="1032" width="21.44140625" customWidth="1"/>
    <col min="1033" max="1033" width="15" customWidth="1"/>
    <col min="1281" max="1281" width="7.77734375" customWidth="1"/>
    <col min="1282" max="1282" width="1.77734375" customWidth="1"/>
    <col min="1283" max="1283" width="35.77734375" customWidth="1"/>
    <col min="1284" max="1285" width="12.77734375" customWidth="1"/>
    <col min="1286" max="1286" width="30.77734375" customWidth="1"/>
    <col min="1287" max="1287" width="15.77734375" customWidth="1"/>
    <col min="1288" max="1288" width="21.44140625" customWidth="1"/>
    <col min="1289" max="1289" width="15" customWidth="1"/>
    <col min="1537" max="1537" width="7.77734375" customWidth="1"/>
    <col min="1538" max="1538" width="1.77734375" customWidth="1"/>
    <col min="1539" max="1539" width="35.77734375" customWidth="1"/>
    <col min="1540" max="1541" width="12.77734375" customWidth="1"/>
    <col min="1542" max="1542" width="30.77734375" customWidth="1"/>
    <col min="1543" max="1543" width="15.77734375" customWidth="1"/>
    <col min="1544" max="1544" width="21.44140625" customWidth="1"/>
    <col min="1545" max="1545" width="15" customWidth="1"/>
    <col min="1793" max="1793" width="7.77734375" customWidth="1"/>
    <col min="1794" max="1794" width="1.77734375" customWidth="1"/>
    <col min="1795" max="1795" width="35.77734375" customWidth="1"/>
    <col min="1796" max="1797" width="12.77734375" customWidth="1"/>
    <col min="1798" max="1798" width="30.77734375" customWidth="1"/>
    <col min="1799" max="1799" width="15.77734375" customWidth="1"/>
    <col min="1800" max="1800" width="21.44140625" customWidth="1"/>
    <col min="1801" max="1801" width="15" customWidth="1"/>
    <col min="2049" max="2049" width="7.77734375" customWidth="1"/>
    <col min="2050" max="2050" width="1.77734375" customWidth="1"/>
    <col min="2051" max="2051" width="35.77734375" customWidth="1"/>
    <col min="2052" max="2053" width="12.77734375" customWidth="1"/>
    <col min="2054" max="2054" width="30.77734375" customWidth="1"/>
    <col min="2055" max="2055" width="15.77734375" customWidth="1"/>
    <col min="2056" max="2056" width="21.44140625" customWidth="1"/>
    <col min="2057" max="2057" width="15" customWidth="1"/>
    <col min="2305" max="2305" width="7.77734375" customWidth="1"/>
    <col min="2306" max="2306" width="1.77734375" customWidth="1"/>
    <col min="2307" max="2307" width="35.77734375" customWidth="1"/>
    <col min="2308" max="2309" width="12.77734375" customWidth="1"/>
    <col min="2310" max="2310" width="30.77734375" customWidth="1"/>
    <col min="2311" max="2311" width="15.77734375" customWidth="1"/>
    <col min="2312" max="2312" width="21.44140625" customWidth="1"/>
    <col min="2313" max="2313" width="15" customWidth="1"/>
    <col min="2561" max="2561" width="7.77734375" customWidth="1"/>
    <col min="2562" max="2562" width="1.77734375" customWidth="1"/>
    <col min="2563" max="2563" width="35.77734375" customWidth="1"/>
    <col min="2564" max="2565" width="12.77734375" customWidth="1"/>
    <col min="2566" max="2566" width="30.77734375" customWidth="1"/>
    <col min="2567" max="2567" width="15.77734375" customWidth="1"/>
    <col min="2568" max="2568" width="21.44140625" customWidth="1"/>
    <col min="2569" max="2569" width="15" customWidth="1"/>
    <col min="2817" max="2817" width="7.77734375" customWidth="1"/>
    <col min="2818" max="2818" width="1.77734375" customWidth="1"/>
    <col min="2819" max="2819" width="35.77734375" customWidth="1"/>
    <col min="2820" max="2821" width="12.77734375" customWidth="1"/>
    <col min="2822" max="2822" width="30.77734375" customWidth="1"/>
    <col min="2823" max="2823" width="15.77734375" customWidth="1"/>
    <col min="2824" max="2824" width="21.44140625" customWidth="1"/>
    <col min="2825" max="2825" width="15" customWidth="1"/>
    <col min="3073" max="3073" width="7.77734375" customWidth="1"/>
    <col min="3074" max="3074" width="1.77734375" customWidth="1"/>
    <col min="3075" max="3075" width="35.77734375" customWidth="1"/>
    <col min="3076" max="3077" width="12.77734375" customWidth="1"/>
    <col min="3078" max="3078" width="30.77734375" customWidth="1"/>
    <col min="3079" max="3079" width="15.77734375" customWidth="1"/>
    <col min="3080" max="3080" width="21.44140625" customWidth="1"/>
    <col min="3081" max="3081" width="15" customWidth="1"/>
    <col min="3329" max="3329" width="7.77734375" customWidth="1"/>
    <col min="3330" max="3330" width="1.77734375" customWidth="1"/>
    <col min="3331" max="3331" width="35.77734375" customWidth="1"/>
    <col min="3332" max="3333" width="12.77734375" customWidth="1"/>
    <col min="3334" max="3334" width="30.77734375" customWidth="1"/>
    <col min="3335" max="3335" width="15.77734375" customWidth="1"/>
    <col min="3336" max="3336" width="21.44140625" customWidth="1"/>
    <col min="3337" max="3337" width="15" customWidth="1"/>
    <col min="3585" max="3585" width="7.77734375" customWidth="1"/>
    <col min="3586" max="3586" width="1.77734375" customWidth="1"/>
    <col min="3587" max="3587" width="35.77734375" customWidth="1"/>
    <col min="3588" max="3589" width="12.77734375" customWidth="1"/>
    <col min="3590" max="3590" width="30.77734375" customWidth="1"/>
    <col min="3591" max="3591" width="15.77734375" customWidth="1"/>
    <col min="3592" max="3592" width="21.44140625" customWidth="1"/>
    <col min="3593" max="3593" width="15" customWidth="1"/>
    <col min="3841" max="3841" width="7.77734375" customWidth="1"/>
    <col min="3842" max="3842" width="1.77734375" customWidth="1"/>
    <col min="3843" max="3843" width="35.77734375" customWidth="1"/>
    <col min="3844" max="3845" width="12.77734375" customWidth="1"/>
    <col min="3846" max="3846" width="30.77734375" customWidth="1"/>
    <col min="3847" max="3847" width="15.77734375" customWidth="1"/>
    <col min="3848" max="3848" width="21.44140625" customWidth="1"/>
    <col min="3849" max="3849" width="15" customWidth="1"/>
    <col min="4097" max="4097" width="7.77734375" customWidth="1"/>
    <col min="4098" max="4098" width="1.77734375" customWidth="1"/>
    <col min="4099" max="4099" width="35.77734375" customWidth="1"/>
    <col min="4100" max="4101" width="12.77734375" customWidth="1"/>
    <col min="4102" max="4102" width="30.77734375" customWidth="1"/>
    <col min="4103" max="4103" width="15.77734375" customWidth="1"/>
    <col min="4104" max="4104" width="21.44140625" customWidth="1"/>
    <col min="4105" max="4105" width="15" customWidth="1"/>
    <col min="4353" max="4353" width="7.77734375" customWidth="1"/>
    <col min="4354" max="4354" width="1.77734375" customWidth="1"/>
    <col min="4355" max="4355" width="35.77734375" customWidth="1"/>
    <col min="4356" max="4357" width="12.77734375" customWidth="1"/>
    <col min="4358" max="4358" width="30.77734375" customWidth="1"/>
    <col min="4359" max="4359" width="15.77734375" customWidth="1"/>
    <col min="4360" max="4360" width="21.44140625" customWidth="1"/>
    <col min="4361" max="4361" width="15" customWidth="1"/>
    <col min="4609" max="4609" width="7.77734375" customWidth="1"/>
    <col min="4610" max="4610" width="1.77734375" customWidth="1"/>
    <col min="4611" max="4611" width="35.77734375" customWidth="1"/>
    <col min="4612" max="4613" width="12.77734375" customWidth="1"/>
    <col min="4614" max="4614" width="30.77734375" customWidth="1"/>
    <col min="4615" max="4615" width="15.77734375" customWidth="1"/>
    <col min="4616" max="4616" width="21.44140625" customWidth="1"/>
    <col min="4617" max="4617" width="15" customWidth="1"/>
    <col min="4865" max="4865" width="7.77734375" customWidth="1"/>
    <col min="4866" max="4866" width="1.77734375" customWidth="1"/>
    <col min="4867" max="4867" width="35.77734375" customWidth="1"/>
    <col min="4868" max="4869" width="12.77734375" customWidth="1"/>
    <col min="4870" max="4870" width="30.77734375" customWidth="1"/>
    <col min="4871" max="4871" width="15.77734375" customWidth="1"/>
    <col min="4872" max="4872" width="21.44140625" customWidth="1"/>
    <col min="4873" max="4873" width="15" customWidth="1"/>
    <col min="5121" max="5121" width="7.77734375" customWidth="1"/>
    <col min="5122" max="5122" width="1.77734375" customWidth="1"/>
    <col min="5123" max="5123" width="35.77734375" customWidth="1"/>
    <col min="5124" max="5125" width="12.77734375" customWidth="1"/>
    <col min="5126" max="5126" width="30.77734375" customWidth="1"/>
    <col min="5127" max="5127" width="15.77734375" customWidth="1"/>
    <col min="5128" max="5128" width="21.44140625" customWidth="1"/>
    <col min="5129" max="5129" width="15" customWidth="1"/>
    <col min="5377" max="5377" width="7.77734375" customWidth="1"/>
    <col min="5378" max="5378" width="1.77734375" customWidth="1"/>
    <col min="5379" max="5379" width="35.77734375" customWidth="1"/>
    <col min="5380" max="5381" width="12.77734375" customWidth="1"/>
    <col min="5382" max="5382" width="30.77734375" customWidth="1"/>
    <col min="5383" max="5383" width="15.77734375" customWidth="1"/>
    <col min="5384" max="5384" width="21.44140625" customWidth="1"/>
    <col min="5385" max="5385" width="15" customWidth="1"/>
    <col min="5633" max="5633" width="7.77734375" customWidth="1"/>
    <col min="5634" max="5634" width="1.77734375" customWidth="1"/>
    <col min="5635" max="5635" width="35.77734375" customWidth="1"/>
    <col min="5636" max="5637" width="12.77734375" customWidth="1"/>
    <col min="5638" max="5638" width="30.77734375" customWidth="1"/>
    <col min="5639" max="5639" width="15.77734375" customWidth="1"/>
    <col min="5640" max="5640" width="21.44140625" customWidth="1"/>
    <col min="5641" max="5641" width="15" customWidth="1"/>
    <col min="5889" max="5889" width="7.77734375" customWidth="1"/>
    <col min="5890" max="5890" width="1.77734375" customWidth="1"/>
    <col min="5891" max="5891" width="35.77734375" customWidth="1"/>
    <col min="5892" max="5893" width="12.77734375" customWidth="1"/>
    <col min="5894" max="5894" width="30.77734375" customWidth="1"/>
    <col min="5895" max="5895" width="15.77734375" customWidth="1"/>
    <col min="5896" max="5896" width="21.44140625" customWidth="1"/>
    <col min="5897" max="5897" width="15" customWidth="1"/>
    <col min="6145" max="6145" width="7.77734375" customWidth="1"/>
    <col min="6146" max="6146" width="1.77734375" customWidth="1"/>
    <col min="6147" max="6147" width="35.77734375" customWidth="1"/>
    <col min="6148" max="6149" width="12.77734375" customWidth="1"/>
    <col min="6150" max="6150" width="30.77734375" customWidth="1"/>
    <col min="6151" max="6151" width="15.77734375" customWidth="1"/>
    <col min="6152" max="6152" width="21.44140625" customWidth="1"/>
    <col min="6153" max="6153" width="15" customWidth="1"/>
    <col min="6401" max="6401" width="7.77734375" customWidth="1"/>
    <col min="6402" max="6402" width="1.77734375" customWidth="1"/>
    <col min="6403" max="6403" width="35.77734375" customWidth="1"/>
    <col min="6404" max="6405" width="12.77734375" customWidth="1"/>
    <col min="6406" max="6406" width="30.77734375" customWidth="1"/>
    <col min="6407" max="6407" width="15.77734375" customWidth="1"/>
    <col min="6408" max="6408" width="21.44140625" customWidth="1"/>
    <col min="6409" max="6409" width="15" customWidth="1"/>
    <col min="6657" max="6657" width="7.77734375" customWidth="1"/>
    <col min="6658" max="6658" width="1.77734375" customWidth="1"/>
    <col min="6659" max="6659" width="35.77734375" customWidth="1"/>
    <col min="6660" max="6661" width="12.77734375" customWidth="1"/>
    <col min="6662" max="6662" width="30.77734375" customWidth="1"/>
    <col min="6663" max="6663" width="15.77734375" customWidth="1"/>
    <col min="6664" max="6664" width="21.44140625" customWidth="1"/>
    <col min="6665" max="6665" width="15" customWidth="1"/>
    <col min="6913" max="6913" width="7.77734375" customWidth="1"/>
    <col min="6914" max="6914" width="1.77734375" customWidth="1"/>
    <col min="6915" max="6915" width="35.77734375" customWidth="1"/>
    <col min="6916" max="6917" width="12.77734375" customWidth="1"/>
    <col min="6918" max="6918" width="30.77734375" customWidth="1"/>
    <col min="6919" max="6919" width="15.77734375" customWidth="1"/>
    <col min="6920" max="6920" width="21.44140625" customWidth="1"/>
    <col min="6921" max="6921" width="15" customWidth="1"/>
    <col min="7169" max="7169" width="7.77734375" customWidth="1"/>
    <col min="7170" max="7170" width="1.77734375" customWidth="1"/>
    <col min="7171" max="7171" width="35.77734375" customWidth="1"/>
    <col min="7172" max="7173" width="12.77734375" customWidth="1"/>
    <col min="7174" max="7174" width="30.77734375" customWidth="1"/>
    <col min="7175" max="7175" width="15.77734375" customWidth="1"/>
    <col min="7176" max="7176" width="21.44140625" customWidth="1"/>
    <col min="7177" max="7177" width="15" customWidth="1"/>
    <col min="7425" max="7425" width="7.77734375" customWidth="1"/>
    <col min="7426" max="7426" width="1.77734375" customWidth="1"/>
    <col min="7427" max="7427" width="35.77734375" customWidth="1"/>
    <col min="7428" max="7429" width="12.77734375" customWidth="1"/>
    <col min="7430" max="7430" width="30.77734375" customWidth="1"/>
    <col min="7431" max="7431" width="15.77734375" customWidth="1"/>
    <col min="7432" max="7432" width="21.44140625" customWidth="1"/>
    <col min="7433" max="7433" width="15" customWidth="1"/>
    <col min="7681" max="7681" width="7.77734375" customWidth="1"/>
    <col min="7682" max="7682" width="1.77734375" customWidth="1"/>
    <col min="7683" max="7683" width="35.77734375" customWidth="1"/>
    <col min="7684" max="7685" width="12.77734375" customWidth="1"/>
    <col min="7686" max="7686" width="30.77734375" customWidth="1"/>
    <col min="7687" max="7687" width="15.77734375" customWidth="1"/>
    <col min="7688" max="7688" width="21.44140625" customWidth="1"/>
    <col min="7689" max="7689" width="15" customWidth="1"/>
    <col min="7937" max="7937" width="7.77734375" customWidth="1"/>
    <col min="7938" max="7938" width="1.77734375" customWidth="1"/>
    <col min="7939" max="7939" width="35.77734375" customWidth="1"/>
    <col min="7940" max="7941" width="12.77734375" customWidth="1"/>
    <col min="7942" max="7942" width="30.77734375" customWidth="1"/>
    <col min="7943" max="7943" width="15.77734375" customWidth="1"/>
    <col min="7944" max="7944" width="21.44140625" customWidth="1"/>
    <col min="7945" max="7945" width="15" customWidth="1"/>
    <col min="8193" max="8193" width="7.77734375" customWidth="1"/>
    <col min="8194" max="8194" width="1.77734375" customWidth="1"/>
    <col min="8195" max="8195" width="35.77734375" customWidth="1"/>
    <col min="8196" max="8197" width="12.77734375" customWidth="1"/>
    <col min="8198" max="8198" width="30.77734375" customWidth="1"/>
    <col min="8199" max="8199" width="15.77734375" customWidth="1"/>
    <col min="8200" max="8200" width="21.44140625" customWidth="1"/>
    <col min="8201" max="8201" width="15" customWidth="1"/>
    <col min="8449" max="8449" width="7.77734375" customWidth="1"/>
    <col min="8450" max="8450" width="1.77734375" customWidth="1"/>
    <col min="8451" max="8451" width="35.77734375" customWidth="1"/>
    <col min="8452" max="8453" width="12.77734375" customWidth="1"/>
    <col min="8454" max="8454" width="30.77734375" customWidth="1"/>
    <col min="8455" max="8455" width="15.77734375" customWidth="1"/>
    <col min="8456" max="8456" width="21.44140625" customWidth="1"/>
    <col min="8457" max="8457" width="15" customWidth="1"/>
    <col min="8705" max="8705" width="7.77734375" customWidth="1"/>
    <col min="8706" max="8706" width="1.77734375" customWidth="1"/>
    <col min="8707" max="8707" width="35.77734375" customWidth="1"/>
    <col min="8708" max="8709" width="12.77734375" customWidth="1"/>
    <col min="8710" max="8710" width="30.77734375" customWidth="1"/>
    <col min="8711" max="8711" width="15.77734375" customWidth="1"/>
    <col min="8712" max="8712" width="21.44140625" customWidth="1"/>
    <col min="8713" max="8713" width="15" customWidth="1"/>
    <col min="8961" max="8961" width="7.77734375" customWidth="1"/>
    <col min="8962" max="8962" width="1.77734375" customWidth="1"/>
    <col min="8963" max="8963" width="35.77734375" customWidth="1"/>
    <col min="8964" max="8965" width="12.77734375" customWidth="1"/>
    <col min="8966" max="8966" width="30.77734375" customWidth="1"/>
    <col min="8967" max="8967" width="15.77734375" customWidth="1"/>
    <col min="8968" max="8968" width="21.44140625" customWidth="1"/>
    <col min="8969" max="8969" width="15" customWidth="1"/>
    <col min="9217" max="9217" width="7.77734375" customWidth="1"/>
    <col min="9218" max="9218" width="1.77734375" customWidth="1"/>
    <col min="9219" max="9219" width="35.77734375" customWidth="1"/>
    <col min="9220" max="9221" width="12.77734375" customWidth="1"/>
    <col min="9222" max="9222" width="30.77734375" customWidth="1"/>
    <col min="9223" max="9223" width="15.77734375" customWidth="1"/>
    <col min="9224" max="9224" width="21.44140625" customWidth="1"/>
    <col min="9225" max="9225" width="15" customWidth="1"/>
    <col min="9473" max="9473" width="7.77734375" customWidth="1"/>
    <col min="9474" max="9474" width="1.77734375" customWidth="1"/>
    <col min="9475" max="9475" width="35.77734375" customWidth="1"/>
    <col min="9476" max="9477" width="12.77734375" customWidth="1"/>
    <col min="9478" max="9478" width="30.77734375" customWidth="1"/>
    <col min="9479" max="9479" width="15.77734375" customWidth="1"/>
    <col min="9480" max="9480" width="21.44140625" customWidth="1"/>
    <col min="9481" max="9481" width="15" customWidth="1"/>
    <col min="9729" max="9729" width="7.77734375" customWidth="1"/>
    <col min="9730" max="9730" width="1.77734375" customWidth="1"/>
    <col min="9731" max="9731" width="35.77734375" customWidth="1"/>
    <col min="9732" max="9733" width="12.77734375" customWidth="1"/>
    <col min="9734" max="9734" width="30.77734375" customWidth="1"/>
    <col min="9735" max="9735" width="15.77734375" customWidth="1"/>
    <col min="9736" max="9736" width="21.44140625" customWidth="1"/>
    <col min="9737" max="9737" width="15" customWidth="1"/>
    <col min="9985" max="9985" width="7.77734375" customWidth="1"/>
    <col min="9986" max="9986" width="1.77734375" customWidth="1"/>
    <col min="9987" max="9987" width="35.77734375" customWidth="1"/>
    <col min="9988" max="9989" width="12.77734375" customWidth="1"/>
    <col min="9990" max="9990" width="30.77734375" customWidth="1"/>
    <col min="9991" max="9991" width="15.77734375" customWidth="1"/>
    <col min="9992" max="9992" width="21.44140625" customWidth="1"/>
    <col min="9993" max="9993" width="15" customWidth="1"/>
    <col min="10241" max="10241" width="7.77734375" customWidth="1"/>
    <col min="10242" max="10242" width="1.77734375" customWidth="1"/>
    <col min="10243" max="10243" width="35.77734375" customWidth="1"/>
    <col min="10244" max="10245" width="12.77734375" customWidth="1"/>
    <col min="10246" max="10246" width="30.77734375" customWidth="1"/>
    <col min="10247" max="10247" width="15.77734375" customWidth="1"/>
    <col min="10248" max="10248" width="21.44140625" customWidth="1"/>
    <col min="10249" max="10249" width="15" customWidth="1"/>
    <col min="10497" max="10497" width="7.77734375" customWidth="1"/>
    <col min="10498" max="10498" width="1.77734375" customWidth="1"/>
    <col min="10499" max="10499" width="35.77734375" customWidth="1"/>
    <col min="10500" max="10501" width="12.77734375" customWidth="1"/>
    <col min="10502" max="10502" width="30.77734375" customWidth="1"/>
    <col min="10503" max="10503" width="15.77734375" customWidth="1"/>
    <col min="10504" max="10504" width="21.44140625" customWidth="1"/>
    <col min="10505" max="10505" width="15" customWidth="1"/>
    <col min="10753" max="10753" width="7.77734375" customWidth="1"/>
    <col min="10754" max="10754" width="1.77734375" customWidth="1"/>
    <col min="10755" max="10755" width="35.77734375" customWidth="1"/>
    <col min="10756" max="10757" width="12.77734375" customWidth="1"/>
    <col min="10758" max="10758" width="30.77734375" customWidth="1"/>
    <col min="10759" max="10759" width="15.77734375" customWidth="1"/>
    <col min="10760" max="10760" width="21.44140625" customWidth="1"/>
    <col min="10761" max="10761" width="15" customWidth="1"/>
    <col min="11009" max="11009" width="7.77734375" customWidth="1"/>
    <col min="11010" max="11010" width="1.77734375" customWidth="1"/>
    <col min="11011" max="11011" width="35.77734375" customWidth="1"/>
    <col min="11012" max="11013" width="12.77734375" customWidth="1"/>
    <col min="11014" max="11014" width="30.77734375" customWidth="1"/>
    <col min="11015" max="11015" width="15.77734375" customWidth="1"/>
    <col min="11016" max="11016" width="21.44140625" customWidth="1"/>
    <col min="11017" max="11017" width="15" customWidth="1"/>
    <col min="11265" max="11265" width="7.77734375" customWidth="1"/>
    <col min="11266" max="11266" width="1.77734375" customWidth="1"/>
    <col min="11267" max="11267" width="35.77734375" customWidth="1"/>
    <col min="11268" max="11269" width="12.77734375" customWidth="1"/>
    <col min="11270" max="11270" width="30.77734375" customWidth="1"/>
    <col min="11271" max="11271" width="15.77734375" customWidth="1"/>
    <col min="11272" max="11272" width="21.44140625" customWidth="1"/>
    <col min="11273" max="11273" width="15" customWidth="1"/>
    <col min="11521" max="11521" width="7.77734375" customWidth="1"/>
    <col min="11522" max="11522" width="1.77734375" customWidth="1"/>
    <col min="11523" max="11523" width="35.77734375" customWidth="1"/>
    <col min="11524" max="11525" width="12.77734375" customWidth="1"/>
    <col min="11526" max="11526" width="30.77734375" customWidth="1"/>
    <col min="11527" max="11527" width="15.77734375" customWidth="1"/>
    <col min="11528" max="11528" width="21.44140625" customWidth="1"/>
    <col min="11529" max="11529" width="15" customWidth="1"/>
    <col min="11777" max="11777" width="7.77734375" customWidth="1"/>
    <col min="11778" max="11778" width="1.77734375" customWidth="1"/>
    <col min="11779" max="11779" width="35.77734375" customWidth="1"/>
    <col min="11780" max="11781" width="12.77734375" customWidth="1"/>
    <col min="11782" max="11782" width="30.77734375" customWidth="1"/>
    <col min="11783" max="11783" width="15.77734375" customWidth="1"/>
    <col min="11784" max="11784" width="21.44140625" customWidth="1"/>
    <col min="11785" max="11785" width="15" customWidth="1"/>
    <col min="12033" max="12033" width="7.77734375" customWidth="1"/>
    <col min="12034" max="12034" width="1.77734375" customWidth="1"/>
    <col min="12035" max="12035" width="35.77734375" customWidth="1"/>
    <col min="12036" max="12037" width="12.77734375" customWidth="1"/>
    <col min="12038" max="12038" width="30.77734375" customWidth="1"/>
    <col min="12039" max="12039" width="15.77734375" customWidth="1"/>
    <col min="12040" max="12040" width="21.44140625" customWidth="1"/>
    <col min="12041" max="12041" width="15" customWidth="1"/>
    <col min="12289" max="12289" width="7.77734375" customWidth="1"/>
    <col min="12290" max="12290" width="1.77734375" customWidth="1"/>
    <col min="12291" max="12291" width="35.77734375" customWidth="1"/>
    <col min="12292" max="12293" width="12.77734375" customWidth="1"/>
    <col min="12294" max="12294" width="30.77734375" customWidth="1"/>
    <col min="12295" max="12295" width="15.77734375" customWidth="1"/>
    <col min="12296" max="12296" width="21.44140625" customWidth="1"/>
    <col min="12297" max="12297" width="15" customWidth="1"/>
    <col min="12545" max="12545" width="7.77734375" customWidth="1"/>
    <col min="12546" max="12546" width="1.77734375" customWidth="1"/>
    <col min="12547" max="12547" width="35.77734375" customWidth="1"/>
    <col min="12548" max="12549" width="12.77734375" customWidth="1"/>
    <col min="12550" max="12550" width="30.77734375" customWidth="1"/>
    <col min="12551" max="12551" width="15.77734375" customWidth="1"/>
    <col min="12552" max="12552" width="21.44140625" customWidth="1"/>
    <col min="12553" max="12553" width="15" customWidth="1"/>
    <col min="12801" max="12801" width="7.77734375" customWidth="1"/>
    <col min="12802" max="12802" width="1.77734375" customWidth="1"/>
    <col min="12803" max="12803" width="35.77734375" customWidth="1"/>
    <col min="12804" max="12805" width="12.77734375" customWidth="1"/>
    <col min="12806" max="12806" width="30.77734375" customWidth="1"/>
    <col min="12807" max="12807" width="15.77734375" customWidth="1"/>
    <col min="12808" max="12808" width="21.44140625" customWidth="1"/>
    <col min="12809" max="12809" width="15" customWidth="1"/>
    <col min="13057" max="13057" width="7.77734375" customWidth="1"/>
    <col min="13058" max="13058" width="1.77734375" customWidth="1"/>
    <col min="13059" max="13059" width="35.77734375" customWidth="1"/>
    <col min="13060" max="13061" width="12.77734375" customWidth="1"/>
    <col min="13062" max="13062" width="30.77734375" customWidth="1"/>
    <col min="13063" max="13063" width="15.77734375" customWidth="1"/>
    <col min="13064" max="13064" width="21.44140625" customWidth="1"/>
    <col min="13065" max="13065" width="15" customWidth="1"/>
    <col min="13313" max="13313" width="7.77734375" customWidth="1"/>
    <col min="13314" max="13314" width="1.77734375" customWidth="1"/>
    <col min="13315" max="13315" width="35.77734375" customWidth="1"/>
    <col min="13316" max="13317" width="12.77734375" customWidth="1"/>
    <col min="13318" max="13318" width="30.77734375" customWidth="1"/>
    <col min="13319" max="13319" width="15.77734375" customWidth="1"/>
    <col min="13320" max="13320" width="21.44140625" customWidth="1"/>
    <col min="13321" max="13321" width="15" customWidth="1"/>
    <col min="13569" max="13569" width="7.77734375" customWidth="1"/>
    <col min="13570" max="13570" width="1.77734375" customWidth="1"/>
    <col min="13571" max="13571" width="35.77734375" customWidth="1"/>
    <col min="13572" max="13573" width="12.77734375" customWidth="1"/>
    <col min="13574" max="13574" width="30.77734375" customWidth="1"/>
    <col min="13575" max="13575" width="15.77734375" customWidth="1"/>
    <col min="13576" max="13576" width="21.44140625" customWidth="1"/>
    <col min="13577" max="13577" width="15" customWidth="1"/>
    <col min="13825" max="13825" width="7.77734375" customWidth="1"/>
    <col min="13826" max="13826" width="1.77734375" customWidth="1"/>
    <col min="13827" max="13827" width="35.77734375" customWidth="1"/>
    <col min="13828" max="13829" width="12.77734375" customWidth="1"/>
    <col min="13830" max="13830" width="30.77734375" customWidth="1"/>
    <col min="13831" max="13831" width="15.77734375" customWidth="1"/>
    <col min="13832" max="13832" width="21.44140625" customWidth="1"/>
    <col min="13833" max="13833" width="15" customWidth="1"/>
    <col min="14081" max="14081" width="7.77734375" customWidth="1"/>
    <col min="14082" max="14082" width="1.77734375" customWidth="1"/>
    <col min="14083" max="14083" width="35.77734375" customWidth="1"/>
    <col min="14084" max="14085" width="12.77734375" customWidth="1"/>
    <col min="14086" max="14086" width="30.77734375" customWidth="1"/>
    <col min="14087" max="14087" width="15.77734375" customWidth="1"/>
    <col min="14088" max="14088" width="21.44140625" customWidth="1"/>
    <col min="14089" max="14089" width="15" customWidth="1"/>
    <col min="14337" max="14337" width="7.77734375" customWidth="1"/>
    <col min="14338" max="14338" width="1.77734375" customWidth="1"/>
    <col min="14339" max="14339" width="35.77734375" customWidth="1"/>
    <col min="14340" max="14341" width="12.77734375" customWidth="1"/>
    <col min="14342" max="14342" width="30.77734375" customWidth="1"/>
    <col min="14343" max="14343" width="15.77734375" customWidth="1"/>
    <col min="14344" max="14344" width="21.44140625" customWidth="1"/>
    <col min="14345" max="14345" width="15" customWidth="1"/>
    <col min="14593" max="14593" width="7.77734375" customWidth="1"/>
    <col min="14594" max="14594" width="1.77734375" customWidth="1"/>
    <col min="14595" max="14595" width="35.77734375" customWidth="1"/>
    <col min="14596" max="14597" width="12.77734375" customWidth="1"/>
    <col min="14598" max="14598" width="30.77734375" customWidth="1"/>
    <col min="14599" max="14599" width="15.77734375" customWidth="1"/>
    <col min="14600" max="14600" width="21.44140625" customWidth="1"/>
    <col min="14601" max="14601" width="15" customWidth="1"/>
    <col min="14849" max="14849" width="7.77734375" customWidth="1"/>
    <col min="14850" max="14850" width="1.77734375" customWidth="1"/>
    <col min="14851" max="14851" width="35.77734375" customWidth="1"/>
    <col min="14852" max="14853" width="12.77734375" customWidth="1"/>
    <col min="14854" max="14854" width="30.77734375" customWidth="1"/>
    <col min="14855" max="14855" width="15.77734375" customWidth="1"/>
    <col min="14856" max="14856" width="21.44140625" customWidth="1"/>
    <col min="14857" max="14857" width="15" customWidth="1"/>
    <col min="15105" max="15105" width="7.77734375" customWidth="1"/>
    <col min="15106" max="15106" width="1.77734375" customWidth="1"/>
    <col min="15107" max="15107" width="35.77734375" customWidth="1"/>
    <col min="15108" max="15109" width="12.77734375" customWidth="1"/>
    <col min="15110" max="15110" width="30.77734375" customWidth="1"/>
    <col min="15111" max="15111" width="15.77734375" customWidth="1"/>
    <col min="15112" max="15112" width="21.44140625" customWidth="1"/>
    <col min="15113" max="15113" width="15" customWidth="1"/>
    <col min="15361" max="15361" width="7.77734375" customWidth="1"/>
    <col min="15362" max="15362" width="1.77734375" customWidth="1"/>
    <col min="15363" max="15363" width="35.77734375" customWidth="1"/>
    <col min="15364" max="15365" width="12.77734375" customWidth="1"/>
    <col min="15366" max="15366" width="30.77734375" customWidth="1"/>
    <col min="15367" max="15367" width="15.77734375" customWidth="1"/>
    <col min="15368" max="15368" width="21.44140625" customWidth="1"/>
    <col min="15369" max="15369" width="15" customWidth="1"/>
    <col min="15617" max="15617" width="7.77734375" customWidth="1"/>
    <col min="15618" max="15618" width="1.77734375" customWidth="1"/>
    <col min="15619" max="15619" width="35.77734375" customWidth="1"/>
    <col min="15620" max="15621" width="12.77734375" customWidth="1"/>
    <col min="15622" max="15622" width="30.77734375" customWidth="1"/>
    <col min="15623" max="15623" width="15.77734375" customWidth="1"/>
    <col min="15624" max="15624" width="21.44140625" customWidth="1"/>
    <col min="15625" max="15625" width="15" customWidth="1"/>
    <col min="15873" max="15873" width="7.77734375" customWidth="1"/>
    <col min="15874" max="15874" width="1.77734375" customWidth="1"/>
    <col min="15875" max="15875" width="35.77734375" customWidth="1"/>
    <col min="15876" max="15877" width="12.77734375" customWidth="1"/>
    <col min="15878" max="15878" width="30.77734375" customWidth="1"/>
    <col min="15879" max="15879" width="15.77734375" customWidth="1"/>
    <col min="15880" max="15880" width="21.44140625" customWidth="1"/>
    <col min="15881" max="15881" width="15" customWidth="1"/>
    <col min="16129" max="16129" width="7.77734375" customWidth="1"/>
    <col min="16130" max="16130" width="1.77734375" customWidth="1"/>
    <col min="16131" max="16131" width="35.77734375" customWidth="1"/>
    <col min="16132" max="16133" width="12.77734375" customWidth="1"/>
    <col min="16134" max="16134" width="30.77734375" customWidth="1"/>
    <col min="16135" max="16135" width="15.77734375" customWidth="1"/>
    <col min="16136" max="16136" width="21.44140625" customWidth="1"/>
    <col min="16137" max="16137" width="15" customWidth="1"/>
  </cols>
  <sheetData>
    <row r="1" spans="1:8" ht="16.899999999999999" customHeight="1" thickBot="1">
      <c r="A1" s="2" t="str">
        <f>CONAMEDATE3</f>
        <v>Annual Report of VERIZON NEW YORK INC.                                                                 For the period ending DECEMBER 31, 2014</v>
      </c>
      <c r="B1" s="2"/>
      <c r="C1" s="2"/>
      <c r="D1" s="2"/>
      <c r="E1" s="2"/>
      <c r="F1" s="2"/>
      <c r="G1" s="2"/>
      <c r="H1" s="2"/>
    </row>
    <row r="2" spans="1:8" ht="16.899999999999999" customHeight="1">
      <c r="A2" s="271"/>
      <c r="B2" s="165"/>
      <c r="C2" s="165"/>
      <c r="D2" s="165"/>
      <c r="E2" s="165"/>
      <c r="F2" s="165"/>
      <c r="G2" s="272"/>
      <c r="H2" s="2"/>
    </row>
    <row r="3" spans="1:8" ht="16.899999999999999" customHeight="1">
      <c r="A3" s="156"/>
      <c r="B3" s="2"/>
      <c r="C3" s="2"/>
      <c r="D3" s="2"/>
      <c r="E3" s="2"/>
      <c r="F3" s="2"/>
      <c r="G3" s="275"/>
      <c r="H3" s="2"/>
    </row>
    <row r="4" spans="1:8" ht="16.899999999999999" customHeight="1">
      <c r="A4" s="560" t="s">
        <v>1531</v>
      </c>
      <c r="B4" s="163"/>
      <c r="C4" s="163"/>
      <c r="D4" s="163"/>
      <c r="E4" s="163"/>
      <c r="F4" s="163"/>
      <c r="G4" s="273"/>
      <c r="H4" s="2"/>
    </row>
    <row r="5" spans="1:8" ht="16.899999999999999" customHeight="1">
      <c r="A5" s="560" t="s">
        <v>1532</v>
      </c>
      <c r="B5" s="163"/>
      <c r="C5" s="163"/>
      <c r="D5" s="163"/>
      <c r="E5" s="163"/>
      <c r="F5" s="163"/>
      <c r="G5" s="273"/>
      <c r="H5" s="2"/>
    </row>
    <row r="6" spans="1:8" ht="16.899999999999999" customHeight="1">
      <c r="A6" s="156"/>
      <c r="B6" s="2"/>
      <c r="C6" s="2"/>
      <c r="D6" s="2"/>
      <c r="E6" s="2"/>
      <c r="F6" s="2"/>
      <c r="G6" s="275"/>
      <c r="H6" s="2"/>
    </row>
    <row r="7" spans="1:8" ht="16.899999999999999" customHeight="1">
      <c r="A7" s="567" t="s">
        <v>2021</v>
      </c>
      <c r="B7" s="2" t="s">
        <v>964</v>
      </c>
      <c r="C7" s="2"/>
      <c r="D7" s="2"/>
      <c r="E7" s="2"/>
      <c r="F7" s="2"/>
      <c r="G7" s="275"/>
      <c r="H7" s="2"/>
    </row>
    <row r="8" spans="1:8" ht="16.899999999999999" customHeight="1">
      <c r="A8" s="156"/>
      <c r="B8" s="2" t="s">
        <v>965</v>
      </c>
      <c r="C8" s="2"/>
      <c r="D8" s="2"/>
      <c r="E8" s="2"/>
      <c r="F8" s="2"/>
      <c r="G8" s="275"/>
      <c r="H8" s="2"/>
    </row>
    <row r="9" spans="1:8" ht="16.899999999999999" customHeight="1">
      <c r="A9" s="156"/>
      <c r="B9" s="2" t="s">
        <v>2164</v>
      </c>
      <c r="C9" s="2"/>
      <c r="D9" s="2"/>
      <c r="E9" s="2"/>
      <c r="F9" s="2"/>
      <c r="G9" s="275"/>
      <c r="H9" s="2"/>
    </row>
    <row r="10" spans="1:8" ht="16.899999999999999" customHeight="1">
      <c r="A10" s="567" t="s">
        <v>2035</v>
      </c>
      <c r="B10" s="2" t="s">
        <v>2165</v>
      </c>
      <c r="C10" s="2"/>
      <c r="D10" s="2"/>
      <c r="E10" s="2"/>
      <c r="F10" s="2"/>
      <c r="G10" s="275"/>
      <c r="H10" s="2"/>
    </row>
    <row r="11" spans="1:8" ht="16.899999999999999" customHeight="1">
      <c r="A11" s="567" t="s">
        <v>1378</v>
      </c>
      <c r="B11" s="2" t="s">
        <v>3215</v>
      </c>
      <c r="C11" s="2"/>
      <c r="D11" s="2"/>
      <c r="E11" s="2"/>
      <c r="F11" s="2"/>
      <c r="G11" s="275"/>
      <c r="H11" s="2"/>
    </row>
    <row r="12" spans="1:8" ht="16.899999999999999" customHeight="1">
      <c r="A12" s="276"/>
      <c r="B12" s="277"/>
      <c r="C12" s="277"/>
      <c r="D12" s="277"/>
      <c r="E12" s="277"/>
      <c r="F12" s="277"/>
      <c r="G12" s="278"/>
      <c r="H12" s="2"/>
    </row>
    <row r="13" spans="1:8" ht="16.899999999999999" customHeight="1">
      <c r="A13" s="481"/>
      <c r="B13" s="2"/>
      <c r="C13" s="319"/>
      <c r="D13" s="504" t="s">
        <v>2166</v>
      </c>
      <c r="E13" s="504" t="s">
        <v>1569</v>
      </c>
      <c r="F13" s="504" t="s">
        <v>2167</v>
      </c>
      <c r="G13" s="275"/>
      <c r="H13" s="2"/>
    </row>
    <row r="14" spans="1:8" ht="16.899999999999999" customHeight="1">
      <c r="A14" s="479" t="s">
        <v>36</v>
      </c>
      <c r="B14" s="2"/>
      <c r="C14" s="504" t="s">
        <v>2168</v>
      </c>
      <c r="D14" s="504" t="s">
        <v>2169</v>
      </c>
      <c r="E14" s="504" t="s">
        <v>48</v>
      </c>
      <c r="F14" s="504" t="s">
        <v>2170</v>
      </c>
      <c r="G14" s="423" t="s">
        <v>1882</v>
      </c>
      <c r="H14" s="2"/>
    </row>
    <row r="15" spans="1:8" ht="16.899999999999999" customHeight="1">
      <c r="A15" s="480" t="s">
        <v>48</v>
      </c>
      <c r="B15" s="277"/>
      <c r="C15" s="570" t="s">
        <v>470</v>
      </c>
      <c r="D15" s="570" t="s">
        <v>471</v>
      </c>
      <c r="E15" s="570" t="s">
        <v>472</v>
      </c>
      <c r="F15" s="570" t="s">
        <v>62</v>
      </c>
      <c r="G15" s="572" t="s">
        <v>63</v>
      </c>
      <c r="H15" s="2"/>
    </row>
    <row r="16" spans="1:8" ht="16.899999999999999" customHeight="1">
      <c r="A16" s="481"/>
      <c r="B16" s="2"/>
      <c r="C16" s="319" t="s">
        <v>2171</v>
      </c>
      <c r="D16" s="319"/>
      <c r="E16" s="319"/>
      <c r="F16" s="319"/>
      <c r="G16" s="275"/>
      <c r="H16" s="2"/>
    </row>
    <row r="17" spans="1:10" ht="16.899999999999999" customHeight="1">
      <c r="A17" s="479" t="s">
        <v>475</v>
      </c>
      <c r="B17" s="2"/>
      <c r="C17" s="327" t="s">
        <v>3216</v>
      </c>
      <c r="D17" s="327"/>
      <c r="E17" s="327"/>
      <c r="F17" s="327" t="s">
        <v>3217</v>
      </c>
      <c r="G17" s="1379">
        <v>79015840</v>
      </c>
      <c r="H17" s="2"/>
      <c r="I17" s="1060"/>
      <c r="J17" s="1194"/>
    </row>
    <row r="18" spans="1:10" ht="16.899999999999999" customHeight="1">
      <c r="A18" s="479" t="s">
        <v>968</v>
      </c>
      <c r="B18" s="2"/>
      <c r="C18" s="327" t="s">
        <v>3218</v>
      </c>
      <c r="D18" s="327"/>
      <c r="E18" s="327"/>
      <c r="F18" s="327" t="s">
        <v>3217</v>
      </c>
      <c r="G18" s="1379">
        <v>1058738</v>
      </c>
      <c r="H18" s="2"/>
      <c r="I18" s="1060"/>
      <c r="J18" s="1194"/>
    </row>
    <row r="19" spans="1:10" ht="16.899999999999999" customHeight="1">
      <c r="A19" s="479" t="s">
        <v>1212</v>
      </c>
      <c r="B19" s="2"/>
      <c r="C19" s="327" t="s">
        <v>3219</v>
      </c>
      <c r="D19" s="327"/>
      <c r="E19" s="327"/>
      <c r="F19" s="327" t="s">
        <v>3217</v>
      </c>
      <c r="G19" s="1379">
        <f>278467529+631747</f>
        <v>279099276</v>
      </c>
      <c r="H19" s="2"/>
      <c r="I19" s="1060"/>
      <c r="J19" s="1194"/>
    </row>
    <row r="20" spans="1:10" ht="16.899999999999999" customHeight="1">
      <c r="A20" s="479" t="s">
        <v>71</v>
      </c>
      <c r="B20" s="2"/>
      <c r="C20" s="327" t="s">
        <v>3221</v>
      </c>
      <c r="D20" s="327"/>
      <c r="E20" s="327"/>
      <c r="F20" s="327" t="s">
        <v>3217</v>
      </c>
      <c r="G20" s="1379">
        <v>1102132021</v>
      </c>
      <c r="H20" s="2"/>
      <c r="I20" s="1060"/>
      <c r="J20" s="1194"/>
    </row>
    <row r="21" spans="1:10" ht="16.899999999999999" customHeight="1">
      <c r="A21" s="479" t="s">
        <v>72</v>
      </c>
      <c r="B21" s="2"/>
      <c r="C21" s="327" t="s">
        <v>3222</v>
      </c>
      <c r="D21" s="327"/>
      <c r="E21" s="327"/>
      <c r="F21" s="327" t="s">
        <v>3217</v>
      </c>
      <c r="G21" s="1379">
        <v>28674299</v>
      </c>
      <c r="H21" s="2"/>
      <c r="I21" s="1060"/>
      <c r="J21" s="1194"/>
    </row>
    <row r="22" spans="1:10" ht="16.899999999999999" customHeight="1">
      <c r="A22" s="479">
        <v>6</v>
      </c>
      <c r="B22" s="2"/>
      <c r="C22" s="327" t="s">
        <v>3223</v>
      </c>
      <c r="D22" s="327"/>
      <c r="E22" s="327"/>
      <c r="F22" s="327" t="s">
        <v>3217</v>
      </c>
      <c r="G22" s="1379">
        <v>3698848</v>
      </c>
      <c r="H22" s="2"/>
      <c r="I22" s="1060"/>
      <c r="J22" s="1194"/>
    </row>
    <row r="23" spans="1:10" ht="16.899999999999999" customHeight="1">
      <c r="A23" s="479">
        <v>7</v>
      </c>
      <c r="B23" s="2"/>
      <c r="C23" s="327" t="s">
        <v>3224</v>
      </c>
      <c r="D23" s="327"/>
      <c r="E23" s="327"/>
      <c r="F23" s="327" t="s">
        <v>3217</v>
      </c>
      <c r="G23" s="1379">
        <v>82450186</v>
      </c>
      <c r="H23" s="2"/>
      <c r="I23" s="1060"/>
      <c r="J23" s="1194"/>
    </row>
    <row r="24" spans="1:10" ht="16.899999999999999" customHeight="1">
      <c r="A24" s="479">
        <v>8</v>
      </c>
      <c r="B24" s="2"/>
      <c r="C24" s="1380" t="s">
        <v>3226</v>
      </c>
      <c r="D24" s="327"/>
      <c r="E24" s="327"/>
      <c r="F24" s="327" t="s">
        <v>3217</v>
      </c>
      <c r="G24" s="1379">
        <v>13891227</v>
      </c>
      <c r="H24" s="2"/>
      <c r="I24" s="1060"/>
      <c r="J24" s="1194"/>
    </row>
    <row r="25" spans="1:10" ht="16.899999999999999" customHeight="1">
      <c r="A25" s="479">
        <v>9</v>
      </c>
      <c r="B25" s="2"/>
      <c r="C25" s="1380" t="s">
        <v>3227</v>
      </c>
      <c r="D25" s="327"/>
      <c r="E25" s="327"/>
      <c r="F25" s="327" t="s">
        <v>3217</v>
      </c>
      <c r="G25" s="1379">
        <v>14434621</v>
      </c>
      <c r="H25" s="2"/>
      <c r="I25" s="1060"/>
      <c r="J25" s="1194"/>
    </row>
    <row r="26" spans="1:10" ht="16.899999999999999" customHeight="1">
      <c r="A26" s="479">
        <v>10</v>
      </c>
      <c r="B26" s="2"/>
      <c r="C26" s="1384"/>
      <c r="D26" s="327"/>
      <c r="E26" s="327"/>
      <c r="F26" s="327"/>
      <c r="G26" s="1379"/>
      <c r="H26" s="2"/>
      <c r="I26" s="1060"/>
      <c r="J26" s="1194"/>
    </row>
    <row r="27" spans="1:10" ht="16.899999999999999" customHeight="1">
      <c r="A27" s="479">
        <v>11</v>
      </c>
      <c r="B27" s="2"/>
      <c r="C27" s="1384" t="s">
        <v>3230</v>
      </c>
      <c r="D27" s="327"/>
      <c r="E27" s="327"/>
      <c r="F27" s="327" t="s">
        <v>3217</v>
      </c>
      <c r="G27" s="1379">
        <f>24857+848</f>
        <v>25705</v>
      </c>
      <c r="H27" s="2"/>
      <c r="I27" s="1060"/>
      <c r="J27" s="1194"/>
    </row>
    <row r="28" spans="1:10" ht="16.899999999999999" customHeight="1">
      <c r="A28" s="479">
        <v>12</v>
      </c>
      <c r="B28" s="2"/>
      <c r="C28" s="1380"/>
      <c r="D28" s="327"/>
      <c r="E28" s="327"/>
      <c r="F28" s="327"/>
      <c r="G28" s="1379"/>
      <c r="H28" s="2"/>
      <c r="I28" s="1060"/>
      <c r="J28" s="1194"/>
    </row>
    <row r="29" spans="1:10" ht="16.899999999999999" customHeight="1">
      <c r="A29" s="479">
        <v>13</v>
      </c>
      <c r="B29" s="2"/>
      <c r="C29" s="1381"/>
      <c r="D29" s="1382"/>
      <c r="E29" s="1382"/>
      <c r="F29" s="1383"/>
      <c r="G29" s="1379"/>
      <c r="H29" s="2"/>
      <c r="I29" s="1060"/>
      <c r="J29" s="1194"/>
    </row>
    <row r="30" spans="1:10" ht="16.899999999999999" customHeight="1">
      <c r="A30" s="479">
        <v>14</v>
      </c>
      <c r="B30" s="2"/>
      <c r="C30" s="1384"/>
      <c r="D30" s="1382"/>
      <c r="E30" s="1382"/>
      <c r="F30" s="1383"/>
      <c r="G30" s="1379"/>
      <c r="H30" s="2"/>
      <c r="I30" s="1060"/>
      <c r="J30" s="1194"/>
    </row>
    <row r="31" spans="1:10" ht="16.899999999999999" customHeight="1">
      <c r="A31" s="479">
        <v>15</v>
      </c>
      <c r="B31" s="2"/>
      <c r="C31" s="1384"/>
      <c r="D31" s="1382"/>
      <c r="E31" s="1382"/>
      <c r="F31" s="1383"/>
      <c r="G31" s="1379"/>
      <c r="H31" s="2"/>
      <c r="I31" s="1060"/>
      <c r="J31" s="1194"/>
    </row>
    <row r="32" spans="1:10" ht="16.899999999999999" customHeight="1">
      <c r="A32" s="479">
        <v>16</v>
      </c>
      <c r="B32" s="2"/>
      <c r="C32" s="1384" t="s">
        <v>728</v>
      </c>
      <c r="D32" s="1382"/>
      <c r="E32" s="1382"/>
      <c r="F32" s="1383" t="s">
        <v>728</v>
      </c>
      <c r="G32" s="1379" t="s">
        <v>728</v>
      </c>
      <c r="H32" s="2"/>
      <c r="I32" s="1060"/>
      <c r="J32" s="1194"/>
    </row>
    <row r="33" spans="1:10" ht="16.899999999999999" customHeight="1">
      <c r="A33" s="479">
        <v>17</v>
      </c>
      <c r="B33" s="2"/>
      <c r="C33" s="1380" t="s">
        <v>728</v>
      </c>
      <c r="D33" s="1382"/>
      <c r="E33" s="1382"/>
      <c r="F33" s="1383" t="s">
        <v>728</v>
      </c>
      <c r="G33" s="1379" t="s">
        <v>728</v>
      </c>
      <c r="H33" s="2"/>
      <c r="I33" s="1060"/>
      <c r="J33" s="1194"/>
    </row>
    <row r="34" spans="1:10" ht="16.899999999999999" customHeight="1">
      <c r="A34" s="479">
        <v>18</v>
      </c>
      <c r="B34" s="2"/>
      <c r="C34" s="1384" t="s">
        <v>728</v>
      </c>
      <c r="D34" s="1382"/>
      <c r="E34" s="1382"/>
      <c r="F34" s="1383" t="s">
        <v>728</v>
      </c>
      <c r="G34" s="1379" t="s">
        <v>728</v>
      </c>
      <c r="H34" s="2"/>
      <c r="I34" s="1060"/>
      <c r="J34" s="1194"/>
    </row>
    <row r="35" spans="1:10" ht="16.899999999999999" customHeight="1">
      <c r="A35" s="479">
        <v>19</v>
      </c>
      <c r="B35" s="2"/>
      <c r="C35" s="1384"/>
      <c r="D35" s="1382"/>
      <c r="E35" s="1382"/>
      <c r="F35" s="1383"/>
      <c r="G35" s="1379" t="s">
        <v>728</v>
      </c>
      <c r="H35" s="2"/>
      <c r="I35" s="1060"/>
      <c r="J35" s="1194"/>
    </row>
    <row r="36" spans="1:10" ht="16.899999999999999" customHeight="1">
      <c r="A36" s="479">
        <v>20</v>
      </c>
      <c r="B36" s="2"/>
      <c r="C36" s="1384"/>
      <c r="D36" s="1382"/>
      <c r="E36" s="1382"/>
      <c r="F36" s="1383"/>
      <c r="G36" s="1379"/>
      <c r="H36" s="2"/>
      <c r="I36" s="1060"/>
      <c r="J36" s="1194"/>
    </row>
    <row r="37" spans="1:10" ht="16.899999999999999" customHeight="1">
      <c r="A37" s="479">
        <v>21</v>
      </c>
      <c r="B37" s="2"/>
      <c r="C37" s="1384"/>
      <c r="D37" s="1382"/>
      <c r="E37" s="1382"/>
      <c r="F37" s="1383"/>
      <c r="G37" s="1379"/>
      <c r="H37" s="2"/>
      <c r="I37" s="1060"/>
      <c r="J37" s="1194"/>
    </row>
    <row r="38" spans="1:10" ht="16.899999999999999" customHeight="1">
      <c r="A38" s="479" t="s">
        <v>85</v>
      </c>
      <c r="B38" s="2"/>
      <c r="C38" s="1384"/>
      <c r="D38" s="1382"/>
      <c r="E38" s="1382"/>
      <c r="F38" s="1383"/>
      <c r="G38" s="1379"/>
      <c r="H38" s="2"/>
      <c r="I38" s="1060"/>
      <c r="J38" s="1194"/>
    </row>
    <row r="39" spans="1:10" ht="16.899999999999999" customHeight="1">
      <c r="A39" s="479" t="s">
        <v>86</v>
      </c>
      <c r="B39" s="2"/>
      <c r="C39" s="1384"/>
      <c r="D39" s="1382"/>
      <c r="E39" s="1382"/>
      <c r="F39" s="1383"/>
      <c r="G39" s="1379"/>
      <c r="H39" s="2"/>
      <c r="I39" s="1060"/>
      <c r="J39" s="1194"/>
    </row>
    <row r="40" spans="1:10" ht="16.899999999999999" customHeight="1">
      <c r="A40" s="479" t="s">
        <v>87</v>
      </c>
      <c r="B40" s="2"/>
      <c r="C40" s="1380"/>
      <c r="D40" s="1382"/>
      <c r="E40" s="1382"/>
      <c r="F40" s="1383"/>
      <c r="G40" s="1379"/>
      <c r="H40" s="2"/>
      <c r="I40" s="1060"/>
      <c r="J40" s="1194"/>
    </row>
    <row r="41" spans="1:10" ht="16.899999999999999" customHeight="1">
      <c r="A41" s="479" t="s">
        <v>88</v>
      </c>
      <c r="B41" s="2"/>
      <c r="C41" s="1384"/>
      <c r="D41" s="1382"/>
      <c r="E41" s="1382"/>
      <c r="F41" s="1383"/>
      <c r="G41" s="1379"/>
      <c r="H41" s="2"/>
      <c r="I41" s="1060"/>
      <c r="J41" s="1194"/>
    </row>
    <row r="42" spans="1:10" ht="16.899999999999999" customHeight="1">
      <c r="A42" s="479" t="s">
        <v>2240</v>
      </c>
      <c r="B42" s="2"/>
      <c r="C42" s="1384"/>
      <c r="D42" s="1382"/>
      <c r="E42" s="1382"/>
      <c r="F42" s="1382"/>
      <c r="G42" s="1379"/>
      <c r="H42" s="2"/>
      <c r="I42" s="1060"/>
      <c r="J42" s="1194"/>
    </row>
    <row r="43" spans="1:10" ht="16.899999999999999" customHeight="1">
      <c r="A43" s="479" t="s">
        <v>2242</v>
      </c>
      <c r="B43" s="2"/>
      <c r="C43" s="1384" t="s">
        <v>728</v>
      </c>
      <c r="D43" s="1382"/>
      <c r="E43" s="1382"/>
      <c r="F43" s="1382"/>
      <c r="G43" s="1379" t="s">
        <v>728</v>
      </c>
      <c r="H43" s="2"/>
      <c r="I43" s="1060"/>
      <c r="J43" s="1194"/>
    </row>
    <row r="44" spans="1:10" ht="16.899999999999999" customHeight="1">
      <c r="A44" s="479" t="s">
        <v>2245</v>
      </c>
      <c r="B44" s="2"/>
      <c r="C44" s="1384" t="s">
        <v>728</v>
      </c>
      <c r="D44" s="1385"/>
      <c r="E44" s="1385"/>
      <c r="F44" s="1386"/>
      <c r="G44" s="1387" t="s">
        <v>728</v>
      </c>
      <c r="H44" s="2"/>
      <c r="I44" s="1060"/>
      <c r="J44" s="1194"/>
    </row>
    <row r="45" spans="1:10" ht="16.899999999999999" customHeight="1">
      <c r="A45" s="479" t="s">
        <v>2248</v>
      </c>
      <c r="B45" s="2"/>
      <c r="C45" s="757" t="s">
        <v>2172</v>
      </c>
      <c r="D45" s="324"/>
      <c r="E45" s="324"/>
      <c r="F45" s="1386"/>
      <c r="G45" s="1388">
        <f>SUM(G17:G44)</f>
        <v>1604480761</v>
      </c>
      <c r="H45" s="2"/>
      <c r="I45" s="1060"/>
      <c r="J45" s="1194"/>
    </row>
    <row r="46" spans="1:10" ht="16.899999999999999" customHeight="1">
      <c r="A46" s="479" t="s">
        <v>2603</v>
      </c>
      <c r="B46" s="2"/>
      <c r="C46" s="757" t="s">
        <v>728</v>
      </c>
      <c r="D46" s="327"/>
      <c r="E46" s="327"/>
      <c r="F46" s="327"/>
      <c r="G46" s="280"/>
      <c r="H46" s="2"/>
      <c r="I46" s="1060"/>
      <c r="J46" s="1194"/>
    </row>
    <row r="47" spans="1:10" ht="16.899999999999999" customHeight="1">
      <c r="A47" s="479" t="s">
        <v>2606</v>
      </c>
      <c r="B47" s="2"/>
      <c r="C47" s="327"/>
      <c r="D47" s="327"/>
      <c r="E47" s="327"/>
      <c r="F47" s="327"/>
      <c r="G47" s="280"/>
      <c r="H47" s="2"/>
      <c r="I47" s="1060"/>
      <c r="J47" s="1194"/>
    </row>
    <row r="48" spans="1:10" ht="16.899999999999999" customHeight="1">
      <c r="A48" s="479" t="s">
        <v>2609</v>
      </c>
      <c r="B48" s="2"/>
      <c r="C48" s="319" t="s">
        <v>2173</v>
      </c>
      <c r="D48" s="327"/>
      <c r="E48" s="327"/>
      <c r="F48" s="327"/>
      <c r="G48" s="280"/>
      <c r="H48" s="2"/>
      <c r="I48" s="1060"/>
      <c r="J48" s="1194"/>
    </row>
    <row r="49" spans="1:10" ht="16.899999999999999" customHeight="1">
      <c r="A49" s="479" t="s">
        <v>2613</v>
      </c>
      <c r="B49" s="2"/>
      <c r="C49" s="327"/>
      <c r="D49" s="327"/>
      <c r="E49" s="327"/>
      <c r="F49" s="327"/>
      <c r="G49" s="280"/>
      <c r="H49" s="2"/>
      <c r="I49" s="1060"/>
      <c r="J49" s="1194"/>
    </row>
    <row r="50" spans="1:10" ht="16.899999999999999" customHeight="1">
      <c r="A50" s="479" t="s">
        <v>2616</v>
      </c>
      <c r="B50" s="2"/>
      <c r="C50" s="327"/>
      <c r="D50" s="327"/>
      <c r="E50" s="327"/>
      <c r="F50" s="327"/>
      <c r="G50" s="280"/>
      <c r="H50" s="2"/>
      <c r="I50" s="1060"/>
      <c r="J50" s="1194"/>
    </row>
    <row r="51" spans="1:10" ht="16.899999999999999" customHeight="1">
      <c r="A51" s="479" t="s">
        <v>2619</v>
      </c>
      <c r="B51" s="2"/>
      <c r="C51" s="327"/>
      <c r="D51" s="327"/>
      <c r="E51" s="327"/>
      <c r="F51" s="327"/>
      <c r="G51" s="280"/>
      <c r="H51" s="2"/>
      <c r="I51" s="1060"/>
      <c r="J51" s="1194"/>
    </row>
    <row r="52" spans="1:10" ht="16.899999999999999" customHeight="1">
      <c r="A52" s="479" t="s">
        <v>2000</v>
      </c>
      <c r="B52" s="2"/>
      <c r="C52" s="327"/>
      <c r="D52" s="327"/>
      <c r="E52" s="327"/>
      <c r="F52" s="327"/>
      <c r="G52" s="280"/>
      <c r="H52" s="2"/>
    </row>
    <row r="53" spans="1:10" ht="16.899999999999999" customHeight="1">
      <c r="A53" s="479" t="s">
        <v>2002</v>
      </c>
      <c r="B53" s="2"/>
      <c r="C53" s="327"/>
      <c r="D53" s="327"/>
      <c r="E53" s="327"/>
      <c r="F53" s="327"/>
      <c r="G53" s="280"/>
      <c r="H53" s="2"/>
    </row>
    <row r="54" spans="1:10" ht="16.899999999999999" customHeight="1">
      <c r="A54" s="479" t="s">
        <v>2003</v>
      </c>
      <c r="B54" s="2"/>
      <c r="C54" s="327"/>
      <c r="D54" s="327"/>
      <c r="E54" s="327"/>
      <c r="F54" s="327"/>
      <c r="G54" s="280"/>
      <c r="H54" s="2"/>
    </row>
    <row r="55" spans="1:10" ht="16.899999999999999" customHeight="1">
      <c r="A55" s="479">
        <v>39</v>
      </c>
      <c r="B55" s="2"/>
      <c r="C55" s="327" t="s">
        <v>2174</v>
      </c>
      <c r="D55" s="327"/>
      <c r="E55" s="327"/>
      <c r="F55" s="327"/>
      <c r="G55" s="280"/>
      <c r="H55" s="2"/>
    </row>
    <row r="56" spans="1:10" ht="16.899999999999999" customHeight="1">
      <c r="A56" s="479">
        <v>40</v>
      </c>
      <c r="B56" s="2"/>
      <c r="C56" s="757" t="s">
        <v>2175</v>
      </c>
      <c r="D56" s="1389"/>
      <c r="E56" s="1389"/>
      <c r="F56" s="1389"/>
      <c r="G56" s="316">
        <v>0</v>
      </c>
      <c r="H56" s="2"/>
    </row>
    <row r="57" spans="1:10" ht="16.899999999999999" customHeight="1" thickBot="1">
      <c r="A57" s="1390">
        <v>41</v>
      </c>
      <c r="B57" s="310"/>
      <c r="C57" s="825" t="s">
        <v>2176</v>
      </c>
      <c r="D57" s="940"/>
      <c r="E57" s="940"/>
      <c r="F57" s="940"/>
      <c r="G57" s="1391">
        <f>+G45</f>
        <v>1604480761</v>
      </c>
      <c r="H57" s="2"/>
    </row>
    <row r="58" spans="1:10" ht="16.899999999999999" customHeight="1">
      <c r="A58" s="2"/>
      <c r="B58" s="2"/>
      <c r="C58" s="2"/>
      <c r="D58" s="2"/>
      <c r="E58" s="2"/>
      <c r="F58" s="2"/>
      <c r="G58" s="340"/>
      <c r="H58" s="2"/>
    </row>
    <row r="59" spans="1:10" ht="16.5" customHeight="1">
      <c r="A59" s="163">
        <v>75</v>
      </c>
      <c r="B59" s="163"/>
      <c r="C59" s="163"/>
      <c r="D59" s="163"/>
      <c r="E59" s="163"/>
      <c r="F59" s="163"/>
      <c r="G59" s="163"/>
      <c r="H59" s="2"/>
    </row>
    <row r="60" spans="1:10" ht="16.5" customHeight="1">
      <c r="A60" s="163"/>
      <c r="B60" s="163"/>
      <c r="C60" s="163"/>
      <c r="D60" s="163"/>
      <c r="E60" s="163"/>
      <c r="F60" s="163"/>
      <c r="G60" s="163"/>
      <c r="H60" s="2"/>
    </row>
    <row r="61" spans="1:10" ht="16.5" customHeight="1">
      <c r="A61" s="163"/>
      <c r="B61" s="163"/>
      <c r="C61" s="163"/>
      <c r="D61" s="163"/>
      <c r="E61" s="163"/>
      <c r="F61" s="163"/>
      <c r="G61" s="163"/>
      <c r="H61" s="2"/>
    </row>
    <row r="62" spans="1:10" ht="16.5" customHeight="1">
      <c r="A62" s="163"/>
      <c r="B62" s="163"/>
      <c r="C62" s="163"/>
      <c r="D62" s="163"/>
      <c r="E62" s="163"/>
      <c r="F62" s="163"/>
      <c r="G62" s="163"/>
      <c r="H62" s="2"/>
    </row>
    <row r="63" spans="1:10" ht="16.5" customHeight="1">
      <c r="A63" s="163"/>
      <c r="B63" s="163"/>
      <c r="C63" s="163"/>
      <c r="D63" s="163"/>
      <c r="E63" s="163"/>
      <c r="F63" s="163"/>
      <c r="G63" s="163"/>
      <c r="H63" s="2"/>
    </row>
    <row r="64" spans="1:10" ht="16.899999999999999" customHeight="1">
      <c r="A64" s="163"/>
      <c r="B64" s="163"/>
      <c r="C64" s="163"/>
      <c r="D64" s="163"/>
      <c r="E64" s="163"/>
      <c r="F64" s="163"/>
      <c r="G64" s="163"/>
      <c r="H64" s="2"/>
    </row>
    <row r="65" spans="1:8" ht="16.899999999999999" customHeight="1">
      <c r="A65" s="163"/>
      <c r="B65" s="163"/>
      <c r="C65" s="163"/>
      <c r="D65" s="163"/>
      <c r="E65" s="163"/>
      <c r="F65" s="163"/>
      <c r="G65" s="163"/>
      <c r="H65" s="2"/>
    </row>
    <row r="66" spans="1:8" ht="15.75" thickBot="1">
      <c r="A66" s="2" t="str">
        <f>CONAMEDATE3</f>
        <v>Annual Report of VERIZON NEW YORK INC.                                                                 For the period ending DECEMBER 31, 2014</v>
      </c>
      <c r="B66" s="2"/>
      <c r="C66" s="2"/>
      <c r="D66" s="2"/>
      <c r="E66" s="2"/>
      <c r="F66" s="2"/>
      <c r="G66" s="2"/>
      <c r="H66" s="2"/>
    </row>
    <row r="67" spans="1:8">
      <c r="A67" s="271"/>
      <c r="B67" s="165"/>
      <c r="C67" s="165"/>
      <c r="D67" s="165"/>
      <c r="E67" s="165"/>
      <c r="F67" s="165"/>
      <c r="G67" s="272"/>
      <c r="H67" s="2"/>
    </row>
    <row r="68" spans="1:8">
      <c r="A68" s="156"/>
      <c r="B68" s="2"/>
      <c r="C68" s="2"/>
      <c r="D68" s="2"/>
      <c r="E68" s="2"/>
      <c r="F68" s="2"/>
      <c r="G68" s="275"/>
      <c r="H68" s="2"/>
    </row>
    <row r="69" spans="1:8" ht="18">
      <c r="A69" s="637" t="s">
        <v>1531</v>
      </c>
      <c r="B69" s="163"/>
      <c r="C69" s="163"/>
      <c r="D69" s="163"/>
      <c r="E69" s="163"/>
      <c r="F69" s="163"/>
      <c r="G69" s="273"/>
      <c r="H69" s="2"/>
    </row>
    <row r="70" spans="1:8" ht="18">
      <c r="A70" s="637" t="s">
        <v>1532</v>
      </c>
      <c r="B70" s="163"/>
      <c r="C70" s="163"/>
      <c r="D70" s="163"/>
      <c r="E70" s="163"/>
      <c r="F70" s="163"/>
      <c r="G70" s="273"/>
      <c r="H70" s="2"/>
    </row>
    <row r="71" spans="1:8">
      <c r="A71" s="156"/>
      <c r="B71" s="2"/>
      <c r="C71" s="2"/>
      <c r="D71" s="2"/>
      <c r="E71" s="2"/>
      <c r="F71" s="2"/>
      <c r="G71" s="275"/>
      <c r="H71" s="2"/>
    </row>
    <row r="72" spans="1:8">
      <c r="A72" s="156"/>
      <c r="B72" s="2"/>
      <c r="C72" s="2"/>
      <c r="D72" s="2"/>
      <c r="E72" s="2"/>
      <c r="F72" s="2"/>
      <c r="G72" s="275"/>
      <c r="H72" s="2"/>
    </row>
    <row r="73" spans="1:8">
      <c r="A73" s="156"/>
      <c r="B73" s="2"/>
      <c r="C73" s="2"/>
      <c r="D73" s="2"/>
      <c r="E73" s="2"/>
      <c r="F73" s="2"/>
      <c r="G73" s="275"/>
      <c r="H73" s="2"/>
    </row>
    <row r="74" spans="1:8">
      <c r="A74" s="156"/>
      <c r="B74" s="2"/>
      <c r="C74" s="2"/>
      <c r="D74" s="2"/>
      <c r="E74" s="2"/>
      <c r="F74" s="2"/>
      <c r="G74" s="275"/>
      <c r="H74" s="2"/>
    </row>
    <row r="75" spans="1:8">
      <c r="A75" s="156"/>
      <c r="B75" s="2"/>
      <c r="C75" s="2"/>
      <c r="D75" s="2"/>
      <c r="E75" s="2"/>
      <c r="F75" s="2"/>
      <c r="G75" s="275"/>
      <c r="H75" s="2"/>
    </row>
    <row r="76" spans="1:8">
      <c r="A76" s="156"/>
      <c r="B76" s="2"/>
      <c r="C76" s="2"/>
      <c r="D76" s="2"/>
      <c r="E76" s="2"/>
      <c r="F76" s="2"/>
      <c r="G76" s="275"/>
      <c r="H76" s="2"/>
    </row>
    <row r="77" spans="1:8">
      <c r="A77" s="276"/>
      <c r="B77" s="277"/>
      <c r="C77" s="277"/>
      <c r="D77" s="277"/>
      <c r="E77" s="277"/>
      <c r="F77" s="277"/>
      <c r="G77" s="278"/>
      <c r="H77" s="2"/>
    </row>
    <row r="78" spans="1:8">
      <c r="A78" s="481"/>
      <c r="B78" s="2"/>
      <c r="C78" s="319"/>
      <c r="D78" s="504" t="s">
        <v>2166</v>
      </c>
      <c r="E78" s="504" t="s">
        <v>1569</v>
      </c>
      <c r="F78" s="504" t="s">
        <v>2167</v>
      </c>
      <c r="G78" s="275"/>
      <c r="H78" s="2"/>
    </row>
    <row r="79" spans="1:8">
      <c r="A79" s="479" t="s">
        <v>36</v>
      </c>
      <c r="B79" s="2"/>
      <c r="C79" s="504" t="s">
        <v>2168</v>
      </c>
      <c r="D79" s="504" t="s">
        <v>2169</v>
      </c>
      <c r="E79" s="504" t="s">
        <v>48</v>
      </c>
      <c r="F79" s="504" t="s">
        <v>2170</v>
      </c>
      <c r="G79" s="423" t="s">
        <v>1882</v>
      </c>
      <c r="H79" s="2"/>
    </row>
    <row r="80" spans="1:8">
      <c r="A80" s="480" t="s">
        <v>48</v>
      </c>
      <c r="B80" s="277"/>
      <c r="C80" s="570" t="s">
        <v>470</v>
      </c>
      <c r="D80" s="570" t="s">
        <v>471</v>
      </c>
      <c r="E80" s="570" t="s">
        <v>472</v>
      </c>
      <c r="F80" s="570" t="s">
        <v>62</v>
      </c>
      <c r="G80" s="572" t="s">
        <v>63</v>
      </c>
      <c r="H80" s="1033"/>
    </row>
    <row r="81" spans="1:8">
      <c r="A81" s="941"/>
      <c r="B81" s="157"/>
      <c r="C81" s="327"/>
      <c r="D81" s="327"/>
      <c r="E81" s="327"/>
      <c r="F81" s="327"/>
      <c r="G81" s="280"/>
      <c r="H81" s="2"/>
    </row>
    <row r="82" spans="1:8">
      <c r="A82" s="479" t="s">
        <v>475</v>
      </c>
      <c r="B82" s="157"/>
      <c r="C82" s="327" t="s">
        <v>3216</v>
      </c>
      <c r="D82" s="327"/>
      <c r="E82" s="327"/>
      <c r="F82" s="327" t="s">
        <v>3231</v>
      </c>
      <c r="G82" s="1392">
        <v>23715</v>
      </c>
      <c r="H82" s="1033"/>
    </row>
    <row r="83" spans="1:8">
      <c r="A83" s="479" t="s">
        <v>968</v>
      </c>
      <c r="B83" s="157"/>
      <c r="C83" s="327" t="s">
        <v>3218</v>
      </c>
      <c r="D83" s="327"/>
      <c r="E83" s="327"/>
      <c r="F83" s="327" t="s">
        <v>3231</v>
      </c>
      <c r="G83" s="1392">
        <v>43231148</v>
      </c>
      <c r="H83" s="1033"/>
    </row>
    <row r="84" spans="1:8">
      <c r="A84" s="479" t="s">
        <v>1212</v>
      </c>
      <c r="B84" s="157"/>
      <c r="C84" s="327" t="s">
        <v>3232</v>
      </c>
      <c r="D84" s="327"/>
      <c r="E84" s="327"/>
      <c r="F84" s="327" t="s">
        <v>3231</v>
      </c>
      <c r="G84" s="1392">
        <v>64633385</v>
      </c>
      <c r="H84" s="1033"/>
    </row>
    <row r="85" spans="1:8">
      <c r="A85" s="479" t="s">
        <v>71</v>
      </c>
      <c r="B85" s="157"/>
      <c r="C85" s="327" t="s">
        <v>3219</v>
      </c>
      <c r="D85" s="327"/>
      <c r="E85" s="327"/>
      <c r="F85" s="327" t="s">
        <v>3231</v>
      </c>
      <c r="G85" s="1392">
        <v>1401277</v>
      </c>
      <c r="H85" s="1033"/>
    </row>
    <row r="86" spans="1:8">
      <c r="A86" s="479" t="s">
        <v>72</v>
      </c>
      <c r="B86" s="157"/>
      <c r="C86" s="327" t="s">
        <v>3233</v>
      </c>
      <c r="D86" s="327"/>
      <c r="E86" s="327"/>
      <c r="F86" s="327" t="s">
        <v>3231</v>
      </c>
      <c r="G86" s="1392">
        <v>39485442</v>
      </c>
      <c r="H86" s="1033"/>
    </row>
    <row r="87" spans="1:8">
      <c r="A87" s="479" t="s">
        <v>484</v>
      </c>
      <c r="B87" s="157"/>
      <c r="C87" s="327" t="s">
        <v>3234</v>
      </c>
      <c r="D87" s="327"/>
      <c r="E87" s="327"/>
      <c r="F87" s="327" t="s">
        <v>3231</v>
      </c>
      <c r="G87" s="1392">
        <v>168426610</v>
      </c>
      <c r="H87" s="1033"/>
    </row>
    <row r="88" spans="1:8">
      <c r="A88" s="479" t="s">
        <v>487</v>
      </c>
      <c r="B88" s="157"/>
      <c r="C88" s="327" t="s">
        <v>3235</v>
      </c>
      <c r="D88" s="327"/>
      <c r="E88" s="327"/>
      <c r="F88" s="327" t="s">
        <v>3231</v>
      </c>
      <c r="G88" s="1392">
        <v>23978358</v>
      </c>
      <c r="H88" s="1033"/>
    </row>
    <row r="89" spans="1:8">
      <c r="A89" s="479" t="s">
        <v>2227</v>
      </c>
      <c r="B89" s="157"/>
      <c r="C89" s="327" t="s">
        <v>3220</v>
      </c>
      <c r="D89" s="327"/>
      <c r="E89" s="327"/>
      <c r="F89" s="327" t="s">
        <v>3231</v>
      </c>
      <c r="G89" s="1392">
        <v>468671411</v>
      </c>
      <c r="H89" s="1033"/>
    </row>
    <row r="90" spans="1:8">
      <c r="A90" s="479" t="s">
        <v>341</v>
      </c>
      <c r="B90" s="157"/>
      <c r="C90" s="327" t="s">
        <v>3236</v>
      </c>
      <c r="D90" s="327"/>
      <c r="E90" s="327"/>
      <c r="F90" s="327" t="s">
        <v>3231</v>
      </c>
      <c r="G90" s="1392">
        <v>148001498</v>
      </c>
      <c r="H90" s="1033"/>
    </row>
    <row r="91" spans="1:8">
      <c r="A91" s="479" t="s">
        <v>73</v>
      </c>
      <c r="B91" s="157"/>
      <c r="C91" s="1157" t="s">
        <v>3237</v>
      </c>
      <c r="D91" s="327"/>
      <c r="E91" s="327"/>
      <c r="F91" s="327" t="s">
        <v>3231</v>
      </c>
      <c r="G91" s="1392">
        <v>168971552</v>
      </c>
      <c r="H91" s="1033"/>
    </row>
    <row r="92" spans="1:8">
      <c r="A92" s="479" t="s">
        <v>74</v>
      </c>
      <c r="B92" s="157"/>
      <c r="C92" s="327" t="s">
        <v>3238</v>
      </c>
      <c r="D92" s="327"/>
      <c r="E92" s="327"/>
      <c r="F92" s="327" t="s">
        <v>3231</v>
      </c>
      <c r="G92" s="1392">
        <v>340585752</v>
      </c>
      <c r="H92" s="1033"/>
    </row>
    <row r="93" spans="1:8">
      <c r="A93" s="479" t="s">
        <v>75</v>
      </c>
      <c r="B93" s="157"/>
      <c r="C93" s="327" t="s">
        <v>3706</v>
      </c>
      <c r="D93" s="327"/>
      <c r="E93" s="327"/>
      <c r="F93" s="327" t="s">
        <v>3231</v>
      </c>
      <c r="G93" s="1392">
        <v>782120</v>
      </c>
      <c r="H93" s="1033"/>
    </row>
    <row r="94" spans="1:8">
      <c r="A94" s="479" t="s">
        <v>76</v>
      </c>
      <c r="B94" s="157"/>
      <c r="C94" s="327" t="s">
        <v>3223</v>
      </c>
      <c r="D94" s="327"/>
      <c r="E94" s="327"/>
      <c r="F94" s="327" t="s">
        <v>3231</v>
      </c>
      <c r="G94" s="1392">
        <v>1382945</v>
      </c>
      <c r="H94" s="1033"/>
    </row>
    <row r="95" spans="1:8">
      <c r="A95" s="479" t="s">
        <v>77</v>
      </c>
      <c r="B95" s="157"/>
      <c r="C95" s="327" t="s">
        <v>3224</v>
      </c>
      <c r="D95" s="327"/>
      <c r="E95" s="327"/>
      <c r="F95" s="327" t="s">
        <v>3231</v>
      </c>
      <c r="G95" s="1392">
        <v>1488388751</v>
      </c>
      <c r="H95" s="1033"/>
    </row>
    <row r="96" spans="1:8">
      <c r="A96" s="479" t="s">
        <v>78</v>
      </c>
      <c r="B96" s="157"/>
      <c r="C96" s="327" t="s">
        <v>3239</v>
      </c>
      <c r="D96" s="327"/>
      <c r="E96" s="327"/>
      <c r="F96" s="327" t="s">
        <v>3231</v>
      </c>
      <c r="G96" s="1392">
        <v>9908329</v>
      </c>
      <c r="H96" s="1033"/>
    </row>
    <row r="97" spans="1:8">
      <c r="A97" s="479" t="s">
        <v>79</v>
      </c>
      <c r="B97" s="157"/>
      <c r="C97" s="327" t="s">
        <v>3240</v>
      </c>
      <c r="D97" s="327"/>
      <c r="E97" s="327"/>
      <c r="F97" s="327" t="s">
        <v>3231</v>
      </c>
      <c r="G97" s="1392">
        <v>107994523</v>
      </c>
      <c r="H97" s="1033"/>
    </row>
    <row r="98" spans="1:8">
      <c r="A98" s="479" t="s">
        <v>80</v>
      </c>
      <c r="B98" s="157"/>
      <c r="C98" s="1157" t="s">
        <v>3221</v>
      </c>
      <c r="D98" s="327"/>
      <c r="E98" s="327"/>
      <c r="F98" s="327" t="s">
        <v>3231</v>
      </c>
      <c r="G98" s="1392">
        <v>920623</v>
      </c>
      <c r="H98" s="1033"/>
    </row>
    <row r="99" spans="1:8">
      <c r="A99" s="479" t="s">
        <v>81</v>
      </c>
      <c r="B99" s="157"/>
      <c r="C99" s="1157" t="s">
        <v>3229</v>
      </c>
      <c r="D99" s="1393"/>
      <c r="E99" s="1393"/>
      <c r="F99" s="327" t="s">
        <v>3231</v>
      </c>
      <c r="G99" s="1392">
        <v>433232</v>
      </c>
      <c r="H99" s="1033"/>
    </row>
    <row r="100" spans="1:8">
      <c r="A100" s="479" t="s">
        <v>82</v>
      </c>
      <c r="B100" s="157"/>
      <c r="C100" s="1157" t="s">
        <v>3225</v>
      </c>
      <c r="D100" s="1393"/>
      <c r="E100" s="1393"/>
      <c r="F100" s="327" t="s">
        <v>3231</v>
      </c>
      <c r="G100" s="1392">
        <v>3796645</v>
      </c>
      <c r="H100" s="1033"/>
    </row>
    <row r="101" spans="1:8">
      <c r="A101" s="479" t="s">
        <v>83</v>
      </c>
      <c r="B101" s="157"/>
      <c r="C101" s="1157" t="s">
        <v>3228</v>
      </c>
      <c r="D101" s="1393"/>
      <c r="E101" s="1393"/>
      <c r="F101" s="327" t="s">
        <v>3231</v>
      </c>
      <c r="G101" s="1392">
        <v>1611877</v>
      </c>
      <c r="H101" s="1033"/>
    </row>
    <row r="102" spans="1:8">
      <c r="A102" s="479" t="s">
        <v>84</v>
      </c>
      <c r="B102" s="157"/>
      <c r="C102" s="1380" t="s">
        <v>3226</v>
      </c>
      <c r="D102" s="327"/>
      <c r="E102" s="327"/>
      <c r="F102" s="327" t="s">
        <v>3231</v>
      </c>
      <c r="G102" s="1392">
        <v>68428657</v>
      </c>
      <c r="H102" s="1033"/>
    </row>
    <row r="103" spans="1:8">
      <c r="A103" s="479" t="s">
        <v>85</v>
      </c>
      <c r="B103" s="157"/>
      <c r="C103" s="1380" t="s">
        <v>3241</v>
      </c>
      <c r="D103" s="327"/>
      <c r="E103" s="327"/>
      <c r="F103" s="327" t="s">
        <v>3231</v>
      </c>
      <c r="G103" s="1392">
        <v>313624</v>
      </c>
      <c r="H103" s="1033"/>
    </row>
    <row r="104" spans="1:8">
      <c r="A104" s="479" t="s">
        <v>86</v>
      </c>
      <c r="B104" s="157"/>
      <c r="C104" s="1380" t="s">
        <v>3242</v>
      </c>
      <c r="D104" s="327"/>
      <c r="E104" s="327"/>
      <c r="F104" s="327" t="s">
        <v>3231</v>
      </c>
      <c r="G104" s="1392">
        <v>4422609</v>
      </c>
      <c r="H104" s="1033"/>
    </row>
    <row r="105" spans="1:8">
      <c r="A105" s="479" t="s">
        <v>87</v>
      </c>
      <c r="B105" s="157"/>
      <c r="C105" s="1380" t="s">
        <v>3227</v>
      </c>
      <c r="D105" s="327"/>
      <c r="E105" s="327"/>
      <c r="F105" s="327" t="s">
        <v>3231</v>
      </c>
      <c r="G105" s="1392">
        <v>3752353</v>
      </c>
      <c r="H105" s="2"/>
    </row>
    <row r="106" spans="1:8">
      <c r="A106" s="479" t="s">
        <v>88</v>
      </c>
      <c r="B106" s="157"/>
      <c r="C106" s="1380" t="s">
        <v>3243</v>
      </c>
      <c r="D106" s="327"/>
      <c r="E106" s="327"/>
      <c r="F106" s="327" t="s">
        <v>3231</v>
      </c>
      <c r="G106" s="1392">
        <v>8416710</v>
      </c>
      <c r="H106" s="2"/>
    </row>
    <row r="107" spans="1:8">
      <c r="A107" s="479" t="s">
        <v>2240</v>
      </c>
      <c r="B107" s="157"/>
      <c r="C107" s="1380" t="s">
        <v>3222</v>
      </c>
      <c r="D107" s="327"/>
      <c r="E107" s="327"/>
      <c r="F107" s="327" t="s">
        <v>3231</v>
      </c>
      <c r="G107" s="1392">
        <v>310735</v>
      </c>
      <c r="H107" s="2"/>
    </row>
    <row r="108" spans="1:8">
      <c r="A108" s="479" t="s">
        <v>2242</v>
      </c>
      <c r="B108" s="157"/>
      <c r="C108" s="1380"/>
      <c r="D108" s="327"/>
      <c r="E108" s="327"/>
      <c r="F108" s="756"/>
      <c r="G108" s="1660"/>
      <c r="H108" s="2"/>
    </row>
    <row r="109" spans="1:8">
      <c r="A109" s="479">
        <v>28</v>
      </c>
      <c r="B109" s="157"/>
      <c r="C109" s="1380" t="s">
        <v>3230</v>
      </c>
      <c r="D109" s="1396"/>
      <c r="E109" s="1397"/>
      <c r="F109" s="327" t="s">
        <v>3231</v>
      </c>
      <c r="G109" s="1660">
        <f>30068+1427+21900+13139</f>
        <v>66534</v>
      </c>
      <c r="H109" s="2"/>
    </row>
    <row r="110" spans="1:8">
      <c r="A110" s="479">
        <v>29</v>
      </c>
      <c r="B110" s="157"/>
      <c r="C110" s="1395"/>
      <c r="D110" s="1396"/>
      <c r="E110" s="1397"/>
      <c r="F110" s="1383"/>
      <c r="G110" s="1394"/>
      <c r="H110" s="2"/>
    </row>
    <row r="111" spans="1:8">
      <c r="A111" s="479">
        <v>30</v>
      </c>
      <c r="B111" s="157"/>
      <c r="C111" s="1395"/>
      <c r="D111" s="1398"/>
      <c r="E111" s="1399"/>
      <c r="F111" s="1400"/>
      <c r="G111" s="1394"/>
      <c r="H111" s="2"/>
    </row>
    <row r="112" spans="1:8">
      <c r="A112" s="479">
        <v>31</v>
      </c>
      <c r="B112" s="157"/>
      <c r="C112" s="757" t="s">
        <v>2172</v>
      </c>
      <c r="D112" s="1401"/>
      <c r="E112" s="335"/>
      <c r="F112" s="1402"/>
      <c r="G112" s="1403">
        <f>SUM(G82:G109)</f>
        <v>3168340415</v>
      </c>
      <c r="H112" s="2"/>
    </row>
    <row r="113" spans="1:8">
      <c r="A113" s="479">
        <v>32</v>
      </c>
      <c r="B113" s="157"/>
      <c r="C113" s="319" t="s">
        <v>2173</v>
      </c>
      <c r="D113" s="319"/>
      <c r="E113" s="319"/>
      <c r="F113" s="319"/>
      <c r="G113" s="275"/>
    </row>
    <row r="114" spans="1:8">
      <c r="A114" s="479">
        <v>33</v>
      </c>
      <c r="B114" s="157"/>
      <c r="C114" s="327"/>
      <c r="D114" s="327"/>
      <c r="E114" s="327"/>
      <c r="F114" s="327"/>
      <c r="G114" s="280"/>
      <c r="H114" s="2"/>
    </row>
    <row r="115" spans="1:8">
      <c r="A115" s="479">
        <v>34</v>
      </c>
      <c r="B115" s="157"/>
      <c r="C115" s="327"/>
      <c r="D115" s="327"/>
      <c r="E115" s="327"/>
      <c r="F115" s="327"/>
      <c r="G115" s="280"/>
      <c r="H115" s="2"/>
    </row>
    <row r="116" spans="1:8">
      <c r="A116" s="479">
        <v>35</v>
      </c>
      <c r="B116" s="157"/>
      <c r="C116" s="327" t="s">
        <v>3418</v>
      </c>
      <c r="D116" s="327"/>
      <c r="E116" s="327"/>
      <c r="F116" s="327"/>
      <c r="G116" s="280"/>
      <c r="H116" s="2"/>
    </row>
    <row r="117" spans="1:8">
      <c r="A117" s="479">
        <v>36</v>
      </c>
      <c r="B117" s="157"/>
      <c r="C117" s="327"/>
      <c r="D117" s="327"/>
      <c r="E117" s="327"/>
      <c r="F117" s="327"/>
      <c r="G117" s="280"/>
      <c r="H117" s="2"/>
    </row>
    <row r="118" spans="1:8">
      <c r="A118" s="479">
        <v>37</v>
      </c>
      <c r="B118" s="157"/>
      <c r="C118" s="327"/>
      <c r="D118" s="327"/>
      <c r="E118" s="327"/>
      <c r="F118" s="327"/>
      <c r="G118" s="280"/>
      <c r="H118" s="2"/>
    </row>
    <row r="119" spans="1:8">
      <c r="A119" s="479">
        <v>38</v>
      </c>
      <c r="B119" s="157"/>
      <c r="C119" s="327"/>
      <c r="D119" s="327"/>
      <c r="E119" s="327"/>
      <c r="F119" s="327"/>
      <c r="G119" s="280"/>
      <c r="H119" s="2"/>
    </row>
    <row r="120" spans="1:8">
      <c r="A120" s="479">
        <v>39</v>
      </c>
      <c r="B120" s="157"/>
      <c r="C120" s="327" t="s">
        <v>2174</v>
      </c>
      <c r="D120" s="327"/>
      <c r="E120" s="327"/>
      <c r="F120" s="327"/>
      <c r="G120" s="280"/>
      <c r="H120" s="2"/>
    </row>
    <row r="121" spans="1:8">
      <c r="A121" s="479">
        <v>40</v>
      </c>
      <c r="B121" s="157"/>
      <c r="C121" s="757" t="s">
        <v>2175</v>
      </c>
      <c r="D121" s="1389"/>
      <c r="E121" s="1389"/>
      <c r="F121" s="1389"/>
      <c r="G121" s="316">
        <v>0</v>
      </c>
      <c r="H121" s="2"/>
    </row>
    <row r="122" spans="1:8" ht="15.75" thickBot="1">
      <c r="A122" s="824">
        <v>41</v>
      </c>
      <c r="B122" s="162"/>
      <c r="C122" s="825" t="s">
        <v>2176</v>
      </c>
      <c r="D122" s="940"/>
      <c r="E122" s="940"/>
      <c r="F122" s="940"/>
      <c r="G122" s="1391">
        <f>+G112</f>
        <v>3168340415</v>
      </c>
      <c r="H122" s="2"/>
    </row>
    <row r="123" spans="1:8">
      <c r="A123" s="1404"/>
      <c r="B123" s="1404"/>
      <c r="C123" s="1404"/>
      <c r="D123" s="1404"/>
      <c r="E123" s="1404"/>
      <c r="F123" s="1404"/>
      <c r="G123" s="1404"/>
      <c r="H123" s="2"/>
    </row>
    <row r="124" spans="1:8">
      <c r="A124" s="163" t="s">
        <v>3439</v>
      </c>
      <c r="B124" s="163"/>
      <c r="C124" s="163"/>
      <c r="D124" s="163"/>
      <c r="E124" s="163"/>
      <c r="F124" s="163"/>
      <c r="G124" s="163"/>
      <c r="H124" s="2"/>
    </row>
    <row r="125" spans="1:8">
      <c r="H125" s="2"/>
    </row>
    <row r="133" spans="6:7">
      <c r="F133" s="1072"/>
      <c r="G133" s="1194"/>
    </row>
  </sheetData>
  <pageMargins left="0.5" right="0.5" top="0.5" bottom="0.5" header="0.3" footer="0.3"/>
  <pageSetup scale="68" fitToHeight="2" orientation="portrait" r:id="rId1"/>
  <headerFooter alignWithMargins="0"/>
  <rowBreaks count="3" manualBreakCount="3">
    <brk id="44" max="16383" man="1"/>
    <brk id="63" max="16383" man="1"/>
    <brk id="110" max="16383"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M66"/>
  <sheetViews>
    <sheetView tabSelected="1" defaultGridColor="0" topLeftCell="A19" colorId="22" zoomScale="75" zoomScaleNormal="75" workbookViewId="0">
      <selection activeCell="D53" sqref="D53"/>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VERIZON NEW YORK INC.                                                                                  For the period ending DECEMBER 31, 2014</v>
      </c>
      <c r="B1" s="762"/>
      <c r="C1" s="762"/>
      <c r="D1" s="762"/>
      <c r="E1" s="762"/>
      <c r="F1" s="762"/>
      <c r="G1" s="762"/>
      <c r="H1" s="942"/>
      <c r="I1" s="762"/>
      <c r="J1" s="815"/>
      <c r="K1" s="942"/>
    </row>
    <row r="2" spans="1:11" ht="18">
      <c r="A2" s="795"/>
      <c r="B2" s="764"/>
      <c r="C2" s="764"/>
      <c r="D2" s="764"/>
      <c r="E2" s="764"/>
      <c r="F2" s="764"/>
      <c r="G2" s="764"/>
      <c r="H2" s="764"/>
      <c r="I2" s="764"/>
      <c r="J2" s="817"/>
      <c r="K2" s="942"/>
    </row>
    <row r="3" spans="1:11" ht="18">
      <c r="A3" s="560" t="s">
        <v>2177</v>
      </c>
      <c r="B3" s="1"/>
      <c r="C3" s="1"/>
      <c r="D3" s="1"/>
      <c r="E3" s="1"/>
      <c r="F3" s="1"/>
      <c r="G3" s="1"/>
      <c r="H3" s="1"/>
      <c r="I3" s="1"/>
      <c r="J3" s="628"/>
      <c r="K3" s="942"/>
    </row>
    <row r="4" spans="1:11" ht="18">
      <c r="A4" s="796" t="s">
        <v>2021</v>
      </c>
      <c r="B4" s="762"/>
      <c r="C4" s="762" t="s">
        <v>2178</v>
      </c>
      <c r="D4" s="762"/>
      <c r="E4" s="762"/>
      <c r="F4" s="762"/>
      <c r="G4" s="762"/>
      <c r="H4" s="762"/>
      <c r="I4" s="762"/>
      <c r="J4" s="769"/>
      <c r="K4" s="942"/>
    </row>
    <row r="5" spans="1:11" ht="18">
      <c r="A5" s="166"/>
      <c r="B5" s="762"/>
      <c r="C5" s="762" t="s">
        <v>2179</v>
      </c>
      <c r="D5" s="762"/>
      <c r="E5" s="762"/>
      <c r="F5" s="762"/>
      <c r="G5" s="762"/>
      <c r="H5" s="762"/>
      <c r="I5" s="762"/>
      <c r="J5" s="769"/>
      <c r="K5" s="942"/>
    </row>
    <row r="6" spans="1:11" ht="18">
      <c r="A6" s="796" t="s">
        <v>2035</v>
      </c>
      <c r="B6" s="762"/>
      <c r="C6" s="762" t="s">
        <v>2180</v>
      </c>
      <c r="D6" s="762"/>
      <c r="E6" s="762"/>
      <c r="F6" s="762"/>
      <c r="G6" s="762"/>
      <c r="H6" s="762"/>
      <c r="I6" s="762"/>
      <c r="J6" s="769"/>
      <c r="K6" s="942"/>
    </row>
    <row r="7" spans="1:11" ht="18">
      <c r="A7" s="166"/>
      <c r="B7" s="762"/>
      <c r="C7" s="762" t="s">
        <v>2181</v>
      </c>
      <c r="D7" s="762"/>
      <c r="E7" s="762"/>
      <c r="F7" s="762"/>
      <c r="G7" s="762"/>
      <c r="H7" s="762"/>
      <c r="I7" s="762"/>
      <c r="J7" s="769"/>
      <c r="K7" s="942"/>
    </row>
    <row r="8" spans="1:11" ht="18">
      <c r="A8" s="796" t="s">
        <v>1378</v>
      </c>
      <c r="B8" s="762"/>
      <c r="C8" s="762" t="s">
        <v>2182</v>
      </c>
      <c r="D8" s="762"/>
      <c r="E8" s="762"/>
      <c r="F8" s="762"/>
      <c r="G8" s="762"/>
      <c r="H8" s="762"/>
      <c r="I8" s="762"/>
      <c r="J8" s="769"/>
      <c r="K8" s="942"/>
    </row>
    <row r="9" spans="1:11" ht="18">
      <c r="A9" s="166"/>
      <c r="B9" s="762"/>
      <c r="C9" s="762" t="s">
        <v>2183</v>
      </c>
      <c r="D9" s="762"/>
      <c r="E9" s="762"/>
      <c r="F9" s="762"/>
      <c r="G9" s="762"/>
      <c r="H9" s="762"/>
      <c r="I9" s="762"/>
      <c r="J9" s="769"/>
      <c r="K9" s="942"/>
    </row>
    <row r="10" spans="1:11" ht="18">
      <c r="A10" s="796" t="s">
        <v>1398</v>
      </c>
      <c r="B10" s="762"/>
      <c r="C10" s="762" t="s">
        <v>2184</v>
      </c>
      <c r="D10" s="762"/>
      <c r="E10" s="762"/>
      <c r="F10" s="762"/>
      <c r="G10" s="762"/>
      <c r="H10" s="762"/>
      <c r="I10" s="762"/>
      <c r="J10" s="769"/>
      <c r="K10" s="942"/>
    </row>
    <row r="11" spans="1:11" ht="18">
      <c r="A11" s="166"/>
      <c r="B11" s="762"/>
      <c r="C11" s="762" t="s">
        <v>2185</v>
      </c>
      <c r="D11" s="762"/>
      <c r="E11" s="762"/>
      <c r="F11" s="762"/>
      <c r="G11" s="762"/>
      <c r="H11" s="762"/>
      <c r="I11" s="762"/>
      <c r="J11" s="769"/>
      <c r="K11" s="942"/>
    </row>
    <row r="12" spans="1:11" ht="18">
      <c r="A12" s="166"/>
      <c r="B12" s="762"/>
      <c r="C12" s="762"/>
      <c r="D12" s="762"/>
      <c r="E12" s="762"/>
      <c r="F12" s="762"/>
      <c r="G12" s="762"/>
      <c r="H12" s="762"/>
      <c r="I12" s="762"/>
      <c r="J12" s="769"/>
      <c r="K12" s="942"/>
    </row>
    <row r="13" spans="1:11" ht="18">
      <c r="A13" s="807"/>
      <c r="B13" s="798"/>
      <c r="C13" s="798"/>
      <c r="D13" s="798"/>
      <c r="E13" s="798"/>
      <c r="F13" s="771"/>
      <c r="G13" s="800" t="s">
        <v>2186</v>
      </c>
      <c r="H13" s="800"/>
      <c r="I13" s="800"/>
      <c r="J13" s="943"/>
      <c r="K13" s="942"/>
    </row>
    <row r="14" spans="1:11" ht="18">
      <c r="A14" s="775"/>
      <c r="B14" s="762"/>
      <c r="C14" s="762"/>
      <c r="D14" s="762"/>
      <c r="E14" s="762"/>
      <c r="F14" s="786"/>
      <c r="G14" s="771"/>
      <c r="H14" s="800" t="s">
        <v>1983</v>
      </c>
      <c r="I14" s="801"/>
      <c r="J14" s="782"/>
      <c r="K14" s="942"/>
    </row>
    <row r="15" spans="1:11" ht="18">
      <c r="A15" s="704" t="s">
        <v>36</v>
      </c>
      <c r="B15" s="762"/>
      <c r="C15" s="762"/>
      <c r="D15" s="762"/>
      <c r="E15" s="762"/>
      <c r="F15" s="786"/>
      <c r="G15" s="705" t="s">
        <v>2187</v>
      </c>
      <c r="H15" s="771"/>
      <c r="I15" s="771"/>
      <c r="J15" s="708" t="s">
        <v>970</v>
      </c>
      <c r="K15" s="942"/>
    </row>
    <row r="16" spans="1:11" ht="18">
      <c r="A16" s="704" t="s">
        <v>48</v>
      </c>
      <c r="B16" s="762"/>
      <c r="C16" s="767" t="s">
        <v>971</v>
      </c>
      <c r="D16" s="767"/>
      <c r="E16" s="767"/>
      <c r="F16" s="799"/>
      <c r="G16" s="705" t="s">
        <v>384</v>
      </c>
      <c r="H16" s="705" t="s">
        <v>972</v>
      </c>
      <c r="I16" s="705" t="s">
        <v>973</v>
      </c>
      <c r="J16" s="708" t="s">
        <v>1985</v>
      </c>
      <c r="K16" s="942"/>
    </row>
    <row r="17" spans="1:11" ht="18">
      <c r="A17" s="775"/>
      <c r="B17" s="762"/>
      <c r="C17" s="767" t="s">
        <v>470</v>
      </c>
      <c r="D17" s="767"/>
      <c r="E17" s="767"/>
      <c r="F17" s="799"/>
      <c r="G17" s="705" t="s">
        <v>471</v>
      </c>
      <c r="H17" s="705" t="s">
        <v>472</v>
      </c>
      <c r="I17" s="705" t="s">
        <v>62</v>
      </c>
      <c r="J17" s="708" t="s">
        <v>63</v>
      </c>
      <c r="K17" s="942"/>
    </row>
    <row r="18" spans="1:11" ht="18">
      <c r="A18" s="775"/>
      <c r="B18" s="762"/>
      <c r="C18" s="762"/>
      <c r="D18" s="762"/>
      <c r="E18" s="762"/>
      <c r="F18" s="786"/>
      <c r="G18" s="786"/>
      <c r="H18" s="786"/>
      <c r="I18" s="786"/>
      <c r="J18" s="769"/>
      <c r="K18" s="942"/>
    </row>
    <row r="19" spans="1:11" ht="18">
      <c r="A19" s="770" t="s">
        <v>475</v>
      </c>
      <c r="B19" s="944"/>
      <c r="C19" s="1405"/>
      <c r="D19" s="1405"/>
      <c r="E19" s="1405"/>
      <c r="F19" s="1406"/>
      <c r="G19" s="1762" t="s">
        <v>3828</v>
      </c>
      <c r="H19" s="1762" t="s">
        <v>3828</v>
      </c>
      <c r="I19" s="1762" t="s">
        <v>3828</v>
      </c>
      <c r="J19" s="1762" t="s">
        <v>3828</v>
      </c>
      <c r="K19" s="942"/>
    </row>
    <row r="20" spans="1:11" ht="18">
      <c r="A20" s="704" t="s">
        <v>968</v>
      </c>
      <c r="B20" s="808"/>
      <c r="C20" s="1407"/>
      <c r="D20" s="1407"/>
      <c r="E20" s="1407"/>
      <c r="F20" s="1160"/>
      <c r="G20" s="1408"/>
      <c r="H20" s="1409"/>
      <c r="I20" s="1409"/>
      <c r="J20" s="784">
        <f t="shared" ref="J20:J27" si="0">G20+H20-I20</f>
        <v>0</v>
      </c>
      <c r="K20" s="942"/>
    </row>
    <row r="21" spans="1:11" ht="18">
      <c r="A21" s="704" t="s">
        <v>1212</v>
      </c>
      <c r="B21" s="808"/>
      <c r="C21" s="1407"/>
      <c r="D21" s="1407"/>
      <c r="E21" s="1407"/>
      <c r="F21" s="1160"/>
      <c r="G21" s="1408"/>
      <c r="H21" s="1409"/>
      <c r="I21" s="1409"/>
      <c r="J21" s="784">
        <f t="shared" si="0"/>
        <v>0</v>
      </c>
      <c r="K21" s="942"/>
    </row>
    <row r="22" spans="1:11" ht="18">
      <c r="A22" s="704" t="s">
        <v>71</v>
      </c>
      <c r="B22" s="808"/>
      <c r="C22" s="1407"/>
      <c r="D22" s="1407"/>
      <c r="E22" s="1407"/>
      <c r="F22" s="1160"/>
      <c r="G22" s="1408"/>
      <c r="H22" s="1409"/>
      <c r="I22" s="1409"/>
      <c r="J22" s="784">
        <f t="shared" si="0"/>
        <v>0</v>
      </c>
      <c r="K22" s="942"/>
    </row>
    <row r="23" spans="1:11" ht="18">
      <c r="A23" s="704" t="s">
        <v>72</v>
      </c>
      <c r="B23" s="808"/>
      <c r="C23" s="1407"/>
      <c r="D23" s="1407"/>
      <c r="E23" s="1407"/>
      <c r="F23" s="1160"/>
      <c r="G23" s="1408"/>
      <c r="H23" s="1409"/>
      <c r="I23" s="1409"/>
      <c r="J23" s="784">
        <f t="shared" si="0"/>
        <v>0</v>
      </c>
      <c r="K23" s="942"/>
    </row>
    <row r="24" spans="1:11" ht="18">
      <c r="A24" s="704" t="s">
        <v>484</v>
      </c>
      <c r="B24" s="808"/>
      <c r="C24" s="1410"/>
      <c r="D24" s="1410"/>
      <c r="E24" s="1410"/>
      <c r="F24" s="1411"/>
      <c r="G24" s="1411"/>
      <c r="H24" s="1411"/>
      <c r="I24" s="1411"/>
      <c r="J24" s="784">
        <f t="shared" si="0"/>
        <v>0</v>
      </c>
      <c r="K24" s="942"/>
    </row>
    <row r="25" spans="1:11" ht="18">
      <c r="A25" s="704" t="s">
        <v>487</v>
      </c>
      <c r="B25" s="808"/>
      <c r="C25" s="726"/>
      <c r="D25" s="726"/>
      <c r="E25" s="726"/>
      <c r="F25" s="725"/>
      <c r="G25" s="725"/>
      <c r="H25" s="725"/>
      <c r="I25" s="725"/>
      <c r="J25" s="784">
        <f t="shared" si="0"/>
        <v>0</v>
      </c>
      <c r="K25" s="942"/>
    </row>
    <row r="26" spans="1:11" ht="18">
      <c r="A26" s="704" t="s">
        <v>2227</v>
      </c>
      <c r="B26" s="808"/>
      <c r="C26" s="726"/>
      <c r="D26" s="726"/>
      <c r="E26" s="726"/>
      <c r="F26" s="725"/>
      <c r="G26" s="725"/>
      <c r="H26" s="725"/>
      <c r="I26" s="725"/>
      <c r="J26" s="784">
        <f t="shared" si="0"/>
        <v>0</v>
      </c>
      <c r="K26" s="942"/>
    </row>
    <row r="27" spans="1:11" ht="18">
      <c r="A27" s="704" t="s">
        <v>341</v>
      </c>
      <c r="B27" s="808"/>
      <c r="C27" s="726"/>
      <c r="D27" s="726"/>
      <c r="E27" s="726"/>
      <c r="F27" s="725"/>
      <c r="G27" s="725"/>
      <c r="H27" s="725"/>
      <c r="I27" s="725"/>
      <c r="J27" s="784">
        <f t="shared" si="0"/>
        <v>0</v>
      </c>
      <c r="K27" s="942"/>
    </row>
    <row r="28" spans="1:11" ht="18">
      <c r="A28" s="704" t="s">
        <v>73</v>
      </c>
      <c r="B28" s="808"/>
      <c r="C28" s="726"/>
      <c r="D28" s="726"/>
      <c r="E28" s="726"/>
      <c r="F28" s="725"/>
      <c r="G28" s="847">
        <v>3055865</v>
      </c>
      <c r="H28" s="847">
        <v>285373</v>
      </c>
      <c r="I28" s="847">
        <v>614650</v>
      </c>
      <c r="J28" s="848">
        <v>2726588</v>
      </c>
      <c r="K28" s="942"/>
    </row>
    <row r="29" spans="1:11" ht="18">
      <c r="A29" s="840"/>
      <c r="B29" s="798"/>
      <c r="C29" s="915"/>
      <c r="D29" s="915"/>
      <c r="E29" s="915"/>
      <c r="F29" s="915"/>
      <c r="G29" s="915"/>
      <c r="H29" s="915"/>
      <c r="I29" s="915"/>
      <c r="J29" s="848"/>
      <c r="K29" s="942"/>
    </row>
    <row r="30" spans="1:11" ht="18">
      <c r="A30" s="945" t="s">
        <v>974</v>
      </c>
      <c r="B30" s="803"/>
      <c r="C30" s="946"/>
      <c r="D30" s="946"/>
      <c r="E30" s="946"/>
      <c r="F30" s="946"/>
      <c r="G30" s="946"/>
      <c r="H30" s="946"/>
      <c r="I30" s="946"/>
      <c r="J30" s="947"/>
      <c r="K30" s="942"/>
    </row>
    <row r="31" spans="1:11" ht="18">
      <c r="A31" s="775"/>
      <c r="B31" s="797"/>
      <c r="C31" s="946" t="s">
        <v>975</v>
      </c>
      <c r="D31" s="946"/>
      <c r="E31" s="946"/>
      <c r="F31" s="946"/>
      <c r="G31" s="946"/>
      <c r="H31" s="948"/>
      <c r="I31" s="843"/>
      <c r="J31" s="784"/>
      <c r="K31" s="942"/>
    </row>
    <row r="32" spans="1:11" ht="18">
      <c r="A32" s="775"/>
      <c r="B32" s="797"/>
      <c r="C32" s="946" t="s">
        <v>976</v>
      </c>
      <c r="D32" s="948"/>
      <c r="E32" s="949" t="s">
        <v>977</v>
      </c>
      <c r="F32" s="950"/>
      <c r="G32" s="951" t="s">
        <v>978</v>
      </c>
      <c r="H32" s="849"/>
      <c r="I32" s="952" t="s">
        <v>979</v>
      </c>
      <c r="J32" s="953" t="s">
        <v>980</v>
      </c>
      <c r="K32" s="942"/>
    </row>
    <row r="33" spans="1:13" ht="18">
      <c r="A33" s="775"/>
      <c r="B33" s="762"/>
      <c r="C33" s="952" t="s">
        <v>981</v>
      </c>
      <c r="D33" s="952" t="s">
        <v>982</v>
      </c>
      <c r="E33" s="843"/>
      <c r="F33" s="843"/>
      <c r="G33" s="843"/>
      <c r="H33" s="952" t="s">
        <v>983</v>
      </c>
      <c r="I33" s="952" t="s">
        <v>1245</v>
      </c>
      <c r="J33" s="953" t="s">
        <v>984</v>
      </c>
      <c r="K33" s="942"/>
    </row>
    <row r="34" spans="1:13" ht="18">
      <c r="A34" s="704" t="s">
        <v>36</v>
      </c>
      <c r="B34" s="762"/>
      <c r="C34" s="952" t="s">
        <v>36</v>
      </c>
      <c r="D34" s="952" t="s">
        <v>985</v>
      </c>
      <c r="E34" s="952" t="s">
        <v>986</v>
      </c>
      <c r="F34" s="952" t="s">
        <v>987</v>
      </c>
      <c r="G34" s="952" t="s">
        <v>988</v>
      </c>
      <c r="H34" s="952" t="s">
        <v>989</v>
      </c>
      <c r="I34" s="952" t="s">
        <v>990</v>
      </c>
      <c r="J34" s="953" t="s">
        <v>991</v>
      </c>
      <c r="K34" s="942"/>
    </row>
    <row r="35" spans="1:13" ht="18">
      <c r="A35" s="704" t="s">
        <v>48</v>
      </c>
      <c r="B35" s="762"/>
      <c r="C35" s="952" t="s">
        <v>64</v>
      </c>
      <c r="D35" s="952" t="s">
        <v>65</v>
      </c>
      <c r="E35" s="952" t="s">
        <v>66</v>
      </c>
      <c r="F35" s="952" t="s">
        <v>67</v>
      </c>
      <c r="G35" s="952" t="s">
        <v>68</v>
      </c>
      <c r="H35" s="952" t="s">
        <v>69</v>
      </c>
      <c r="I35" s="952" t="s">
        <v>70</v>
      </c>
      <c r="J35" s="953" t="s">
        <v>243</v>
      </c>
      <c r="K35" s="1741"/>
      <c r="L35" s="1742"/>
      <c r="M35" s="1194"/>
    </row>
    <row r="36" spans="1:13" ht="18">
      <c r="A36" s="776"/>
      <c r="B36" s="797"/>
      <c r="C36" s="849"/>
      <c r="D36" s="849"/>
      <c r="E36" s="849"/>
      <c r="F36" s="849"/>
      <c r="G36" s="849"/>
      <c r="H36" s="849"/>
      <c r="I36" s="849"/>
      <c r="J36" s="850"/>
      <c r="K36" s="942"/>
    </row>
    <row r="37" spans="1:13" ht="18">
      <c r="A37" s="704" t="s">
        <v>475</v>
      </c>
      <c r="B37" s="762"/>
      <c r="C37" s="1762" t="s">
        <v>3828</v>
      </c>
      <c r="D37" s="1762" t="s">
        <v>3828</v>
      </c>
      <c r="E37" s="1762" t="s">
        <v>3828</v>
      </c>
      <c r="F37" s="1762" t="s">
        <v>3828</v>
      </c>
      <c r="G37" s="1762" t="s">
        <v>3828</v>
      </c>
      <c r="H37" s="1762" t="s">
        <v>3828</v>
      </c>
      <c r="I37" s="1762" t="s">
        <v>3828</v>
      </c>
      <c r="J37" s="1762" t="s">
        <v>3828</v>
      </c>
      <c r="K37" s="942"/>
    </row>
    <row r="38" spans="1:13" ht="18">
      <c r="A38" s="704" t="s">
        <v>968</v>
      </c>
      <c r="B38" s="762"/>
      <c r="C38" s="1160"/>
      <c r="D38" s="1409"/>
      <c r="E38" s="1409"/>
      <c r="F38" s="1409"/>
      <c r="G38" s="1409"/>
      <c r="H38" s="1409"/>
      <c r="I38" s="1412"/>
      <c r="J38" s="1413"/>
      <c r="K38" s="942"/>
    </row>
    <row r="39" spans="1:13" ht="18">
      <c r="A39" s="704" t="s">
        <v>1212</v>
      </c>
      <c r="B39" s="762"/>
      <c r="C39" s="1160"/>
      <c r="D39" s="1409"/>
      <c r="E39" s="1409"/>
      <c r="F39" s="1409"/>
      <c r="G39" s="1409"/>
      <c r="H39" s="1409"/>
      <c r="I39" s="1412"/>
      <c r="J39" s="1413"/>
      <c r="K39" s="942"/>
    </row>
    <row r="40" spans="1:13" ht="18">
      <c r="A40" s="704" t="s">
        <v>71</v>
      </c>
      <c r="B40" s="762"/>
      <c r="C40" s="1160"/>
      <c r="D40" s="1409"/>
      <c r="E40" s="1409"/>
      <c r="F40" s="1409"/>
      <c r="G40" s="1409"/>
      <c r="H40" s="1409"/>
      <c r="I40" s="1412"/>
      <c r="J40" s="1413"/>
      <c r="K40" s="942"/>
    </row>
    <row r="41" spans="1:13" ht="18">
      <c r="A41" s="704" t="s">
        <v>72</v>
      </c>
      <c r="B41" s="762"/>
      <c r="C41" s="1160"/>
      <c r="D41" s="1409"/>
      <c r="E41" s="1409"/>
      <c r="F41" s="1409"/>
      <c r="G41" s="1409"/>
      <c r="H41" s="1409"/>
      <c r="I41" s="1412"/>
      <c r="J41" s="1413"/>
      <c r="K41" s="942"/>
    </row>
    <row r="42" spans="1:13" ht="18">
      <c r="A42" s="704" t="s">
        <v>484</v>
      </c>
      <c r="B42" s="762"/>
      <c r="C42" s="725"/>
      <c r="D42" s="725"/>
      <c r="E42" s="725"/>
      <c r="F42" s="725"/>
      <c r="G42" s="725"/>
      <c r="H42" s="725"/>
      <c r="I42" s="725"/>
      <c r="J42" s="728"/>
      <c r="K42" s="942"/>
    </row>
    <row r="43" spans="1:13" ht="18">
      <c r="A43" s="704" t="s">
        <v>487</v>
      </c>
      <c r="B43" s="762"/>
      <c r="C43" s="725"/>
      <c r="D43" s="725"/>
      <c r="E43" s="725"/>
      <c r="F43" s="725"/>
      <c r="G43" s="725"/>
      <c r="H43" s="725"/>
      <c r="I43" s="725"/>
      <c r="J43" s="728"/>
      <c r="K43" s="942"/>
    </row>
    <row r="44" spans="1:13" ht="18">
      <c r="A44" s="704" t="s">
        <v>2227</v>
      </c>
      <c r="B44" s="762"/>
      <c r="C44" s="725"/>
      <c r="D44" s="725"/>
      <c r="E44" s="725"/>
      <c r="F44" s="725"/>
      <c r="G44" s="725"/>
      <c r="H44" s="725"/>
      <c r="I44" s="725"/>
      <c r="J44" s="728"/>
      <c r="K44" s="942"/>
    </row>
    <row r="45" spans="1:13" ht="18">
      <c r="A45" s="704" t="s">
        <v>341</v>
      </c>
      <c r="B45" s="797"/>
      <c r="C45" s="733"/>
      <c r="D45" s="733"/>
      <c r="E45" s="733"/>
      <c r="F45" s="733"/>
      <c r="G45" s="733"/>
      <c r="H45" s="733"/>
      <c r="I45" s="733"/>
      <c r="J45" s="736"/>
      <c r="K45" s="942"/>
    </row>
    <row r="46" spans="1:13" ht="18.75" thickBot="1">
      <c r="A46" s="787" t="s">
        <v>73</v>
      </c>
      <c r="B46" s="813"/>
      <c r="C46" s="853">
        <v>0</v>
      </c>
      <c r="D46" s="853">
        <v>1441720</v>
      </c>
      <c r="E46" s="853">
        <v>12299</v>
      </c>
      <c r="F46" s="853">
        <v>1270107</v>
      </c>
      <c r="G46" s="853">
        <v>950</v>
      </c>
      <c r="H46" s="853">
        <v>1512</v>
      </c>
      <c r="I46" s="853">
        <v>0</v>
      </c>
      <c r="J46" s="854">
        <v>141573</v>
      </c>
      <c r="K46" s="942"/>
    </row>
    <row r="47" spans="1:13" ht="18">
      <c r="A47" s="762"/>
      <c r="B47" s="762"/>
      <c r="C47" s="762"/>
      <c r="D47" s="762"/>
      <c r="E47" s="762"/>
      <c r="F47" s="762"/>
      <c r="G47" s="762"/>
      <c r="H47" s="762"/>
      <c r="I47" s="762"/>
      <c r="J47" s="815" t="s">
        <v>2501</v>
      </c>
      <c r="K47" s="942"/>
    </row>
    <row r="48" spans="1:13" ht="18">
      <c r="A48" s="767">
        <v>76</v>
      </c>
      <c r="B48" s="767"/>
      <c r="C48" s="767"/>
      <c r="D48" s="767"/>
      <c r="E48" s="767"/>
      <c r="F48" s="767"/>
      <c r="G48" s="767"/>
      <c r="H48" s="767"/>
      <c r="I48" s="767"/>
      <c r="J48" s="767"/>
      <c r="K48" s="942"/>
    </row>
    <row r="49" spans="1:1">
      <c r="A49" s="67"/>
    </row>
    <row r="50" spans="1:1">
      <c r="A50" s="67"/>
    </row>
    <row r="51" spans="1:1">
      <c r="A51" s="67"/>
    </row>
    <row r="52" spans="1:1">
      <c r="A52" s="67"/>
    </row>
    <row r="53" spans="1:1">
      <c r="A53" s="67"/>
    </row>
    <row r="54" spans="1:1">
      <c r="A54" s="67"/>
    </row>
    <row r="55" spans="1:1">
      <c r="A55" s="67"/>
    </row>
    <row r="56" spans="1:1">
      <c r="A56" s="67"/>
    </row>
    <row r="57" spans="1:1">
      <c r="A57" s="67"/>
    </row>
    <row r="58" spans="1:1">
      <c r="A58" s="67"/>
    </row>
    <row r="59" spans="1:1">
      <c r="A59" s="67"/>
    </row>
    <row r="60" spans="1:1">
      <c r="A60" s="67"/>
    </row>
    <row r="61" spans="1:1">
      <c r="A61" s="67"/>
    </row>
    <row r="62" spans="1:1">
      <c r="A62" s="67"/>
    </row>
    <row r="63" spans="1:1">
      <c r="A63" s="67"/>
    </row>
    <row r="64" spans="1:1">
      <c r="A64" s="67"/>
    </row>
    <row r="65" spans="1:1">
      <c r="A65" s="67"/>
    </row>
    <row r="66" spans="1:1">
      <c r="A66" s="67"/>
    </row>
  </sheetData>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28575</xdr:rowOff>
                  </from>
                  <to>
                    <xdr:col>0</xdr:col>
                    <xdr:colOff>0</xdr:colOff>
                    <xdr:row>51</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S73"/>
  <sheetViews>
    <sheetView defaultGridColor="0" colorId="22" zoomScale="75" zoomScaleNormal="75" workbookViewId="0">
      <selection activeCell="L46" sqref="L45:L46"/>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s>
  <sheetData>
    <row r="1" spans="1:19" ht="16.899999999999999" customHeight="1" thickBot="1">
      <c r="A1" s="152" t="str">
        <f>'Data Sheet'!A46</f>
        <v>Annual Report of VERIZON NEW YORK INC.                                          For the period ending DECEMBER 31, 2014</v>
      </c>
      <c r="B1" s="2"/>
      <c r="C1" s="2"/>
      <c r="D1" s="2"/>
      <c r="E1" s="2"/>
      <c r="F1" s="2"/>
      <c r="G1" s="2"/>
      <c r="H1" s="2"/>
      <c r="I1" s="2"/>
      <c r="J1" s="2"/>
    </row>
    <row r="2" spans="1:19">
      <c r="A2" s="271"/>
      <c r="B2" s="165"/>
      <c r="C2" s="165"/>
      <c r="D2" s="165"/>
      <c r="E2" s="165"/>
      <c r="F2" s="165"/>
      <c r="G2" s="165"/>
      <c r="H2" s="165"/>
      <c r="I2" s="272"/>
      <c r="J2" s="2"/>
    </row>
    <row r="3" spans="1:19">
      <c r="A3" s="156"/>
      <c r="B3" s="2"/>
      <c r="C3" s="2"/>
      <c r="D3" s="2"/>
      <c r="E3" s="2"/>
      <c r="F3" s="2"/>
      <c r="G3" s="2"/>
      <c r="H3" s="2"/>
      <c r="I3" s="275"/>
      <c r="J3" s="2"/>
    </row>
    <row r="4" spans="1:19" ht="18">
      <c r="A4" s="156"/>
      <c r="B4" s="1" t="s">
        <v>138</v>
      </c>
      <c r="C4" s="163"/>
      <c r="D4" s="163"/>
      <c r="E4" s="163"/>
      <c r="F4" s="163"/>
      <c r="G4" s="163"/>
      <c r="H4" s="163"/>
      <c r="I4" s="275"/>
      <c r="J4" s="2"/>
    </row>
    <row r="5" spans="1:19" ht="16.899999999999999" customHeight="1">
      <c r="A5" s="156"/>
      <c r="B5" s="1"/>
      <c r="C5" s="163"/>
      <c r="D5" s="163"/>
      <c r="E5" s="163"/>
      <c r="F5" s="163"/>
      <c r="G5" s="163"/>
      <c r="H5" s="163"/>
      <c r="I5" s="275"/>
      <c r="J5" s="2"/>
    </row>
    <row r="6" spans="1:19">
      <c r="A6" s="276"/>
      <c r="B6" s="277"/>
      <c r="C6" s="277"/>
      <c r="D6" s="277"/>
      <c r="E6" s="277"/>
      <c r="F6" s="277"/>
      <c r="G6" s="277"/>
      <c r="H6" s="277"/>
      <c r="I6" s="278"/>
      <c r="J6" s="2"/>
    </row>
    <row r="7" spans="1:19" ht="16.899999999999999" customHeight="1">
      <c r="A7" s="156"/>
      <c r="B7" s="319"/>
      <c r="C7" s="2"/>
      <c r="D7" s="2"/>
      <c r="E7" s="2"/>
      <c r="F7" s="319"/>
      <c r="G7" s="2"/>
      <c r="H7" s="2"/>
      <c r="I7" s="275"/>
      <c r="J7" s="2"/>
    </row>
    <row r="8" spans="1:19" ht="16.899999999999999" customHeight="1">
      <c r="A8" s="156"/>
      <c r="B8" s="504" t="s">
        <v>36</v>
      </c>
      <c r="C8" s="2"/>
      <c r="D8" s="2"/>
      <c r="E8" s="318" t="s">
        <v>139</v>
      </c>
      <c r="F8" s="319"/>
      <c r="G8" s="2"/>
      <c r="H8" s="318" t="s">
        <v>1882</v>
      </c>
      <c r="I8" s="275"/>
      <c r="J8" s="2"/>
    </row>
    <row r="9" spans="1:19" ht="16.899999999999999" customHeight="1">
      <c r="A9" s="156"/>
      <c r="B9" s="504" t="s">
        <v>48</v>
      </c>
      <c r="C9" s="2"/>
      <c r="D9" s="2"/>
      <c r="E9" s="318" t="s">
        <v>470</v>
      </c>
      <c r="F9" s="319"/>
      <c r="G9" s="2"/>
      <c r="H9" s="318" t="s">
        <v>471</v>
      </c>
      <c r="I9" s="275"/>
      <c r="J9" s="1060"/>
      <c r="K9" s="1194"/>
      <c r="L9" s="1194"/>
      <c r="M9" s="1194"/>
      <c r="N9" s="1194"/>
      <c r="O9" s="1194"/>
      <c r="P9" s="1194"/>
      <c r="Q9" s="1194"/>
      <c r="R9" s="1194"/>
      <c r="S9" s="1194"/>
    </row>
    <row r="10" spans="1:19" ht="16.899999999999999" customHeight="1">
      <c r="A10" s="276"/>
      <c r="B10" s="324"/>
      <c r="C10" s="277"/>
      <c r="D10" s="277"/>
      <c r="E10" s="277"/>
      <c r="F10" s="324"/>
      <c r="G10" s="277"/>
      <c r="H10" s="277"/>
      <c r="I10" s="278"/>
      <c r="J10" s="1060"/>
      <c r="K10" s="1194"/>
      <c r="L10" s="1194"/>
      <c r="M10" s="1194"/>
      <c r="N10" s="1194"/>
      <c r="O10" s="1194"/>
      <c r="P10" s="1194"/>
      <c r="Q10" s="1194"/>
      <c r="R10" s="1194"/>
      <c r="S10" s="1194"/>
    </row>
    <row r="11" spans="1:19" ht="16.899999999999999" customHeight="1">
      <c r="A11" s="156"/>
      <c r="B11" s="319"/>
      <c r="C11" s="2"/>
      <c r="D11" s="2"/>
      <c r="E11" s="2"/>
      <c r="F11" s="319"/>
      <c r="G11" s="314"/>
      <c r="H11" s="314"/>
      <c r="I11" s="316"/>
      <c r="J11" s="1060"/>
      <c r="K11" s="1194"/>
      <c r="L11" s="1194"/>
      <c r="M11" s="1194"/>
      <c r="N11" s="1194"/>
      <c r="O11" s="1194"/>
      <c r="P11" s="1194"/>
      <c r="Q11" s="1194"/>
      <c r="R11" s="1194"/>
      <c r="S11" s="1194"/>
    </row>
    <row r="12" spans="1:19" ht="16.899999999999999" customHeight="1">
      <c r="A12" s="156"/>
      <c r="B12" s="504" t="s">
        <v>475</v>
      </c>
      <c r="C12" s="2"/>
      <c r="D12" s="2" t="s">
        <v>140</v>
      </c>
      <c r="E12" s="2"/>
      <c r="F12" s="319"/>
      <c r="G12" s="2"/>
      <c r="H12" s="488">
        <f>+Sch.44!E150</f>
        <v>1270039179.5611236</v>
      </c>
      <c r="I12" s="275"/>
      <c r="J12" s="1060"/>
      <c r="K12" s="1194"/>
      <c r="L12" s="1194"/>
      <c r="M12" s="1194"/>
      <c r="N12" s="1194"/>
      <c r="O12" s="1194"/>
      <c r="P12" s="1194"/>
      <c r="Q12" s="1194"/>
      <c r="R12" s="1194"/>
      <c r="S12" s="1194"/>
    </row>
    <row r="13" spans="1:19" ht="16.899999999999999" customHeight="1">
      <c r="A13" s="156"/>
      <c r="B13" s="504" t="s">
        <v>968</v>
      </c>
      <c r="C13" s="2"/>
      <c r="D13" s="2" t="s">
        <v>141</v>
      </c>
      <c r="E13" s="2"/>
      <c r="F13" s="319"/>
      <c r="G13" s="2"/>
      <c r="H13" s="1407">
        <v>57976618.640000768</v>
      </c>
      <c r="I13" s="275"/>
      <c r="J13" s="1060"/>
      <c r="K13" s="1194"/>
      <c r="L13" s="1194"/>
      <c r="M13" s="1194"/>
      <c r="N13" s="1194"/>
      <c r="O13" s="1194"/>
      <c r="P13" s="1194"/>
      <c r="Q13" s="1194"/>
      <c r="R13" s="1194"/>
      <c r="S13" s="1194"/>
    </row>
    <row r="14" spans="1:19" ht="16.899999999999999" customHeight="1">
      <c r="A14" s="156"/>
      <c r="B14" s="504" t="s">
        <v>1212</v>
      </c>
      <c r="C14" s="2"/>
      <c r="D14" s="2" t="s">
        <v>142</v>
      </c>
      <c r="E14" s="2"/>
      <c r="F14" s="319"/>
      <c r="G14" s="2"/>
      <c r="H14" s="1407">
        <v>367811599.48999995</v>
      </c>
      <c r="I14" s="275"/>
      <c r="J14" s="1060"/>
      <c r="K14" s="1194"/>
      <c r="L14" s="1194"/>
      <c r="M14" s="1194"/>
      <c r="N14" s="1194"/>
      <c r="O14" s="1194"/>
      <c r="P14" s="1194"/>
      <c r="Q14" s="1194"/>
      <c r="R14" s="1194"/>
      <c r="S14" s="1194"/>
    </row>
    <row r="15" spans="1:19">
      <c r="A15" s="156"/>
      <c r="B15" s="504" t="s">
        <v>71</v>
      </c>
      <c r="C15" s="2"/>
      <c r="D15" s="2" t="s">
        <v>143</v>
      </c>
      <c r="E15" s="2"/>
      <c r="F15" s="319"/>
      <c r="G15" s="2"/>
      <c r="H15" s="1407">
        <v>24404028.129999999</v>
      </c>
      <c r="I15" s="275"/>
      <c r="J15" s="1060"/>
      <c r="K15" s="1194"/>
      <c r="L15" s="1194"/>
      <c r="M15" s="1194"/>
      <c r="N15" s="1194"/>
      <c r="O15" s="1194"/>
      <c r="P15" s="1194"/>
      <c r="Q15" s="1194"/>
      <c r="R15" s="1194"/>
      <c r="S15" s="1194"/>
    </row>
    <row r="16" spans="1:19">
      <c r="A16" s="156"/>
      <c r="B16" s="319"/>
      <c r="C16" s="2"/>
      <c r="D16" s="2"/>
      <c r="E16" s="2"/>
      <c r="F16" s="319"/>
      <c r="G16" s="2"/>
      <c r="H16" s="433"/>
      <c r="I16" s="275"/>
      <c r="J16" s="1060"/>
      <c r="K16" s="1072"/>
      <c r="L16" s="1194"/>
      <c r="M16" s="1194"/>
      <c r="N16" s="1194"/>
      <c r="O16" s="1194"/>
      <c r="P16" s="1194"/>
      <c r="Q16" s="1194"/>
      <c r="R16" s="1194"/>
      <c r="S16" s="1194"/>
    </row>
    <row r="17" spans="1:19">
      <c r="A17" s="156"/>
      <c r="B17" s="319"/>
      <c r="C17" s="2"/>
      <c r="D17" s="2" t="s">
        <v>144</v>
      </c>
      <c r="E17" s="2"/>
      <c r="F17" s="319"/>
      <c r="G17" s="2"/>
      <c r="H17" s="433"/>
      <c r="I17" s="275"/>
      <c r="J17" s="1060"/>
      <c r="K17" s="1194"/>
      <c r="L17" s="1194"/>
      <c r="M17" s="1194"/>
      <c r="N17" s="1194"/>
      <c r="O17" s="1194"/>
      <c r="P17" s="1194"/>
      <c r="Q17" s="1194"/>
      <c r="R17" s="1194"/>
      <c r="S17" s="1194"/>
    </row>
    <row r="18" spans="1:19">
      <c r="A18" s="156"/>
      <c r="B18" s="504" t="s">
        <v>72</v>
      </c>
      <c r="C18" s="2"/>
      <c r="D18" s="157"/>
      <c r="E18" s="157"/>
      <c r="F18" s="327"/>
      <c r="G18" s="157"/>
      <c r="H18" s="433"/>
      <c r="I18" s="275"/>
      <c r="J18" s="1060"/>
      <c r="K18" s="1072"/>
      <c r="L18" s="1194"/>
      <c r="M18" s="1194"/>
      <c r="N18" s="1194"/>
      <c r="O18" s="1194"/>
      <c r="P18" s="1194"/>
      <c r="Q18" s="1194"/>
      <c r="R18" s="1194"/>
      <c r="S18" s="1194"/>
    </row>
    <row r="19" spans="1:19" ht="16.899999999999999" customHeight="1">
      <c r="A19" s="156"/>
      <c r="B19" s="504" t="s">
        <v>484</v>
      </c>
      <c r="C19" s="2"/>
      <c r="D19" s="157"/>
      <c r="E19" s="157"/>
      <c r="F19" s="327"/>
      <c r="G19" s="157"/>
      <c r="H19" s="157"/>
      <c r="I19" s="275"/>
      <c r="J19" s="1060"/>
      <c r="K19" s="1194"/>
      <c r="L19" s="1194"/>
      <c r="M19" s="1194"/>
      <c r="N19" s="1194"/>
      <c r="O19" s="1194"/>
      <c r="P19" s="1194"/>
      <c r="Q19" s="1194"/>
      <c r="R19" s="1194"/>
      <c r="S19" s="1194"/>
    </row>
    <row r="20" spans="1:19">
      <c r="A20" s="156"/>
      <c r="B20" s="504" t="s">
        <v>487</v>
      </c>
      <c r="C20" s="2"/>
      <c r="D20" s="157"/>
      <c r="E20" s="157"/>
      <c r="F20" s="327"/>
      <c r="G20" s="157"/>
      <c r="H20" s="157"/>
      <c r="I20" s="275"/>
      <c r="J20" s="1060"/>
      <c r="K20" s="1194"/>
      <c r="L20" s="1194"/>
      <c r="M20" s="1194"/>
      <c r="N20" s="1194"/>
      <c r="O20" s="1194"/>
      <c r="P20" s="1194"/>
      <c r="Q20" s="1194"/>
      <c r="R20" s="1194"/>
      <c r="S20" s="1194"/>
    </row>
    <row r="21" spans="1:19">
      <c r="A21" s="156"/>
      <c r="B21" s="504" t="s">
        <v>2227</v>
      </c>
      <c r="C21" s="2"/>
      <c r="D21" s="157"/>
      <c r="E21" s="157"/>
      <c r="F21" s="327"/>
      <c r="G21" s="157"/>
      <c r="H21" s="433"/>
      <c r="I21" s="275"/>
      <c r="J21" s="1060"/>
      <c r="K21" s="1194"/>
      <c r="L21" s="1194"/>
      <c r="M21" s="1194"/>
      <c r="N21" s="1194"/>
      <c r="O21" s="1194"/>
      <c r="P21" s="1194"/>
      <c r="Q21" s="1194"/>
      <c r="R21" s="1194"/>
      <c r="S21" s="1194"/>
    </row>
    <row r="22" spans="1:19">
      <c r="A22" s="156"/>
      <c r="B22" s="504" t="s">
        <v>341</v>
      </c>
      <c r="C22" s="2"/>
      <c r="D22" s="157"/>
      <c r="E22" s="157"/>
      <c r="F22" s="327"/>
      <c r="G22" s="157"/>
      <c r="H22" s="433"/>
      <c r="I22" s="275"/>
      <c r="J22" s="1060"/>
      <c r="K22" s="1194"/>
      <c r="L22" s="1194"/>
      <c r="M22" s="1194"/>
      <c r="N22" s="1194"/>
      <c r="O22" s="1194"/>
      <c r="P22" s="1194"/>
      <c r="Q22" s="1194"/>
      <c r="R22" s="1194"/>
      <c r="S22" s="1194"/>
    </row>
    <row r="23" spans="1:19">
      <c r="A23" s="156"/>
      <c r="B23" s="504" t="s">
        <v>73</v>
      </c>
      <c r="C23" s="2"/>
      <c r="D23" s="157"/>
      <c r="E23" s="157"/>
      <c r="F23" s="327"/>
      <c r="G23" s="157"/>
      <c r="H23" s="433"/>
      <c r="I23" s="275"/>
      <c r="J23" s="1060"/>
      <c r="K23" s="1194"/>
      <c r="L23" s="1194"/>
      <c r="M23" s="1194"/>
      <c r="N23" s="1194"/>
      <c r="O23" s="1194"/>
      <c r="P23" s="1194"/>
      <c r="Q23" s="1194"/>
      <c r="R23" s="1194"/>
      <c r="S23" s="1194"/>
    </row>
    <row r="24" spans="1:19">
      <c r="A24" s="156"/>
      <c r="B24" s="504" t="s">
        <v>74</v>
      </c>
      <c r="C24" s="2"/>
      <c r="D24" s="157"/>
      <c r="E24" s="157"/>
      <c r="F24" s="327"/>
      <c r="G24" s="157"/>
      <c r="H24" s="433"/>
      <c r="I24" s="275"/>
      <c r="J24" s="1060"/>
      <c r="K24" s="1194"/>
      <c r="L24" s="1194"/>
      <c r="M24" s="1194"/>
      <c r="N24" s="1194"/>
      <c r="O24" s="1194"/>
      <c r="P24" s="1194"/>
      <c r="Q24" s="1194"/>
      <c r="R24" s="1194"/>
      <c r="S24" s="1194"/>
    </row>
    <row r="25" spans="1:19">
      <c r="A25" s="156"/>
      <c r="B25" s="504" t="s">
        <v>75</v>
      </c>
      <c r="C25" s="2"/>
      <c r="D25" s="157"/>
      <c r="E25" s="157"/>
      <c r="F25" s="327"/>
      <c r="G25" s="157"/>
      <c r="H25" s="433"/>
      <c r="I25" s="275"/>
      <c r="J25" s="1060"/>
      <c r="K25" s="1194"/>
      <c r="L25" s="1194"/>
      <c r="M25" s="1194"/>
      <c r="N25" s="1194"/>
      <c r="O25" s="1194"/>
      <c r="P25" s="1194"/>
      <c r="Q25" s="1194"/>
      <c r="R25" s="1194"/>
      <c r="S25" s="1194"/>
    </row>
    <row r="26" spans="1:19">
      <c r="A26" s="156"/>
      <c r="B26" s="504" t="s">
        <v>76</v>
      </c>
      <c r="C26" s="2"/>
      <c r="D26" s="157"/>
      <c r="E26" s="157"/>
      <c r="F26" s="327"/>
      <c r="G26" s="157"/>
      <c r="H26" s="433"/>
      <c r="I26" s="275"/>
      <c r="J26" s="1060"/>
      <c r="K26" s="1194"/>
      <c r="L26" s="1194"/>
      <c r="M26" s="1194"/>
      <c r="N26" s="1194"/>
      <c r="O26" s="1194"/>
      <c r="P26" s="1194"/>
      <c r="Q26" s="1194"/>
      <c r="R26" s="1194"/>
      <c r="S26" s="1194"/>
    </row>
    <row r="27" spans="1:19" ht="16.899999999999999" customHeight="1">
      <c r="A27" s="156"/>
      <c r="B27" s="504" t="s">
        <v>77</v>
      </c>
      <c r="C27" s="2"/>
      <c r="D27" s="157"/>
      <c r="E27" s="157"/>
      <c r="F27" s="327"/>
      <c r="G27" s="157"/>
      <c r="H27" s="433"/>
      <c r="I27" s="275"/>
      <c r="J27" s="1060"/>
      <c r="K27" s="1194"/>
      <c r="L27" s="1194"/>
      <c r="M27" s="1194"/>
      <c r="N27" s="1194"/>
      <c r="O27" s="1194"/>
      <c r="P27" s="1194"/>
      <c r="Q27" s="1194"/>
      <c r="R27" s="1194"/>
      <c r="S27" s="1194"/>
    </row>
    <row r="28" spans="1:19" ht="16.899999999999999" customHeight="1">
      <c r="A28" s="156"/>
      <c r="B28" s="504" t="s">
        <v>78</v>
      </c>
      <c r="C28" s="2"/>
      <c r="D28" s="157"/>
      <c r="E28" s="157"/>
      <c r="F28" s="327"/>
      <c r="G28" s="157"/>
      <c r="H28" s="433"/>
      <c r="I28" s="275"/>
      <c r="J28" s="1060"/>
      <c r="K28" s="1194"/>
      <c r="L28" s="1194"/>
      <c r="M28" s="1194"/>
      <c r="N28" s="1194"/>
      <c r="O28" s="1194"/>
      <c r="P28" s="1194"/>
      <c r="Q28" s="1194"/>
      <c r="R28" s="1194"/>
      <c r="S28" s="1194"/>
    </row>
    <row r="29" spans="1:19" ht="16.899999999999999" customHeight="1">
      <c r="A29" s="156"/>
      <c r="B29" s="504" t="s">
        <v>79</v>
      </c>
      <c r="C29" s="2"/>
      <c r="D29" s="157"/>
      <c r="E29" s="157"/>
      <c r="F29" s="327"/>
      <c r="G29" s="157"/>
      <c r="H29" s="433"/>
      <c r="I29" s="275"/>
      <c r="J29" s="1060"/>
      <c r="K29" s="1194"/>
      <c r="L29" s="1194"/>
      <c r="M29" s="1194"/>
      <c r="N29" s="1194"/>
      <c r="O29" s="1194"/>
      <c r="P29" s="1194"/>
      <c r="Q29" s="1194"/>
      <c r="R29" s="1194"/>
      <c r="S29" s="1194"/>
    </row>
    <row r="30" spans="1:19" ht="16.899999999999999" customHeight="1">
      <c r="A30" s="156"/>
      <c r="B30" s="504" t="s">
        <v>80</v>
      </c>
      <c r="C30" s="2"/>
      <c r="D30" s="157"/>
      <c r="E30" s="157"/>
      <c r="F30" s="327"/>
      <c r="G30" s="157"/>
      <c r="H30" s="433"/>
      <c r="I30" s="275"/>
      <c r="J30" s="1060"/>
      <c r="K30" s="1194"/>
      <c r="L30" s="1194"/>
      <c r="M30" s="1194"/>
      <c r="N30" s="1194"/>
      <c r="O30" s="1194"/>
      <c r="P30" s="1194"/>
      <c r="Q30" s="1194"/>
      <c r="R30" s="1194"/>
      <c r="S30" s="1194"/>
    </row>
    <row r="31" spans="1:19" ht="16.899999999999999" customHeight="1">
      <c r="A31" s="156"/>
      <c r="B31" s="504" t="s">
        <v>81</v>
      </c>
      <c r="C31" s="2"/>
      <c r="D31" s="157"/>
      <c r="E31" s="157"/>
      <c r="F31" s="327"/>
      <c r="G31" s="157"/>
      <c r="H31" s="433"/>
      <c r="I31" s="275"/>
      <c r="J31" s="1060"/>
      <c r="K31" s="1194"/>
      <c r="L31" s="1194"/>
      <c r="M31" s="1194"/>
      <c r="N31" s="1194"/>
      <c r="O31" s="1194"/>
      <c r="P31" s="1194"/>
      <c r="Q31" s="1194"/>
      <c r="R31" s="1194"/>
      <c r="S31" s="1194"/>
    </row>
    <row r="32" spans="1:19" ht="16.899999999999999" customHeight="1">
      <c r="A32" s="156"/>
      <c r="B32" s="504" t="s">
        <v>82</v>
      </c>
      <c r="C32" s="2"/>
      <c r="D32" s="157"/>
      <c r="E32" s="157"/>
      <c r="F32" s="327"/>
      <c r="G32" s="157"/>
      <c r="H32" s="433"/>
      <c r="I32" s="275"/>
      <c r="J32" s="1060"/>
      <c r="K32" s="1194"/>
      <c r="L32" s="1194"/>
      <c r="M32" s="1194"/>
      <c r="N32" s="1194"/>
      <c r="O32" s="1194"/>
      <c r="P32" s="1194"/>
      <c r="Q32" s="1194"/>
      <c r="R32" s="1194"/>
      <c r="S32" s="1194"/>
    </row>
    <row r="33" spans="1:19" ht="16.899999999999999" customHeight="1">
      <c r="A33" s="156"/>
      <c r="B33" s="319"/>
      <c r="C33" s="2"/>
      <c r="D33" s="2"/>
      <c r="E33" s="2"/>
      <c r="F33" s="319"/>
      <c r="G33" s="314"/>
      <c r="H33" s="954"/>
      <c r="I33" s="316"/>
      <c r="J33" s="1060"/>
      <c r="K33" s="1194"/>
      <c r="L33" s="1194"/>
      <c r="M33" s="1194"/>
      <c r="N33" s="1194"/>
      <c r="O33" s="1194"/>
      <c r="P33" s="1194"/>
      <c r="Q33" s="1194"/>
      <c r="R33" s="1194"/>
      <c r="S33" s="1194"/>
    </row>
    <row r="34" spans="1:19" ht="16.899999999999999" customHeight="1" thickBot="1">
      <c r="A34" s="156"/>
      <c r="B34" s="504" t="s">
        <v>83</v>
      </c>
      <c r="C34" s="2"/>
      <c r="D34" s="2"/>
      <c r="E34" s="2" t="s">
        <v>145</v>
      </c>
      <c r="F34" s="319"/>
      <c r="G34" s="955"/>
      <c r="H34" s="454">
        <f>SUM(H12:H33)</f>
        <v>1720231425.8211246</v>
      </c>
      <c r="I34" s="956"/>
      <c r="J34" s="1060"/>
      <c r="K34" s="1194"/>
      <c r="L34" s="1194"/>
      <c r="M34" s="1194"/>
      <c r="N34" s="1194"/>
      <c r="O34" s="1194"/>
      <c r="P34" s="1194"/>
      <c r="Q34" s="1194"/>
      <c r="R34" s="1194"/>
      <c r="S34" s="1194"/>
    </row>
    <row r="35" spans="1:19" ht="15.75" thickTop="1">
      <c r="A35" s="276"/>
      <c r="B35" s="324"/>
      <c r="C35" s="277"/>
      <c r="D35" s="277"/>
      <c r="E35" s="277"/>
      <c r="F35" s="324"/>
      <c r="G35" s="277"/>
      <c r="H35" s="427"/>
      <c r="I35" s="278"/>
      <c r="J35" s="1060"/>
      <c r="K35" s="1194"/>
      <c r="L35" s="1194"/>
      <c r="M35" s="1194"/>
      <c r="N35" s="1194"/>
      <c r="O35" s="1194"/>
      <c r="P35" s="1194"/>
      <c r="Q35" s="1194"/>
      <c r="R35" s="1194"/>
      <c r="S35" s="1194"/>
    </row>
    <row r="36" spans="1:19">
      <c r="A36" s="156"/>
      <c r="B36" s="2"/>
      <c r="C36" s="2"/>
      <c r="D36" s="2"/>
      <c r="E36" s="2"/>
      <c r="F36" s="2"/>
      <c r="G36" s="317"/>
      <c r="H36" s="430"/>
      <c r="I36" s="275"/>
      <c r="J36" s="1060"/>
      <c r="K36" s="1194"/>
      <c r="L36" s="1194"/>
      <c r="M36" s="1194"/>
      <c r="N36" s="1194"/>
      <c r="O36" s="1194"/>
      <c r="P36" s="1194"/>
      <c r="Q36" s="1194"/>
      <c r="R36" s="1194"/>
      <c r="S36" s="1194"/>
    </row>
    <row r="37" spans="1:19" ht="18">
      <c r="A37" s="156"/>
      <c r="B37" s="1" t="s">
        <v>146</v>
      </c>
      <c r="C37" s="163"/>
      <c r="D37" s="163"/>
      <c r="E37" s="163"/>
      <c r="F37" s="163"/>
      <c r="G37" s="496"/>
      <c r="H37" s="442"/>
      <c r="I37" s="275"/>
      <c r="J37" s="1060"/>
      <c r="K37" s="1194"/>
      <c r="L37" s="1194"/>
      <c r="M37" s="1194"/>
      <c r="N37" s="1194"/>
      <c r="O37" s="1194"/>
      <c r="P37" s="1194"/>
      <c r="Q37" s="1194"/>
      <c r="R37" s="1194"/>
      <c r="S37" s="1194"/>
    </row>
    <row r="38" spans="1:19" ht="16.899999999999999" customHeight="1">
      <c r="A38" s="156"/>
      <c r="B38" s="1"/>
      <c r="C38" s="2"/>
      <c r="D38" s="2"/>
      <c r="E38" s="2"/>
      <c r="F38" s="2"/>
      <c r="G38" s="317"/>
      <c r="H38" s="430"/>
      <c r="I38" s="275"/>
      <c r="J38" s="1060"/>
      <c r="K38" s="1721"/>
      <c r="L38" s="1194"/>
      <c r="M38" s="1194"/>
      <c r="N38" s="1194"/>
      <c r="O38" s="1194"/>
      <c r="P38" s="1194"/>
      <c r="Q38" s="1194"/>
      <c r="R38" s="1194"/>
      <c r="S38" s="1194"/>
    </row>
    <row r="39" spans="1:19">
      <c r="A39" s="156"/>
      <c r="B39" s="163">
        <v>21</v>
      </c>
      <c r="C39" s="2"/>
      <c r="D39" s="132" t="s">
        <v>3798</v>
      </c>
      <c r="E39" s="2"/>
      <c r="F39" s="2"/>
      <c r="G39" s="317"/>
      <c r="H39" s="1471">
        <v>10856</v>
      </c>
      <c r="I39" s="275"/>
      <c r="J39" s="1060"/>
      <c r="K39" s="1072"/>
      <c r="L39" s="1194"/>
      <c r="M39" s="1194"/>
      <c r="N39" s="1194"/>
      <c r="O39" s="1194"/>
      <c r="P39" s="1194"/>
      <c r="Q39" s="1194"/>
      <c r="R39" s="1194"/>
      <c r="S39" s="1194"/>
    </row>
    <row r="40" spans="1:19">
      <c r="A40" s="156"/>
      <c r="B40" s="163">
        <v>22</v>
      </c>
      <c r="C40" s="2"/>
      <c r="D40" s="132" t="s">
        <v>3390</v>
      </c>
      <c r="E40" s="2"/>
      <c r="F40" s="2"/>
      <c r="G40" s="317"/>
      <c r="H40" s="1471">
        <v>3200</v>
      </c>
      <c r="I40" s="275"/>
      <c r="J40" s="1060"/>
      <c r="K40" s="1072"/>
      <c r="L40" s="1194"/>
      <c r="M40" s="1194"/>
      <c r="N40" s="1194"/>
      <c r="O40" s="1194"/>
      <c r="P40" s="1194"/>
      <c r="Q40" s="1194"/>
      <c r="R40" s="1194"/>
      <c r="S40" s="1194"/>
    </row>
    <row r="41" spans="1:19" ht="16.899999999999999" customHeight="1">
      <c r="A41" s="156"/>
      <c r="B41" s="318">
        <v>23</v>
      </c>
      <c r="C41" s="2"/>
      <c r="D41" s="132" t="s">
        <v>2483</v>
      </c>
      <c r="E41" s="2"/>
      <c r="F41" s="2"/>
      <c r="G41" s="317"/>
      <c r="H41" s="1471">
        <v>392</v>
      </c>
      <c r="I41" s="275"/>
      <c r="J41" s="1060"/>
      <c r="K41" s="1072"/>
      <c r="L41" s="1194"/>
      <c r="M41" s="1194"/>
      <c r="N41" s="1194"/>
      <c r="O41" s="1194"/>
      <c r="P41" s="1194"/>
      <c r="Q41" s="1194"/>
      <c r="R41" s="1194"/>
      <c r="S41" s="1194"/>
    </row>
    <row r="42" spans="1:19" ht="16.899999999999999" customHeight="1">
      <c r="A42" s="156"/>
      <c r="B42" s="318">
        <v>24</v>
      </c>
      <c r="C42" s="2"/>
      <c r="D42" s="132" t="s">
        <v>2536</v>
      </c>
      <c r="E42" s="2"/>
      <c r="F42" s="2"/>
      <c r="G42" s="317"/>
      <c r="H42" s="1471">
        <v>3</v>
      </c>
      <c r="I42" s="275"/>
      <c r="J42" s="1060"/>
      <c r="K42" s="1072"/>
      <c r="L42" s="1194"/>
      <c r="M42" s="1194"/>
      <c r="N42" s="1194"/>
      <c r="O42" s="1194"/>
      <c r="P42" s="1194"/>
      <c r="Q42" s="1194"/>
      <c r="R42" s="1194"/>
      <c r="S42" s="1194"/>
    </row>
    <row r="43" spans="1:19" ht="16.899999999999999" customHeight="1">
      <c r="A43" s="156"/>
      <c r="B43" s="318">
        <v>25</v>
      </c>
      <c r="C43" s="2"/>
      <c r="E43" s="2"/>
      <c r="F43" s="2"/>
      <c r="G43" s="317"/>
      <c r="H43" s="1471"/>
      <c r="I43" s="275"/>
      <c r="J43" s="1060"/>
      <c r="K43" s="1072"/>
      <c r="L43" s="1194"/>
      <c r="M43" s="1194"/>
      <c r="N43" s="1194"/>
      <c r="O43" s="1194"/>
      <c r="P43" s="1194"/>
      <c r="Q43" s="1194"/>
      <c r="R43" s="1194"/>
      <c r="S43" s="1194"/>
    </row>
    <row r="44" spans="1:19" ht="16.899999999999999" customHeight="1">
      <c r="A44" s="156"/>
      <c r="B44" s="318">
        <v>26</v>
      </c>
      <c r="C44" s="2"/>
      <c r="D44" s="132"/>
      <c r="E44" s="2"/>
      <c r="F44" s="2"/>
      <c r="G44" s="317"/>
      <c r="H44" s="1471"/>
      <c r="I44" s="275"/>
      <c r="J44" s="1060"/>
      <c r="K44" s="1072"/>
      <c r="L44" s="1194"/>
      <c r="M44" s="1194"/>
      <c r="N44" s="1194"/>
      <c r="O44" s="1194"/>
      <c r="P44" s="1194"/>
      <c r="Q44" s="1194"/>
      <c r="R44" s="1194"/>
      <c r="S44" s="1194"/>
    </row>
    <row r="45" spans="1:19" ht="16.899999999999999" customHeight="1">
      <c r="A45" s="156"/>
      <c r="B45" s="318">
        <v>27</v>
      </c>
      <c r="C45" s="2"/>
      <c r="D45" s="2"/>
      <c r="E45" s="2"/>
      <c r="F45" s="2"/>
      <c r="G45" s="317"/>
      <c r="H45" s="433"/>
      <c r="I45" s="275"/>
      <c r="J45" s="1060"/>
      <c r="K45" s="1072"/>
      <c r="L45" s="1194"/>
      <c r="M45" s="1194"/>
      <c r="N45" s="1194"/>
      <c r="O45" s="1194"/>
      <c r="P45" s="1194"/>
      <c r="Q45" s="1194"/>
      <c r="R45" s="1194"/>
      <c r="S45" s="1194"/>
    </row>
    <row r="46" spans="1:19">
      <c r="A46" s="156"/>
      <c r="B46" s="318">
        <v>28</v>
      </c>
      <c r="C46" s="2"/>
      <c r="D46" s="2"/>
      <c r="E46" s="2"/>
      <c r="F46" s="2"/>
      <c r="G46" s="317"/>
      <c r="H46" s="433"/>
      <c r="I46" s="275"/>
      <c r="J46" s="1060"/>
      <c r="K46" s="1194"/>
      <c r="L46" s="1194"/>
      <c r="M46" s="1194"/>
      <c r="N46" s="1194"/>
      <c r="O46" s="1194"/>
      <c r="P46" s="1194"/>
      <c r="Q46" s="1194"/>
      <c r="R46" s="1194"/>
      <c r="S46" s="1194"/>
    </row>
    <row r="47" spans="1:19" ht="16.899999999999999" customHeight="1">
      <c r="A47" s="156"/>
      <c r="B47" s="318">
        <v>29</v>
      </c>
      <c r="C47" s="2"/>
      <c r="D47" s="2"/>
      <c r="E47" s="2"/>
      <c r="F47" s="2"/>
      <c r="G47" s="317"/>
      <c r="H47" s="433"/>
      <c r="I47" s="275"/>
      <c r="J47" s="1060"/>
      <c r="K47" s="1194"/>
      <c r="L47" s="1194"/>
      <c r="M47" s="1194"/>
      <c r="N47" s="1194"/>
      <c r="O47" s="1194"/>
      <c r="P47" s="1194"/>
      <c r="Q47" s="1194"/>
      <c r="R47" s="1194"/>
      <c r="S47" s="1194"/>
    </row>
    <row r="48" spans="1:19" ht="16.899999999999999" customHeight="1">
      <c r="A48" s="156"/>
      <c r="B48" s="318">
        <v>30</v>
      </c>
      <c r="C48" s="2"/>
      <c r="D48" s="2"/>
      <c r="E48" s="2"/>
      <c r="F48" s="2"/>
      <c r="G48" s="317"/>
      <c r="H48" s="433"/>
      <c r="I48" s="275"/>
      <c r="J48" s="1060"/>
      <c r="K48" s="1194"/>
      <c r="L48" s="1194"/>
      <c r="M48" s="1194"/>
      <c r="N48" s="1194"/>
      <c r="O48" s="1194"/>
      <c r="P48" s="1194"/>
      <c r="Q48" s="1194"/>
      <c r="R48" s="1194"/>
      <c r="S48" s="1194"/>
    </row>
    <row r="49" spans="1:19" ht="16.899999999999999" customHeight="1">
      <c r="A49" s="156"/>
      <c r="B49" s="318">
        <v>31</v>
      </c>
      <c r="C49" s="2"/>
      <c r="D49" s="2"/>
      <c r="E49" s="2"/>
      <c r="F49" s="2"/>
      <c r="G49" s="317"/>
      <c r="H49" s="433"/>
      <c r="I49" s="275"/>
      <c r="J49" s="1060"/>
      <c r="K49" s="1194"/>
      <c r="L49" s="1194"/>
      <c r="M49" s="1194"/>
      <c r="N49" s="1194"/>
      <c r="O49" s="1194"/>
      <c r="P49" s="1194"/>
      <c r="Q49" s="1194"/>
      <c r="R49" s="1194"/>
      <c r="S49" s="1194"/>
    </row>
    <row r="50" spans="1:19" ht="16.899999999999999" customHeight="1" thickBot="1">
      <c r="A50" s="156"/>
      <c r="B50" s="318">
        <v>32</v>
      </c>
      <c r="C50" s="2"/>
      <c r="D50" s="2"/>
      <c r="E50" s="318" t="s">
        <v>147</v>
      </c>
      <c r="F50" s="2"/>
      <c r="G50" s="957"/>
      <c r="H50" s="958">
        <f>SUM(H39:H49)</f>
        <v>14451</v>
      </c>
      <c r="I50" s="959"/>
      <c r="J50" s="1060"/>
      <c r="K50" s="1194"/>
      <c r="L50" s="1194"/>
      <c r="M50" s="1194"/>
      <c r="N50" s="1194"/>
      <c r="O50" s="1194"/>
      <c r="P50" s="1194"/>
      <c r="Q50" s="1194"/>
      <c r="R50" s="1194"/>
      <c r="S50" s="1194"/>
    </row>
    <row r="51" spans="1:19" ht="16.899999999999999" customHeight="1" thickTop="1">
      <c r="A51" s="156"/>
      <c r="B51" s="2"/>
      <c r="C51" s="2"/>
      <c r="D51" s="2"/>
      <c r="E51" s="2"/>
      <c r="F51" s="2"/>
      <c r="G51" s="317"/>
      <c r="H51" s="430"/>
      <c r="I51" s="275"/>
      <c r="J51" s="1060"/>
      <c r="K51" s="1194"/>
      <c r="L51" s="1194"/>
      <c r="M51" s="1194"/>
      <c r="N51" s="1194"/>
      <c r="O51" s="1194"/>
      <c r="P51" s="1194"/>
      <c r="Q51" s="1194"/>
      <c r="R51" s="1194"/>
      <c r="S51" s="1194"/>
    </row>
    <row r="52" spans="1:19" ht="16.899999999999999" customHeight="1">
      <c r="A52" s="156"/>
      <c r="B52" s="2"/>
      <c r="C52" s="2"/>
      <c r="D52" s="2"/>
      <c r="E52" s="2"/>
      <c r="F52" s="2"/>
      <c r="G52" s="317"/>
      <c r="H52" s="430"/>
      <c r="I52" s="275"/>
      <c r="J52" s="1060"/>
      <c r="K52" s="1194"/>
      <c r="L52" s="1194"/>
      <c r="M52" s="1194"/>
      <c r="N52" s="1194"/>
      <c r="O52" s="1194"/>
      <c r="P52" s="1194"/>
      <c r="Q52" s="1194"/>
      <c r="R52" s="1194"/>
      <c r="S52" s="1194"/>
    </row>
    <row r="53" spans="1:19" ht="16.899999999999999" customHeight="1" thickBot="1">
      <c r="A53" s="309"/>
      <c r="B53" s="310"/>
      <c r="C53" s="310"/>
      <c r="D53" s="310"/>
      <c r="E53" s="310"/>
      <c r="F53" s="310"/>
      <c r="G53" s="438"/>
      <c r="H53" s="439"/>
      <c r="I53" s="311"/>
      <c r="J53" s="1060"/>
      <c r="K53" s="1194"/>
      <c r="L53" s="1194"/>
      <c r="M53" s="1194"/>
      <c r="N53" s="1194"/>
      <c r="O53" s="1194"/>
      <c r="P53" s="1194"/>
      <c r="Q53" s="1194"/>
      <c r="R53" s="1194"/>
      <c r="S53" s="1194"/>
    </row>
    <row r="54" spans="1:19" ht="16.899999999999999" customHeight="1">
      <c r="A54" s="2"/>
      <c r="B54" s="2"/>
      <c r="C54" s="2"/>
      <c r="D54" s="2"/>
      <c r="E54" s="2"/>
      <c r="F54" s="2"/>
      <c r="G54" s="2"/>
      <c r="H54" s="960" t="s">
        <v>1673</v>
      </c>
      <c r="I54" s="2"/>
      <c r="J54" s="1060"/>
      <c r="K54" s="1194"/>
      <c r="L54" s="1194"/>
      <c r="M54" s="1194"/>
      <c r="N54" s="1194"/>
      <c r="O54" s="1194"/>
      <c r="P54" s="1194"/>
      <c r="Q54" s="1194"/>
      <c r="R54" s="1194"/>
      <c r="S54" s="1194"/>
    </row>
    <row r="55" spans="1:19" ht="16.899999999999999" customHeight="1">
      <c r="A55" s="2"/>
      <c r="B55" s="163">
        <v>77</v>
      </c>
      <c r="C55" s="163"/>
      <c r="D55" s="163"/>
      <c r="E55" s="163"/>
      <c r="F55" s="163"/>
      <c r="G55" s="163"/>
      <c r="H55" s="442"/>
      <c r="I55" s="2"/>
      <c r="J55" s="1060"/>
      <c r="K55" s="1194"/>
      <c r="L55" s="1194"/>
      <c r="M55" s="1194"/>
      <c r="N55" s="1194"/>
      <c r="O55" s="1194"/>
      <c r="P55" s="1194"/>
      <c r="Q55" s="1194"/>
      <c r="R55" s="1194"/>
      <c r="S55" s="1194"/>
    </row>
    <row r="56" spans="1:19">
      <c r="A56" s="2"/>
      <c r="B56" s="2"/>
      <c r="J56" s="1194"/>
      <c r="K56" s="1194"/>
      <c r="L56" s="1194"/>
      <c r="M56" s="1194"/>
      <c r="N56" s="1194"/>
      <c r="O56" s="1194"/>
      <c r="P56" s="1194"/>
      <c r="Q56" s="1194"/>
      <c r="R56" s="1194"/>
      <c r="S56" s="1194"/>
    </row>
    <row r="57" spans="1:19">
      <c r="A57" s="2"/>
      <c r="B57" s="2"/>
      <c r="J57" s="1194"/>
      <c r="K57" s="1194"/>
      <c r="L57" s="1194"/>
      <c r="M57" s="1194"/>
      <c r="N57" s="1194"/>
      <c r="O57" s="1194"/>
      <c r="P57" s="1194"/>
      <c r="Q57" s="1194"/>
      <c r="R57" s="1194"/>
      <c r="S57" s="1194"/>
    </row>
    <row r="58" spans="1:19">
      <c r="A58" s="2"/>
      <c r="B58" s="2"/>
      <c r="J58" s="1194"/>
      <c r="K58" s="1194"/>
      <c r="L58" s="1194"/>
      <c r="M58" s="1194"/>
      <c r="N58" s="1194"/>
      <c r="O58" s="1194"/>
      <c r="P58" s="1194"/>
      <c r="Q58" s="1194"/>
      <c r="R58" s="1194"/>
      <c r="S58" s="1194"/>
    </row>
    <row r="59" spans="1:19">
      <c r="A59" s="2"/>
      <c r="B59" s="2"/>
      <c r="J59" s="1194"/>
      <c r="K59" s="1194"/>
      <c r="L59" s="1194"/>
      <c r="M59" s="1194"/>
      <c r="N59" s="1194"/>
      <c r="O59" s="1194"/>
      <c r="P59" s="1194"/>
      <c r="Q59" s="1194"/>
      <c r="R59" s="1194"/>
      <c r="S59" s="1194"/>
    </row>
    <row r="60" spans="1:19">
      <c r="A60" s="2"/>
      <c r="B60" s="2"/>
      <c r="J60" s="1194"/>
      <c r="K60" s="1194"/>
      <c r="L60" s="1194"/>
      <c r="M60" s="1194"/>
      <c r="N60" s="1194"/>
      <c r="O60" s="1194"/>
      <c r="P60" s="1194"/>
      <c r="Q60" s="1194"/>
      <c r="R60" s="1194"/>
      <c r="S60" s="1194"/>
    </row>
    <row r="61" spans="1:19">
      <c r="A61" s="2"/>
      <c r="B61" s="2"/>
      <c r="J61" s="1194"/>
      <c r="K61" s="1194"/>
      <c r="L61" s="1194"/>
      <c r="M61" s="1194"/>
      <c r="N61" s="1194"/>
      <c r="O61" s="1194"/>
      <c r="P61" s="1194"/>
      <c r="Q61" s="1194"/>
      <c r="R61" s="1194"/>
      <c r="S61" s="1194"/>
    </row>
    <row r="62" spans="1:19">
      <c r="A62" s="2"/>
      <c r="B62" s="2"/>
      <c r="J62" s="1194"/>
      <c r="K62" s="1194"/>
      <c r="L62" s="1194"/>
      <c r="M62" s="1194"/>
      <c r="N62" s="1194"/>
      <c r="O62" s="1194"/>
      <c r="P62" s="1194"/>
      <c r="Q62" s="1194"/>
      <c r="R62" s="1194"/>
      <c r="S62" s="1194"/>
    </row>
    <row r="63" spans="1:19">
      <c r="A63" s="2"/>
      <c r="B63" s="2"/>
      <c r="J63" s="1194"/>
      <c r="K63" s="1194"/>
      <c r="L63" s="1194"/>
      <c r="M63" s="1194"/>
      <c r="N63" s="1194"/>
      <c r="O63" s="1194"/>
      <c r="P63" s="1194"/>
      <c r="Q63" s="1194"/>
      <c r="R63" s="1194"/>
      <c r="S63" s="1194"/>
    </row>
    <row r="64" spans="1:19">
      <c r="A64" s="2"/>
      <c r="B64" s="2"/>
      <c r="J64" s="1194"/>
      <c r="K64" s="1194"/>
      <c r="L64" s="1194"/>
      <c r="M64" s="1194"/>
      <c r="N64" s="1194"/>
      <c r="O64" s="1194"/>
      <c r="P64" s="1194"/>
      <c r="Q64" s="1194"/>
      <c r="R64" s="1194"/>
      <c r="S64" s="1194"/>
    </row>
    <row r="65" spans="1:19">
      <c r="A65" s="2"/>
      <c r="B65" s="2"/>
      <c r="J65" s="1194"/>
      <c r="K65" s="1194"/>
      <c r="L65" s="1194"/>
      <c r="M65" s="1194"/>
      <c r="N65" s="1194"/>
      <c r="O65" s="1194"/>
      <c r="P65" s="1194"/>
      <c r="Q65" s="1194"/>
      <c r="R65" s="1194"/>
      <c r="S65" s="1194"/>
    </row>
    <row r="66" spans="1:19">
      <c r="A66" s="2"/>
      <c r="B66" s="2"/>
      <c r="J66" s="1194"/>
      <c r="K66" s="1194"/>
      <c r="L66" s="1194"/>
      <c r="M66" s="1194"/>
      <c r="N66" s="1194"/>
      <c r="O66" s="1194"/>
      <c r="P66" s="1194"/>
      <c r="Q66" s="1194"/>
      <c r="R66" s="1194"/>
      <c r="S66" s="1194"/>
    </row>
    <row r="67" spans="1:19">
      <c r="A67" s="2"/>
      <c r="B67" s="2"/>
      <c r="J67" s="1194"/>
      <c r="K67" s="1194"/>
      <c r="L67" s="1194"/>
      <c r="M67" s="1194"/>
      <c r="N67" s="1194"/>
      <c r="O67" s="1194"/>
      <c r="P67" s="1194"/>
      <c r="Q67" s="1194"/>
      <c r="R67" s="1194"/>
      <c r="S67" s="1194"/>
    </row>
    <row r="68" spans="1:19">
      <c r="A68" s="2"/>
      <c r="B68" s="2"/>
    </row>
    <row r="69" spans="1:19">
      <c r="A69" s="2"/>
      <c r="B69" s="2"/>
    </row>
    <row r="70" spans="1:19">
      <c r="A70" s="2"/>
      <c r="B70" s="2"/>
    </row>
    <row r="71" spans="1:19">
      <c r="A71" s="2"/>
      <c r="B71" s="2"/>
    </row>
    <row r="72" spans="1:19">
      <c r="A72" s="2"/>
      <c r="B72" s="2"/>
    </row>
    <row r="73" spans="1:19">
      <c r="A73" s="2"/>
      <c r="B73" s="2"/>
    </row>
  </sheetData>
  <printOptions horizontalCentered="1"/>
  <pageMargins left="0.5" right="0.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28575</xdr:rowOff>
                  </from>
                  <to>
                    <xdr:col>0</xdr:col>
                    <xdr:colOff>0</xdr:colOff>
                    <xdr:row>58</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topLeftCell="A106" colorId="22" zoomScale="75" zoomScaleNormal="75" workbookViewId="0"/>
  </sheetViews>
  <sheetFormatPr defaultColWidth="9.77734375" defaultRowHeight="15"/>
  <cols>
    <col min="1" max="1" width="4.77734375" customWidth="1"/>
    <col min="2" max="2" width="45.44140625" customWidth="1"/>
    <col min="3" max="3" width="19.33203125" customWidth="1"/>
    <col min="4" max="4" width="13.77734375" customWidth="1"/>
  </cols>
  <sheetData>
    <row r="1" spans="1:7" ht="18">
      <c r="A1" s="926" t="s">
        <v>148</v>
      </c>
      <c r="B1" s="926"/>
      <c r="C1" s="926"/>
      <c r="D1" s="926"/>
      <c r="E1" s="926"/>
      <c r="F1" s="7"/>
      <c r="G1" s="7"/>
    </row>
    <row r="2" spans="1:7" ht="18">
      <c r="A2" s="926"/>
      <c r="B2" s="926"/>
      <c r="C2" s="926"/>
      <c r="D2" s="926"/>
      <c r="E2" s="926"/>
      <c r="F2" s="7"/>
      <c r="G2" s="7"/>
    </row>
    <row r="3" spans="1:7" ht="18">
      <c r="A3" s="926"/>
      <c r="B3" s="926" t="s">
        <v>715</v>
      </c>
      <c r="C3" s="926"/>
      <c r="D3" s="926"/>
      <c r="E3" s="926"/>
      <c r="F3" s="7"/>
      <c r="G3" s="7"/>
    </row>
    <row r="4" spans="1:7" ht="18">
      <c r="A4" s="926"/>
      <c r="B4" s="926" t="s">
        <v>149</v>
      </c>
      <c r="C4" s="926"/>
      <c r="D4" s="926"/>
      <c r="E4" s="926"/>
      <c r="F4" s="7"/>
      <c r="G4" s="7"/>
    </row>
    <row r="5" spans="1:7" ht="18">
      <c r="A5" s="926"/>
      <c r="B5" s="926" t="s">
        <v>150</v>
      </c>
      <c r="C5" s="926"/>
      <c r="D5" s="926"/>
      <c r="E5" s="926"/>
      <c r="F5" s="7"/>
      <c r="G5" s="7"/>
    </row>
    <row r="6" spans="1:7" ht="18">
      <c r="A6" s="926"/>
      <c r="B6" s="926" t="str">
        <f>'Data Sheet'!C23</f>
        <v>VERIZON NEW YORK INC.</v>
      </c>
      <c r="C6" s="926"/>
      <c r="D6" s="926"/>
      <c r="E6" s="926"/>
      <c r="F6" s="7"/>
      <c r="G6" s="7"/>
    </row>
    <row r="7" spans="1:7" ht="18">
      <c r="A7" s="926"/>
      <c r="B7" s="961" t="str">
        <f>'Data Sheet'!A40</f>
        <v>For the period ending DECEMBER 31, 2014</v>
      </c>
      <c r="C7" s="926"/>
      <c r="D7" s="926"/>
      <c r="E7" s="926"/>
      <c r="F7" s="7"/>
      <c r="G7" s="7"/>
    </row>
    <row r="8" spans="1:7" ht="18">
      <c r="A8" s="926"/>
      <c r="B8" s="926"/>
      <c r="C8" s="926"/>
      <c r="D8" s="926"/>
      <c r="E8" s="926"/>
      <c r="F8" s="7"/>
      <c r="G8" s="7"/>
    </row>
    <row r="9" spans="1:7" ht="18">
      <c r="A9" s="926"/>
      <c r="B9" s="926"/>
      <c r="C9" s="926"/>
      <c r="D9" s="926"/>
      <c r="E9" s="926"/>
      <c r="F9" s="7"/>
      <c r="G9" s="7"/>
    </row>
    <row r="10" spans="1:7" ht="18">
      <c r="A10" s="926"/>
      <c r="B10" s="926"/>
      <c r="C10" s="926"/>
      <c r="D10" s="926"/>
      <c r="E10" s="926"/>
      <c r="F10" s="7"/>
      <c r="G10" s="7"/>
    </row>
    <row r="11" spans="1:7">
      <c r="A11" s="7" t="str">
        <f>'Data Sheet'!A46</f>
        <v>Annual Report of VERIZON NEW YORK INC.                                          For the period ending DECEMBER 31, 2014</v>
      </c>
      <c r="B11" s="7"/>
      <c r="C11" s="7"/>
      <c r="D11" s="7"/>
      <c r="E11" s="7"/>
      <c r="F11" s="7"/>
      <c r="G11" s="7"/>
    </row>
    <row r="12" spans="1:7">
      <c r="A12" s="7"/>
      <c r="B12" s="7"/>
      <c r="C12" s="7"/>
      <c r="D12" s="7"/>
      <c r="E12" s="7"/>
      <c r="F12" s="7"/>
      <c r="G12" s="7"/>
    </row>
    <row r="13" spans="1:7">
      <c r="A13" s="7"/>
      <c r="B13" s="7"/>
      <c r="C13" s="7"/>
      <c r="D13" s="7"/>
      <c r="E13" s="7"/>
      <c r="F13" s="7"/>
      <c r="G13" s="7"/>
    </row>
    <row r="14" spans="1:7" ht="18">
      <c r="A14" s="676" t="s">
        <v>151</v>
      </c>
      <c r="B14" s="676"/>
      <c r="C14" s="676"/>
      <c r="D14" s="676"/>
      <c r="E14" s="7"/>
      <c r="F14" s="7"/>
      <c r="G14" s="7"/>
    </row>
    <row r="15" spans="1:7">
      <c r="A15" s="7"/>
      <c r="B15" s="7"/>
      <c r="C15" s="7"/>
      <c r="D15" s="7"/>
      <c r="E15" s="7"/>
      <c r="F15" s="7"/>
      <c r="G15" s="7"/>
    </row>
    <row r="16" spans="1:7" ht="15.75">
      <c r="A16" s="7"/>
      <c r="B16" s="7"/>
      <c r="C16" s="962" t="s">
        <v>152</v>
      </c>
      <c r="D16" s="7"/>
      <c r="E16" s="7"/>
      <c r="F16" s="7"/>
      <c r="G16" s="7"/>
    </row>
    <row r="17" spans="1:7" ht="15.75">
      <c r="A17" s="7"/>
      <c r="B17" s="536" t="s">
        <v>2689</v>
      </c>
      <c r="C17" s="962" t="s">
        <v>153</v>
      </c>
      <c r="D17" s="7"/>
      <c r="E17" s="7"/>
      <c r="F17" s="7"/>
      <c r="G17" s="7"/>
    </row>
    <row r="18" spans="1:7" ht="15.75">
      <c r="A18" s="7"/>
      <c r="B18" s="7"/>
      <c r="C18" s="536" t="s">
        <v>154</v>
      </c>
      <c r="D18" s="7"/>
      <c r="E18" s="7"/>
      <c r="F18" s="7"/>
      <c r="G18" s="7"/>
    </row>
    <row r="19" spans="1:7">
      <c r="A19" s="7">
        <v>1</v>
      </c>
      <c r="B19" s="7" t="s">
        <v>155</v>
      </c>
      <c r="C19" s="7" t="s">
        <v>156</v>
      </c>
      <c r="D19" s="300">
        <f>SUM(Sch.11!E11:E14)</f>
        <v>-2360682.5799999982</v>
      </c>
      <c r="E19" s="7"/>
      <c r="F19" s="7"/>
      <c r="G19" s="7"/>
    </row>
    <row r="20" spans="1:7">
      <c r="A20" s="7">
        <v>2</v>
      </c>
      <c r="B20" s="7" t="s">
        <v>157</v>
      </c>
      <c r="C20" s="7" t="s">
        <v>158</v>
      </c>
      <c r="D20" s="7">
        <f>SUM(Sch.11!E15,Sch.11!E17,Sch.11!E18)-SUM(Sch.11!E16,Sch.11!E19)</f>
        <v>3388182871.8799996</v>
      </c>
      <c r="E20" s="7"/>
      <c r="F20" s="7"/>
      <c r="G20" s="7"/>
    </row>
    <row r="21" spans="1:7">
      <c r="A21" s="7">
        <v>3</v>
      </c>
      <c r="B21" s="7" t="s">
        <v>159</v>
      </c>
      <c r="C21" s="7" t="s">
        <v>160</v>
      </c>
      <c r="D21" s="7">
        <f>Sch.11!E31</f>
        <v>0</v>
      </c>
      <c r="E21" s="7"/>
      <c r="F21" s="7"/>
      <c r="G21" s="7"/>
    </row>
    <row r="22" spans="1:7">
      <c r="A22" s="7">
        <v>4</v>
      </c>
      <c r="B22" s="7" t="s">
        <v>161</v>
      </c>
      <c r="C22" s="109" t="s">
        <v>162</v>
      </c>
      <c r="D22" s="7">
        <f>D24-SUM(D19:D21)</f>
        <v>139638665.80000019</v>
      </c>
      <c r="E22" s="7"/>
      <c r="F22" s="7"/>
      <c r="G22" s="7"/>
    </row>
    <row r="23" spans="1:7">
      <c r="A23" s="7"/>
      <c r="B23" s="7"/>
      <c r="C23" s="7"/>
      <c r="D23" s="7"/>
      <c r="E23" s="7"/>
      <c r="F23" s="7"/>
      <c r="G23" s="7"/>
    </row>
    <row r="24" spans="1:7" ht="15.75">
      <c r="A24" s="7">
        <v>5</v>
      </c>
      <c r="B24" s="536" t="s">
        <v>163</v>
      </c>
      <c r="C24" s="7" t="s">
        <v>164</v>
      </c>
      <c r="D24" s="7">
        <f>Sch.11!E32</f>
        <v>3525460855.0999999</v>
      </c>
      <c r="E24" s="7"/>
      <c r="F24" s="7"/>
      <c r="G24" s="7"/>
    </row>
    <row r="25" spans="1:7">
      <c r="A25" s="7"/>
      <c r="B25" s="7"/>
      <c r="C25" s="7"/>
      <c r="D25" s="7"/>
      <c r="E25" s="7"/>
      <c r="F25" s="7"/>
      <c r="G25" s="7"/>
    </row>
    <row r="26" spans="1:7" ht="15.75">
      <c r="A26" s="7"/>
      <c r="B26" s="536" t="s">
        <v>165</v>
      </c>
      <c r="C26" s="7"/>
      <c r="D26" s="7"/>
      <c r="E26" s="7"/>
      <c r="F26" s="7"/>
      <c r="G26" s="7"/>
    </row>
    <row r="27" spans="1:7">
      <c r="A27" s="7"/>
      <c r="B27" s="7"/>
      <c r="C27" s="7"/>
      <c r="D27" s="7"/>
      <c r="E27" s="7"/>
      <c r="F27" s="7"/>
      <c r="G27" s="7"/>
    </row>
    <row r="28" spans="1:7">
      <c r="A28" s="7">
        <v>6</v>
      </c>
      <c r="B28" s="7" t="s">
        <v>282</v>
      </c>
      <c r="C28" s="7" t="s">
        <v>166</v>
      </c>
      <c r="D28" s="7">
        <f>SUM(Sch.11!E34:E37)</f>
        <v>680344516</v>
      </c>
      <c r="E28" s="7"/>
      <c r="F28" s="7"/>
      <c r="G28" s="7"/>
    </row>
    <row r="29" spans="1:7">
      <c r="A29" s="7">
        <v>7</v>
      </c>
      <c r="B29" s="7" t="s">
        <v>167</v>
      </c>
      <c r="C29" s="7" t="s">
        <v>168</v>
      </c>
      <c r="D29" s="7">
        <f>Sch.11!E38</f>
        <v>3413829</v>
      </c>
      <c r="E29" s="7"/>
      <c r="F29" s="7"/>
      <c r="G29" s="7"/>
    </row>
    <row r="30" spans="1:7">
      <c r="A30" s="7">
        <v>8</v>
      </c>
      <c r="B30" s="7" t="s">
        <v>169</v>
      </c>
      <c r="C30" s="7" t="s">
        <v>170</v>
      </c>
      <c r="D30" s="7">
        <f>SUM(Sch.11!E41:E42)</f>
        <v>101023506.60000005</v>
      </c>
      <c r="E30" s="7"/>
      <c r="F30" s="7"/>
      <c r="G30" s="7"/>
    </row>
    <row r="31" spans="1:7">
      <c r="A31" s="7">
        <v>9</v>
      </c>
      <c r="B31" s="7" t="s">
        <v>171</v>
      </c>
      <c r="C31" s="7" t="s">
        <v>172</v>
      </c>
      <c r="D31" s="7" t="str">
        <f>IF(ISERR(+Sch.11!E43)=0," ",+Sch.11!E43)</f>
        <v xml:space="preserve"> </v>
      </c>
      <c r="E31" s="7"/>
      <c r="F31" s="7"/>
      <c r="G31" s="7"/>
    </row>
    <row r="32" spans="1:7">
      <c r="A32" s="7">
        <v>10</v>
      </c>
      <c r="B32" s="7" t="s">
        <v>173</v>
      </c>
      <c r="C32" s="7" t="s">
        <v>174</v>
      </c>
      <c r="D32" s="7">
        <f>Sch.11!E44</f>
        <v>0</v>
      </c>
      <c r="E32" s="7"/>
      <c r="F32" s="7"/>
      <c r="G32" s="7"/>
    </row>
    <row r="33" spans="1:7">
      <c r="A33" s="7">
        <v>11</v>
      </c>
      <c r="B33" s="7" t="s">
        <v>175</v>
      </c>
      <c r="C33" s="109" t="s">
        <v>162</v>
      </c>
      <c r="D33" s="7">
        <f>D35-SUM(D28:D32)</f>
        <v>164392442.54999995</v>
      </c>
      <c r="E33" s="7"/>
      <c r="F33" s="7"/>
      <c r="G33" s="7"/>
    </row>
    <row r="34" spans="1:7">
      <c r="A34" s="7"/>
      <c r="B34" s="7"/>
      <c r="C34" s="7"/>
      <c r="D34" s="7"/>
      <c r="E34" s="7"/>
      <c r="F34" s="7"/>
      <c r="G34" s="7"/>
    </row>
    <row r="35" spans="1:7" ht="15.75">
      <c r="A35" s="7">
        <v>12</v>
      </c>
      <c r="B35" s="536" t="s">
        <v>176</v>
      </c>
      <c r="C35" s="7" t="s">
        <v>177</v>
      </c>
      <c r="D35" s="7">
        <f>Sch.11!E45</f>
        <v>949174294.14999998</v>
      </c>
      <c r="E35" s="7"/>
      <c r="F35" s="7"/>
      <c r="G35" s="7"/>
    </row>
    <row r="36" spans="1:7">
      <c r="A36" s="7"/>
      <c r="B36" s="7"/>
      <c r="C36" s="7"/>
      <c r="D36" s="7"/>
      <c r="E36" s="7"/>
      <c r="F36" s="7"/>
      <c r="G36" s="7"/>
    </row>
    <row r="37" spans="1:7" ht="15.75">
      <c r="A37" s="7"/>
      <c r="B37" s="536" t="s">
        <v>2618</v>
      </c>
      <c r="C37" s="7"/>
      <c r="D37" s="7"/>
      <c r="E37" s="7"/>
      <c r="F37" s="7"/>
      <c r="G37" s="7"/>
    </row>
    <row r="38" spans="1:7">
      <c r="A38" s="7"/>
      <c r="B38" s="7"/>
      <c r="C38" s="7"/>
      <c r="D38" s="7"/>
      <c r="E38" s="7"/>
      <c r="F38" s="7"/>
      <c r="G38" s="7"/>
    </row>
    <row r="39" spans="1:7">
      <c r="A39" s="7">
        <v>13</v>
      </c>
      <c r="B39" s="7" t="s">
        <v>2636</v>
      </c>
      <c r="C39" s="7" t="s">
        <v>178</v>
      </c>
      <c r="D39" s="7">
        <f>Sch.11!E54</f>
        <v>28294022782.469997</v>
      </c>
      <c r="E39" s="7"/>
      <c r="F39" s="7"/>
      <c r="G39" s="7"/>
    </row>
    <row r="40" spans="1:7">
      <c r="A40" s="7">
        <v>14</v>
      </c>
      <c r="B40" s="7" t="s">
        <v>179</v>
      </c>
      <c r="C40" s="7" t="s">
        <v>180</v>
      </c>
      <c r="D40" s="7">
        <f>SUM(Sch.11!E55:E56)</f>
        <v>17705608765.399998</v>
      </c>
      <c r="E40" s="7"/>
      <c r="F40" s="7"/>
      <c r="G40" s="7"/>
    </row>
    <row r="41" spans="1:7">
      <c r="A41" s="7"/>
      <c r="B41" s="7"/>
      <c r="C41" s="7"/>
      <c r="D41" s="7"/>
      <c r="E41" s="7"/>
      <c r="F41" s="7"/>
      <c r="G41" s="7"/>
    </row>
    <row r="42" spans="1:7" ht="15.75">
      <c r="A42" s="7">
        <v>15</v>
      </c>
      <c r="B42" s="536" t="s">
        <v>181</v>
      </c>
      <c r="C42" s="109" t="s">
        <v>162</v>
      </c>
      <c r="D42" s="7">
        <f>D39-D40</f>
        <v>10588414017.07</v>
      </c>
      <c r="E42" s="7"/>
      <c r="F42" s="7"/>
      <c r="G42" s="7"/>
    </row>
    <row r="43" spans="1:7">
      <c r="A43" s="7"/>
      <c r="B43" s="7"/>
      <c r="C43" s="7"/>
      <c r="D43" s="7"/>
      <c r="E43" s="7"/>
      <c r="F43" s="7"/>
      <c r="G43" s="7"/>
    </row>
    <row r="44" spans="1:7" ht="18">
      <c r="A44" s="7">
        <v>16</v>
      </c>
      <c r="B44" s="963" t="s">
        <v>182</v>
      </c>
      <c r="C44" s="109" t="s">
        <v>162</v>
      </c>
      <c r="D44" s="7">
        <f>D24+D35+D42</f>
        <v>15063049166.32</v>
      </c>
      <c r="E44" s="7"/>
      <c r="F44" s="7"/>
      <c r="G44" s="7"/>
    </row>
    <row r="45" spans="1:7">
      <c r="A45" s="7"/>
      <c r="B45" s="7"/>
      <c r="C45" s="7"/>
      <c r="D45" s="7"/>
      <c r="E45" s="7"/>
      <c r="F45" s="7"/>
      <c r="G45" s="7"/>
    </row>
    <row r="46" spans="1:7">
      <c r="A46" s="7"/>
      <c r="B46" s="7"/>
      <c r="C46" s="7"/>
      <c r="D46" s="7"/>
      <c r="E46" s="7"/>
      <c r="F46" s="7"/>
      <c r="G46" s="7"/>
    </row>
    <row r="47" spans="1:7" ht="15.75">
      <c r="A47" s="7"/>
      <c r="B47" s="536" t="s">
        <v>2649</v>
      </c>
      <c r="C47" s="962" t="s">
        <v>153</v>
      </c>
      <c r="D47" s="7"/>
      <c r="E47" s="7"/>
      <c r="F47" s="7"/>
      <c r="G47" s="7"/>
    </row>
    <row r="48" spans="1:7" ht="15.75">
      <c r="A48" s="7"/>
      <c r="B48" s="7"/>
      <c r="C48" s="536" t="s">
        <v>183</v>
      </c>
      <c r="D48" s="7"/>
      <c r="E48" s="7"/>
      <c r="F48" s="7"/>
      <c r="G48" s="7"/>
    </row>
    <row r="49" spans="1:7">
      <c r="A49" s="7">
        <v>17</v>
      </c>
      <c r="B49" s="7" t="s">
        <v>184</v>
      </c>
      <c r="C49" s="7" t="s">
        <v>185</v>
      </c>
      <c r="D49" s="7">
        <f>SUM(Sch.11!E72:E73)</f>
        <v>3159139040.5400004</v>
      </c>
      <c r="E49" s="7"/>
      <c r="F49" s="7"/>
      <c r="G49" s="7"/>
    </row>
    <row r="50" spans="1:7">
      <c r="A50" s="7">
        <v>18</v>
      </c>
      <c r="B50" s="7" t="s">
        <v>110</v>
      </c>
      <c r="C50" s="7" t="s">
        <v>186</v>
      </c>
      <c r="D50" s="7">
        <f>SUM(Sch.11!E74:E75)</f>
        <v>8208779433.5</v>
      </c>
      <c r="E50" s="7"/>
      <c r="F50" s="7"/>
      <c r="G50" s="7"/>
    </row>
    <row r="51" spans="1:7">
      <c r="A51" s="7">
        <v>19</v>
      </c>
      <c r="B51" s="7" t="s">
        <v>187</v>
      </c>
      <c r="C51" s="7" t="s">
        <v>188</v>
      </c>
      <c r="D51" s="7">
        <f>Sch.11!E76</f>
        <v>154329192.88999999</v>
      </c>
      <c r="E51" s="7"/>
      <c r="F51" s="7"/>
      <c r="G51" s="7"/>
    </row>
    <row r="52" spans="1:7">
      <c r="A52" s="7">
        <v>20</v>
      </c>
      <c r="B52" s="7" t="s">
        <v>112</v>
      </c>
      <c r="C52" s="7" t="s">
        <v>1271</v>
      </c>
      <c r="D52" s="7">
        <f>Sch.11!E77</f>
        <v>3346050.64</v>
      </c>
      <c r="E52" s="7"/>
      <c r="F52" s="7"/>
      <c r="G52" s="7"/>
    </row>
    <row r="53" spans="1:7">
      <c r="A53" s="7">
        <v>21</v>
      </c>
      <c r="B53" s="7" t="s">
        <v>1272</v>
      </c>
      <c r="C53" s="7" t="s">
        <v>1273</v>
      </c>
      <c r="D53" s="7">
        <f>SUM(Sch.11!E78:E79)</f>
        <v>1584570</v>
      </c>
      <c r="E53" s="7"/>
      <c r="F53" s="7"/>
      <c r="G53" s="7"/>
    </row>
    <row r="54" spans="1:7">
      <c r="A54" s="7">
        <v>22</v>
      </c>
      <c r="B54" s="7" t="s">
        <v>159</v>
      </c>
      <c r="C54" s="7" t="s">
        <v>1274</v>
      </c>
      <c r="D54" s="7">
        <f>SUM(Sch.11!E82:E83)</f>
        <v>-72750635</v>
      </c>
      <c r="E54" s="7"/>
      <c r="F54" s="7"/>
      <c r="G54" s="7"/>
    </row>
    <row r="55" spans="1:7">
      <c r="A55" s="7">
        <v>23</v>
      </c>
      <c r="B55" s="7" t="s">
        <v>1275</v>
      </c>
      <c r="C55" s="109" t="s">
        <v>162</v>
      </c>
      <c r="D55" s="7">
        <f>D57-SUM(D49:D54)</f>
        <v>364059951.57999992</v>
      </c>
      <c r="E55" s="7"/>
      <c r="F55" s="7"/>
      <c r="G55" s="7"/>
    </row>
    <row r="56" spans="1:7">
      <c r="A56" s="7"/>
      <c r="B56" s="7"/>
      <c r="C56" s="7"/>
      <c r="D56" s="7"/>
      <c r="E56" s="7"/>
      <c r="F56" s="7"/>
      <c r="G56" s="7"/>
    </row>
    <row r="57" spans="1:7" ht="15.75">
      <c r="A57" s="7">
        <v>24</v>
      </c>
      <c r="B57" s="536" t="s">
        <v>1276</v>
      </c>
      <c r="C57" s="7" t="s">
        <v>1277</v>
      </c>
      <c r="D57" s="7">
        <f>Sch.11!E86</f>
        <v>11818487604.15</v>
      </c>
      <c r="E57" s="7"/>
      <c r="F57" s="7"/>
      <c r="G57" s="7"/>
    </row>
    <row r="58" spans="1:7">
      <c r="A58" s="7"/>
      <c r="B58" s="7"/>
      <c r="C58" s="7"/>
      <c r="D58" s="7"/>
      <c r="E58" s="7"/>
      <c r="F58" s="7"/>
      <c r="G58" s="7"/>
    </row>
    <row r="59" spans="1:7" ht="15.75">
      <c r="A59" s="7"/>
      <c r="B59" s="536" t="s">
        <v>2679</v>
      </c>
      <c r="C59" s="7"/>
      <c r="D59" s="7"/>
      <c r="E59" s="7"/>
      <c r="F59" s="7"/>
      <c r="G59" s="7"/>
    </row>
    <row r="60" spans="1:7">
      <c r="A60" s="7"/>
      <c r="B60" s="7"/>
      <c r="C60" s="7"/>
      <c r="D60" s="7"/>
      <c r="E60" s="7"/>
      <c r="F60" s="7"/>
      <c r="G60" s="7"/>
    </row>
    <row r="61" spans="1:7">
      <c r="A61" s="7">
        <v>25</v>
      </c>
      <c r="B61" s="7" t="s">
        <v>108</v>
      </c>
      <c r="C61" s="7" t="s">
        <v>1278</v>
      </c>
      <c r="D61" s="7">
        <f>Sch.11!E95</f>
        <v>598350776.37</v>
      </c>
      <c r="E61" s="7"/>
      <c r="F61" s="7"/>
      <c r="G61" s="7"/>
    </row>
    <row r="62" spans="1:7">
      <c r="A62" s="7"/>
      <c r="B62" s="7"/>
      <c r="C62" s="7"/>
      <c r="D62" s="7"/>
      <c r="E62" s="7"/>
      <c r="F62" s="7"/>
      <c r="G62" s="7"/>
    </row>
    <row r="63" spans="1:7" ht="15.75">
      <c r="A63" s="7"/>
      <c r="B63" s="536" t="s">
        <v>1279</v>
      </c>
      <c r="C63" s="7"/>
      <c r="D63" s="7"/>
      <c r="E63" s="7"/>
      <c r="F63" s="7"/>
      <c r="G63" s="7"/>
    </row>
    <row r="64" spans="1:7">
      <c r="A64" s="7"/>
      <c r="B64" s="7"/>
      <c r="C64" s="7"/>
      <c r="D64" s="7"/>
      <c r="E64" s="7"/>
      <c r="F64" s="7"/>
      <c r="G64" s="7"/>
    </row>
    <row r="65" spans="1:7">
      <c r="A65" s="7">
        <v>26</v>
      </c>
      <c r="B65" s="7" t="s">
        <v>1280</v>
      </c>
      <c r="C65" s="7" t="s">
        <v>1281</v>
      </c>
      <c r="D65" s="7">
        <f>SUM(Sch.11!E98:E99)</f>
        <v>9055788</v>
      </c>
      <c r="E65" s="7"/>
      <c r="F65" s="7"/>
      <c r="G65" s="7"/>
    </row>
    <row r="66" spans="1:7">
      <c r="A66" s="7">
        <v>27</v>
      </c>
      <c r="B66" s="7" t="s">
        <v>1282</v>
      </c>
      <c r="C66" s="7" t="s">
        <v>1283</v>
      </c>
      <c r="D66" s="7">
        <f>SUM(Sch.11!E100:E101)</f>
        <v>-157366746</v>
      </c>
      <c r="E66" s="7"/>
      <c r="F66" s="7"/>
      <c r="G66" s="7"/>
    </row>
    <row r="67" spans="1:7">
      <c r="A67" s="7">
        <v>28</v>
      </c>
      <c r="B67" s="7" t="s">
        <v>1284</v>
      </c>
      <c r="C67" s="7" t="s">
        <v>1285</v>
      </c>
      <c r="D67" s="7">
        <f>Sch.11!E102</f>
        <v>69417364.600000009</v>
      </c>
      <c r="E67" s="7"/>
      <c r="F67" s="7"/>
      <c r="G67" s="7"/>
    </row>
    <row r="68" spans="1:7">
      <c r="A68" s="7">
        <v>29</v>
      </c>
      <c r="B68" s="7" t="s">
        <v>1286</v>
      </c>
      <c r="C68" s="7" t="s">
        <v>1287</v>
      </c>
      <c r="D68" s="7" t="str">
        <f>IF(ISERR(+Sch.11!E103)=0," ",+Sch.11!E103)</f>
        <v xml:space="preserve"> </v>
      </c>
      <c r="E68" s="7"/>
      <c r="F68" s="7"/>
      <c r="G68" s="7"/>
    </row>
    <row r="69" spans="1:7">
      <c r="A69" s="7">
        <v>30</v>
      </c>
      <c r="B69" s="7" t="s">
        <v>1288</v>
      </c>
      <c r="C69" s="109" t="s">
        <v>162</v>
      </c>
      <c r="D69" s="7">
        <f>D71-SUM(D65:D68)</f>
        <v>7962284773.7700005</v>
      </c>
      <c r="E69" s="7"/>
      <c r="F69" s="7"/>
      <c r="G69" s="7"/>
    </row>
    <row r="70" spans="1:7">
      <c r="A70" s="7"/>
      <c r="B70" s="7"/>
      <c r="C70" s="7"/>
      <c r="D70" s="7"/>
      <c r="E70" s="7"/>
      <c r="F70" s="7"/>
      <c r="G70" s="7"/>
    </row>
    <row r="71" spans="1:7" ht="15.75">
      <c r="A71" s="7">
        <v>31</v>
      </c>
      <c r="B71" s="536" t="s">
        <v>1289</v>
      </c>
      <c r="C71" s="7" t="s">
        <v>1290</v>
      </c>
      <c r="D71" s="7">
        <f>Sch.11!E104</f>
        <v>7883391180.3700008</v>
      </c>
      <c r="E71" s="7"/>
      <c r="F71" s="7"/>
      <c r="G71" s="7"/>
    </row>
    <row r="72" spans="1:7">
      <c r="A72" s="7"/>
      <c r="B72" s="7"/>
      <c r="C72" s="7"/>
      <c r="D72" s="7"/>
      <c r="E72" s="7"/>
      <c r="F72" s="7"/>
      <c r="G72" s="7"/>
    </row>
    <row r="73" spans="1:7" ht="15.75">
      <c r="A73" s="7"/>
      <c r="B73" s="536" t="s">
        <v>1291</v>
      </c>
      <c r="C73" s="7"/>
      <c r="D73" s="7"/>
      <c r="E73" s="7"/>
      <c r="F73" s="7"/>
      <c r="G73" s="7"/>
    </row>
    <row r="74" spans="1:7">
      <c r="A74" s="7"/>
      <c r="B74" s="7"/>
      <c r="C74" s="7"/>
      <c r="D74" s="7"/>
      <c r="E74" s="7"/>
      <c r="F74" s="7"/>
      <c r="G74" s="7"/>
    </row>
    <row r="75" spans="1:7">
      <c r="A75" s="7">
        <v>32</v>
      </c>
      <c r="B75" s="7" t="s">
        <v>1292</v>
      </c>
      <c r="C75" s="7" t="s">
        <v>172</v>
      </c>
      <c r="D75" s="7">
        <f>Sch.11!E106</f>
        <v>1000010</v>
      </c>
      <c r="E75" s="7"/>
      <c r="F75" s="7"/>
      <c r="G75" s="7"/>
    </row>
    <row r="76" spans="1:7">
      <c r="A76" s="7">
        <v>33</v>
      </c>
      <c r="B76" s="7" t="s">
        <v>113</v>
      </c>
      <c r="C76" s="7" t="s">
        <v>174</v>
      </c>
      <c r="D76" s="7">
        <f>Sch.11!E107</f>
        <v>0</v>
      </c>
      <c r="E76" s="7"/>
      <c r="F76" s="7"/>
      <c r="G76" s="7"/>
    </row>
    <row r="77" spans="1:7">
      <c r="A77" s="7">
        <v>34</v>
      </c>
      <c r="B77" s="7" t="s">
        <v>1293</v>
      </c>
      <c r="C77" s="7" t="s">
        <v>1294</v>
      </c>
      <c r="D77" s="7">
        <f>Sch.11!E108-Sch.11!E109+Sch.11!E110</f>
        <v>4365971622.1499996</v>
      </c>
      <c r="E77" s="7"/>
      <c r="F77" s="7"/>
      <c r="G77" s="7"/>
    </row>
    <row r="78" spans="1:7">
      <c r="A78" s="7">
        <v>35</v>
      </c>
      <c r="B78" s="7" t="s">
        <v>1295</v>
      </c>
      <c r="C78" s="109" t="s">
        <v>1296</v>
      </c>
      <c r="D78" s="7">
        <f>D80-SUM(D75:D77)</f>
        <v>-9604152026.9800014</v>
      </c>
      <c r="E78" s="7"/>
      <c r="F78" s="7"/>
      <c r="G78" s="7"/>
    </row>
    <row r="79" spans="1:7">
      <c r="A79" s="7"/>
      <c r="B79" s="7"/>
      <c r="C79" s="7"/>
      <c r="D79" s="7"/>
      <c r="E79" s="7"/>
      <c r="F79" s="7"/>
      <c r="G79" s="7"/>
    </row>
    <row r="80" spans="1:7" ht="15.75">
      <c r="A80" s="7">
        <v>36</v>
      </c>
      <c r="B80" s="536" t="s">
        <v>1297</v>
      </c>
      <c r="C80" s="7" t="s">
        <v>1298</v>
      </c>
      <c r="D80" s="7">
        <f>Sch.11!E114</f>
        <v>-5237180394.8300018</v>
      </c>
      <c r="E80" s="7"/>
      <c r="F80" s="7"/>
      <c r="G80" s="7"/>
    </row>
    <row r="81" spans="1:7">
      <c r="A81" s="7"/>
      <c r="B81" s="7"/>
      <c r="C81" s="7"/>
      <c r="D81" s="7"/>
      <c r="E81" s="7"/>
      <c r="F81" s="7"/>
      <c r="G81" s="7"/>
    </row>
    <row r="82" spans="1:7" ht="18">
      <c r="A82" s="7">
        <v>37</v>
      </c>
      <c r="B82" s="963" t="s">
        <v>1299</v>
      </c>
      <c r="C82" s="109" t="s">
        <v>162</v>
      </c>
      <c r="D82" s="300">
        <f>D57+D61+D71+D80</f>
        <v>15063049166.059998</v>
      </c>
      <c r="E82" s="7"/>
      <c r="F82" s="7"/>
      <c r="G82" s="7"/>
    </row>
    <row r="83" spans="1:7">
      <c r="A83" s="7"/>
      <c r="B83" s="7"/>
      <c r="C83" s="7"/>
      <c r="D83" s="7"/>
      <c r="E83" s="7"/>
      <c r="F83" s="7"/>
      <c r="G83" s="7"/>
    </row>
    <row r="84" spans="1:7" ht="15.75">
      <c r="A84" s="7" t="str">
        <f>'Data Sheet'!A46</f>
        <v>Annual Report of VERIZON NEW YORK INC.                                          For the period ending DECEMBER 31, 2014</v>
      </c>
      <c r="B84" s="7"/>
      <c r="C84" s="7"/>
      <c r="D84" s="592"/>
      <c r="E84" s="7"/>
      <c r="F84" s="7"/>
      <c r="G84" s="7"/>
    </row>
    <row r="85" spans="1:7">
      <c r="A85" s="7"/>
      <c r="B85" s="7"/>
      <c r="C85" s="7"/>
      <c r="D85" s="7"/>
      <c r="E85" s="7"/>
      <c r="F85" s="7"/>
      <c r="G85" s="7"/>
    </row>
    <row r="86" spans="1:7">
      <c r="A86" s="7"/>
      <c r="B86" s="7"/>
      <c r="C86" s="7"/>
      <c r="D86" s="7"/>
      <c r="E86" s="7"/>
      <c r="F86" s="7"/>
      <c r="G86" s="7"/>
    </row>
    <row r="87" spans="1:7" ht="18">
      <c r="A87" s="926" t="s">
        <v>1300</v>
      </c>
      <c r="B87" s="114"/>
      <c r="C87" s="594"/>
      <c r="D87" s="114"/>
      <c r="E87" s="7"/>
      <c r="F87" s="7"/>
      <c r="G87" s="7"/>
    </row>
    <row r="88" spans="1:7" ht="18">
      <c r="A88" s="926"/>
      <c r="B88" s="114"/>
      <c r="C88" s="594"/>
      <c r="D88" s="114"/>
      <c r="E88" s="7"/>
      <c r="F88" s="7"/>
      <c r="G88" s="7"/>
    </row>
    <row r="89" spans="1:7" ht="18">
      <c r="A89" s="926"/>
      <c r="B89" s="114"/>
      <c r="C89" s="594"/>
      <c r="D89" s="114"/>
      <c r="E89" s="7"/>
      <c r="F89" s="7"/>
      <c r="G89" s="7"/>
    </row>
    <row r="90" spans="1:7">
      <c r="A90" s="7"/>
      <c r="B90" s="7"/>
      <c r="C90" s="7"/>
      <c r="D90" s="7"/>
      <c r="E90" s="7"/>
      <c r="F90" s="7"/>
      <c r="G90" s="7"/>
    </row>
    <row r="91" spans="1:7" ht="15.75">
      <c r="A91" s="7"/>
      <c r="B91" s="964" t="s">
        <v>1301</v>
      </c>
      <c r="C91" s="964" t="s">
        <v>153</v>
      </c>
      <c r="D91" s="7"/>
      <c r="E91" s="7"/>
      <c r="F91" s="7"/>
      <c r="G91" s="7"/>
    </row>
    <row r="92" spans="1:7" ht="15.75">
      <c r="A92" s="7"/>
      <c r="B92" s="592"/>
      <c r="C92" s="592" t="s">
        <v>1302</v>
      </c>
      <c r="D92" s="7"/>
      <c r="E92" s="7"/>
      <c r="F92" s="7"/>
      <c r="G92" s="7"/>
    </row>
    <row r="93" spans="1:7">
      <c r="A93" s="7">
        <v>1</v>
      </c>
      <c r="B93" s="7" t="s">
        <v>1230</v>
      </c>
      <c r="C93" s="300" t="s">
        <v>1303</v>
      </c>
      <c r="D93" s="300">
        <f>Sch.42!D20</f>
        <v>1120409173.1400001</v>
      </c>
      <c r="E93" s="7"/>
      <c r="F93" s="7"/>
      <c r="G93" s="7"/>
    </row>
    <row r="94" spans="1:7">
      <c r="A94" s="7">
        <v>2</v>
      </c>
      <c r="B94" s="7" t="s">
        <v>1231</v>
      </c>
      <c r="C94" s="965" t="s">
        <v>1277</v>
      </c>
      <c r="D94" s="254">
        <f>Sch.42!D26</f>
        <v>2300914112.3200002</v>
      </c>
      <c r="E94" s="7"/>
      <c r="F94" s="7"/>
      <c r="G94" s="7"/>
    </row>
    <row r="95" spans="1:7">
      <c r="A95" s="7">
        <v>3</v>
      </c>
      <c r="B95" s="7" t="s">
        <v>1304</v>
      </c>
      <c r="C95" s="965" t="s">
        <v>1285</v>
      </c>
      <c r="D95" s="254">
        <f>Sch.42!D41</f>
        <v>84997969.980000004</v>
      </c>
      <c r="E95" s="7"/>
      <c r="F95" s="7"/>
      <c r="G95" s="7"/>
    </row>
    <row r="96" spans="1:7">
      <c r="A96" s="7">
        <v>4</v>
      </c>
      <c r="B96" s="7" t="s">
        <v>1305</v>
      </c>
      <c r="C96" s="965" t="s">
        <v>1306</v>
      </c>
      <c r="D96" s="254">
        <f>Sch.42!D54</f>
        <v>1756736238.8800004</v>
      </c>
      <c r="E96" s="7"/>
      <c r="F96" s="7"/>
      <c r="G96" s="7"/>
    </row>
    <row r="97" spans="1:7">
      <c r="A97" s="7">
        <v>5</v>
      </c>
      <c r="B97" s="7" t="s">
        <v>1307</v>
      </c>
      <c r="C97" s="965" t="s">
        <v>1308</v>
      </c>
      <c r="D97" s="254">
        <f>Sch.42!D58</f>
        <v>32579858.260000002</v>
      </c>
      <c r="E97" s="7"/>
      <c r="F97" s="7"/>
      <c r="G97" s="7"/>
    </row>
    <row r="98" spans="1:7">
      <c r="A98" s="7"/>
      <c r="B98" s="7"/>
      <c r="C98" s="7"/>
      <c r="D98" s="254"/>
      <c r="E98" s="7"/>
      <c r="F98" s="7"/>
      <c r="G98" s="7"/>
    </row>
    <row r="99" spans="1:7" ht="15.75">
      <c r="A99" s="7">
        <v>6</v>
      </c>
      <c r="B99" s="592" t="s">
        <v>1309</v>
      </c>
      <c r="C99" s="109" t="s">
        <v>162</v>
      </c>
      <c r="D99" s="966">
        <f>SUM(D93:D96)-D97</f>
        <v>5230477636.0600004</v>
      </c>
      <c r="E99" s="7"/>
      <c r="F99" s="7"/>
      <c r="G99" s="7"/>
    </row>
    <row r="100" spans="1:7">
      <c r="A100" s="7"/>
      <c r="B100" s="7"/>
      <c r="C100" s="7"/>
      <c r="D100" s="254"/>
      <c r="E100" s="7"/>
      <c r="F100" s="7"/>
      <c r="G100" s="7"/>
    </row>
    <row r="101" spans="1:7" ht="15.75">
      <c r="A101" s="7"/>
      <c r="B101" s="964" t="s">
        <v>1310</v>
      </c>
      <c r="C101" s="964" t="s">
        <v>1311</v>
      </c>
      <c r="D101" s="254"/>
      <c r="E101" s="7"/>
      <c r="F101" s="7"/>
      <c r="G101" s="7"/>
    </row>
    <row r="102" spans="1:7" ht="15.75">
      <c r="A102" s="7"/>
      <c r="B102" s="592"/>
      <c r="C102" s="592"/>
      <c r="D102" s="254"/>
      <c r="E102" s="7"/>
      <c r="F102" s="7"/>
      <c r="G102" s="7"/>
    </row>
    <row r="103" spans="1:7">
      <c r="A103" s="7">
        <v>7</v>
      </c>
      <c r="B103" s="7" t="s">
        <v>2085</v>
      </c>
      <c r="C103" s="967" t="s">
        <v>1312</v>
      </c>
      <c r="D103" s="254">
        <f>Sch.44!H24</f>
        <v>49215664.910000004</v>
      </c>
      <c r="E103" s="7"/>
      <c r="F103" s="7"/>
      <c r="G103" s="7"/>
    </row>
    <row r="104" spans="1:7">
      <c r="A104" s="7">
        <v>8</v>
      </c>
      <c r="B104" s="7" t="s">
        <v>2095</v>
      </c>
      <c r="C104" s="967" t="s">
        <v>1313</v>
      </c>
      <c r="D104" s="254">
        <f>Sch.44!H31</f>
        <v>365506525.87999994</v>
      </c>
      <c r="E104" s="7"/>
      <c r="F104" s="7"/>
      <c r="G104" s="7"/>
    </row>
    <row r="105" spans="1:7">
      <c r="A105" s="7">
        <v>9</v>
      </c>
      <c r="B105" s="7" t="s">
        <v>1314</v>
      </c>
      <c r="C105" s="967" t="s">
        <v>1278</v>
      </c>
      <c r="D105" s="254">
        <f>Sch.44!H37</f>
        <v>125403573.66000025</v>
      </c>
      <c r="E105" s="7"/>
      <c r="F105" s="7"/>
      <c r="G105" s="7"/>
    </row>
    <row r="106" spans="1:7">
      <c r="A106" s="7">
        <v>10</v>
      </c>
      <c r="B106" s="7" t="s">
        <v>2112</v>
      </c>
      <c r="C106" s="967" t="s">
        <v>1315</v>
      </c>
      <c r="D106" s="254">
        <f>Sch.44!H38</f>
        <v>81442.37000000001</v>
      </c>
      <c r="E106" s="7"/>
      <c r="F106" s="7"/>
      <c r="G106" s="7"/>
    </row>
    <row r="107" spans="1:7">
      <c r="A107" s="7">
        <v>11</v>
      </c>
      <c r="B107" s="7" t="s">
        <v>1316</v>
      </c>
      <c r="C107" s="967" t="s">
        <v>168</v>
      </c>
      <c r="D107" s="254">
        <f>Sch.44!H43</f>
        <v>107913281.05999993</v>
      </c>
      <c r="E107" s="7"/>
      <c r="F107" s="7"/>
      <c r="G107" s="7"/>
    </row>
    <row r="108" spans="1:7">
      <c r="A108" s="7">
        <v>12</v>
      </c>
      <c r="B108" s="7" t="s">
        <v>1317</v>
      </c>
      <c r="C108" s="967" t="s">
        <v>174</v>
      </c>
      <c r="D108" s="254">
        <f>Sch.44!H51</f>
        <v>1198714722.3799996</v>
      </c>
      <c r="E108" s="7"/>
      <c r="F108" s="7"/>
      <c r="G108" s="7"/>
    </row>
    <row r="109" spans="1:7">
      <c r="A109" s="7">
        <v>13</v>
      </c>
      <c r="B109" s="7" t="s">
        <v>1318</v>
      </c>
      <c r="C109" s="967" t="s">
        <v>1319</v>
      </c>
      <c r="D109" s="254">
        <f>Sch.44!H73</f>
        <v>689006048.56000125</v>
      </c>
      <c r="E109" s="7"/>
      <c r="F109" s="7"/>
      <c r="G109" s="7"/>
    </row>
    <row r="110" spans="1:7">
      <c r="A110" s="7"/>
      <c r="B110" s="7"/>
      <c r="C110" s="7"/>
      <c r="D110" s="254"/>
      <c r="E110" s="7"/>
      <c r="F110" s="7"/>
      <c r="G110" s="7"/>
    </row>
    <row r="111" spans="1:7">
      <c r="A111" s="7">
        <v>14</v>
      </c>
      <c r="B111" s="7" t="s">
        <v>1320</v>
      </c>
      <c r="C111" s="109" t="s">
        <v>162</v>
      </c>
      <c r="D111" s="254">
        <f>SUM(D103:D109)</f>
        <v>2535841258.8200011</v>
      </c>
      <c r="E111" s="7"/>
      <c r="F111" s="7"/>
      <c r="G111" s="7"/>
    </row>
    <row r="112" spans="1:7" ht="15.75">
      <c r="A112" s="7"/>
      <c r="B112" s="7"/>
      <c r="C112" s="536" t="s">
        <v>1321</v>
      </c>
      <c r="D112" s="254"/>
      <c r="E112" s="7"/>
      <c r="F112" s="7"/>
      <c r="G112" s="7"/>
    </row>
    <row r="113" spans="1:7">
      <c r="A113" s="7">
        <v>15</v>
      </c>
      <c r="B113" s="7" t="s">
        <v>1322</v>
      </c>
      <c r="C113" s="967" t="s">
        <v>1323</v>
      </c>
      <c r="D113" s="254">
        <f>Sch.44!H82</f>
        <v>23575926.88000001</v>
      </c>
      <c r="E113" s="7"/>
      <c r="F113" s="7"/>
      <c r="G113" s="7"/>
    </row>
    <row r="114" spans="1:7">
      <c r="A114" s="7">
        <v>16</v>
      </c>
      <c r="B114" s="7" t="s">
        <v>1324</v>
      </c>
      <c r="C114" s="967" t="s">
        <v>1325</v>
      </c>
      <c r="D114" s="254">
        <f>Sch.44!H94</f>
        <v>740338719.51999998</v>
      </c>
      <c r="E114" s="7"/>
      <c r="F114" s="7"/>
      <c r="G114" s="7"/>
    </row>
    <row r="115" spans="1:7">
      <c r="A115" s="7">
        <v>17</v>
      </c>
      <c r="B115" s="7" t="s">
        <v>2487</v>
      </c>
      <c r="C115" s="967" t="s">
        <v>1326</v>
      </c>
      <c r="D115" s="254">
        <f>Sch.44!H95</f>
        <v>98098705.780000001</v>
      </c>
      <c r="E115" s="7"/>
      <c r="F115" s="7"/>
      <c r="G115" s="7"/>
    </row>
    <row r="116" spans="1:7">
      <c r="A116" s="7">
        <v>18</v>
      </c>
      <c r="B116" s="7" t="s">
        <v>1327</v>
      </c>
      <c r="C116" s="967" t="s">
        <v>1328</v>
      </c>
      <c r="D116" s="254">
        <f>Sch.44!H103</f>
        <v>1061243296.42</v>
      </c>
      <c r="E116" s="7"/>
      <c r="F116" s="7"/>
      <c r="G116" s="7"/>
    </row>
    <row r="117" spans="1:7">
      <c r="A117" s="7"/>
      <c r="B117" s="7"/>
      <c r="C117" s="7"/>
      <c r="D117" s="254"/>
      <c r="E117" s="7"/>
      <c r="F117" s="7"/>
      <c r="G117" s="7"/>
    </row>
    <row r="118" spans="1:7">
      <c r="A118" s="7">
        <v>19</v>
      </c>
      <c r="B118" s="7" t="s">
        <v>1329</v>
      </c>
      <c r="C118" s="109" t="s">
        <v>162</v>
      </c>
      <c r="D118" s="254">
        <f>SUM(D113:D116)</f>
        <v>1923256648.5999999</v>
      </c>
      <c r="E118" s="7"/>
      <c r="F118" s="7"/>
      <c r="G118" s="7"/>
    </row>
    <row r="119" spans="1:7" ht="15.75">
      <c r="A119" s="7"/>
      <c r="B119" s="7"/>
      <c r="C119" s="536" t="s">
        <v>1330</v>
      </c>
      <c r="D119" s="254"/>
      <c r="E119" s="7"/>
      <c r="F119" s="7"/>
      <c r="G119" s="7"/>
    </row>
    <row r="120" spans="1:7">
      <c r="A120" s="7">
        <v>20</v>
      </c>
      <c r="B120" s="7" t="s">
        <v>1331</v>
      </c>
      <c r="C120" s="967" t="s">
        <v>1332</v>
      </c>
      <c r="D120" s="254">
        <f>Sch.44!H120</f>
        <v>342016769.37000006</v>
      </c>
      <c r="E120" s="7"/>
      <c r="F120" s="7"/>
      <c r="G120" s="7"/>
    </row>
    <row r="121" spans="1:7">
      <c r="A121" s="7">
        <v>21</v>
      </c>
      <c r="B121" s="7" t="s">
        <v>1333</v>
      </c>
      <c r="C121" s="967" t="s">
        <v>1334</v>
      </c>
      <c r="D121" s="254">
        <f>Sch.44!H129</f>
        <v>405002245.87999994</v>
      </c>
      <c r="E121" s="7"/>
      <c r="F121" s="7"/>
      <c r="G121" s="7"/>
    </row>
    <row r="122" spans="1:7">
      <c r="A122" s="7"/>
      <c r="B122" s="7"/>
      <c r="C122" s="7"/>
      <c r="D122" s="254"/>
      <c r="E122" s="7"/>
      <c r="F122" s="7"/>
      <c r="G122" s="7"/>
    </row>
    <row r="123" spans="1:7">
      <c r="A123" s="7">
        <v>22</v>
      </c>
      <c r="B123" s="7" t="s">
        <v>1335</v>
      </c>
      <c r="C123" s="109" t="s">
        <v>162</v>
      </c>
      <c r="D123" s="254">
        <f>SUM(D120:D121)</f>
        <v>747019015.25</v>
      </c>
      <c r="E123" s="7"/>
      <c r="F123" s="7"/>
      <c r="G123" s="7"/>
    </row>
    <row r="124" spans="1:7" ht="15.75">
      <c r="A124" s="7"/>
      <c r="B124" s="7"/>
      <c r="C124" s="536" t="s">
        <v>1336</v>
      </c>
      <c r="D124" s="254"/>
      <c r="E124" s="7"/>
      <c r="F124" s="7"/>
      <c r="G124" s="7"/>
    </row>
    <row r="125" spans="1:7">
      <c r="A125" s="7">
        <v>23</v>
      </c>
      <c r="B125" s="7" t="s">
        <v>1337</v>
      </c>
      <c r="C125" s="967" t="s">
        <v>1338</v>
      </c>
      <c r="D125" s="254">
        <f>Sch.44!H136</f>
        <v>26284893.259999998</v>
      </c>
      <c r="E125" s="7"/>
      <c r="F125" s="7"/>
      <c r="G125" s="7"/>
    </row>
    <row r="126" spans="1:7">
      <c r="A126" s="7">
        <v>24</v>
      </c>
      <c r="B126" s="7" t="s">
        <v>2536</v>
      </c>
      <c r="C126" s="967" t="s">
        <v>1339</v>
      </c>
      <c r="D126" s="254">
        <f>Sch.44!H147</f>
        <v>2577870580.4400005</v>
      </c>
      <c r="E126" s="7"/>
      <c r="F126" s="7"/>
      <c r="G126" s="7"/>
    </row>
    <row r="127" spans="1:7">
      <c r="A127" s="7">
        <v>25</v>
      </c>
      <c r="B127" s="7" t="s">
        <v>1340</v>
      </c>
      <c r="C127" s="967" t="s">
        <v>1341</v>
      </c>
      <c r="D127" s="254">
        <f>Sch.44!H148</f>
        <v>0</v>
      </c>
      <c r="E127" s="7"/>
      <c r="F127" s="7"/>
      <c r="G127" s="7"/>
    </row>
    <row r="128" spans="1:7">
      <c r="A128" s="7">
        <v>26</v>
      </c>
      <c r="B128" s="7" t="s">
        <v>46</v>
      </c>
      <c r="C128" s="7"/>
      <c r="D128" s="254"/>
      <c r="E128" s="7"/>
      <c r="F128" s="7"/>
      <c r="G128" s="7"/>
    </row>
    <row r="129" spans="1:7" ht="15.75">
      <c r="A129" s="7"/>
      <c r="B129" s="7"/>
      <c r="C129" s="536"/>
      <c r="D129" s="254"/>
      <c r="E129" s="7"/>
      <c r="F129" s="7"/>
      <c r="G129" s="7"/>
    </row>
    <row r="130" spans="1:7">
      <c r="A130" s="7">
        <v>27</v>
      </c>
      <c r="B130" s="7" t="s">
        <v>1342</v>
      </c>
      <c r="C130" s="109" t="s">
        <v>162</v>
      </c>
      <c r="D130" s="254">
        <f>SUM(D125:D128)</f>
        <v>2604155473.7000008</v>
      </c>
      <c r="E130" s="7"/>
      <c r="F130" s="7"/>
      <c r="G130" s="7"/>
    </row>
    <row r="131" spans="1:7">
      <c r="A131" s="7"/>
      <c r="B131" s="7"/>
      <c r="C131" s="7"/>
      <c r="D131" s="254"/>
      <c r="E131" s="7"/>
      <c r="F131" s="7"/>
      <c r="G131" s="7"/>
    </row>
    <row r="132" spans="1:7" ht="15.75">
      <c r="A132" s="7">
        <v>28</v>
      </c>
      <c r="B132" s="592" t="s">
        <v>1343</v>
      </c>
      <c r="C132" s="109" t="s">
        <v>162</v>
      </c>
      <c r="D132" s="968">
        <f>D111+D118+D123+D130</f>
        <v>7810272396.3700018</v>
      </c>
      <c r="E132" s="7"/>
      <c r="F132" s="7"/>
      <c r="G132" s="7"/>
    </row>
    <row r="133" spans="1:7" ht="15.75">
      <c r="A133" s="7"/>
      <c r="B133" s="7"/>
      <c r="C133" s="536" t="s">
        <v>1344</v>
      </c>
      <c r="D133" s="254"/>
      <c r="E133" s="7"/>
      <c r="F133" s="7"/>
      <c r="G133" s="7"/>
    </row>
    <row r="134" spans="1:7">
      <c r="A134" s="7">
        <v>29</v>
      </c>
      <c r="B134" s="7" t="s">
        <v>1345</v>
      </c>
      <c r="C134" s="7" t="s">
        <v>1346</v>
      </c>
      <c r="D134" s="254">
        <f>Sch.12!H24</f>
        <v>40990994.970000006</v>
      </c>
      <c r="E134" s="7"/>
      <c r="F134" s="7"/>
      <c r="G134" s="7"/>
    </row>
    <row r="135" spans="1:7">
      <c r="A135" s="7">
        <v>30</v>
      </c>
      <c r="B135" s="7" t="s">
        <v>1347</v>
      </c>
      <c r="C135" s="7" t="s">
        <v>1348</v>
      </c>
      <c r="D135" s="254">
        <f>Sch.12!H28</f>
        <v>-5897412</v>
      </c>
      <c r="E135" s="7"/>
      <c r="F135" s="7"/>
      <c r="G135" s="7"/>
    </row>
    <row r="136" spans="1:7">
      <c r="A136" s="7">
        <v>31</v>
      </c>
      <c r="B136" s="7" t="s">
        <v>135</v>
      </c>
      <c r="C136" s="7" t="s">
        <v>136</v>
      </c>
      <c r="D136" s="254">
        <f>Sch.12!H29</f>
        <v>474050207</v>
      </c>
      <c r="E136" s="7"/>
      <c r="F136" s="7"/>
      <c r="G136" s="7"/>
    </row>
    <row r="137" spans="1:7">
      <c r="A137" s="7"/>
      <c r="B137" s="7"/>
      <c r="C137" s="7"/>
      <c r="D137" s="254"/>
      <c r="E137" s="7"/>
      <c r="F137" s="7"/>
      <c r="G137" s="7"/>
    </row>
    <row r="138" spans="1:7" ht="15.75">
      <c r="A138" s="7">
        <v>32</v>
      </c>
      <c r="B138" s="592" t="s">
        <v>137</v>
      </c>
      <c r="C138" s="109" t="s">
        <v>162</v>
      </c>
      <c r="D138" s="968">
        <f>D99-D132+D134-D135-D136</f>
        <v>-3006956560.3400016</v>
      </c>
      <c r="E138" s="7"/>
      <c r="F138" s="7"/>
      <c r="G138" s="7"/>
    </row>
    <row r="139" spans="1:7">
      <c r="A139" s="7"/>
      <c r="B139" s="7"/>
      <c r="C139" s="7"/>
      <c r="D139" s="254"/>
      <c r="E139" s="7"/>
      <c r="F139" s="7"/>
      <c r="G139" s="7"/>
    </row>
    <row r="140" spans="1:7">
      <c r="A140" s="7">
        <v>33</v>
      </c>
      <c r="B140" s="7" t="s">
        <v>1069</v>
      </c>
      <c r="C140" s="7" t="s">
        <v>1303</v>
      </c>
      <c r="D140" s="254">
        <f>-Sch.12!H26</f>
        <v>1662673</v>
      </c>
      <c r="E140" s="7"/>
      <c r="F140" s="7"/>
      <c r="G140" s="7"/>
    </row>
    <row r="141" spans="1:7">
      <c r="A141" s="7">
        <v>34</v>
      </c>
      <c r="B141" s="7" t="s">
        <v>1070</v>
      </c>
      <c r="C141" s="7" t="s">
        <v>1071</v>
      </c>
      <c r="D141" s="254">
        <f>Sch.12!H27</f>
        <v>-574589541.01999998</v>
      </c>
      <c r="E141" s="7"/>
      <c r="F141" s="7"/>
      <c r="G141" s="7"/>
    </row>
    <row r="142" spans="1:7">
      <c r="A142" s="7">
        <v>35</v>
      </c>
      <c r="B142" s="7" t="s">
        <v>1072</v>
      </c>
      <c r="C142" s="7" t="s">
        <v>1312</v>
      </c>
      <c r="D142" s="254">
        <f>Sch.12!H30</f>
        <v>-713019944</v>
      </c>
      <c r="E142" s="7"/>
      <c r="F142" s="7"/>
      <c r="G142" s="7"/>
    </row>
    <row r="143" spans="1:7">
      <c r="A143" s="7"/>
      <c r="B143" s="7"/>
      <c r="C143" s="7"/>
      <c r="D143" s="300"/>
      <c r="E143" s="7"/>
      <c r="F143" s="7"/>
      <c r="G143" s="7"/>
    </row>
    <row r="144" spans="1:7" ht="15.75">
      <c r="A144" s="7">
        <v>36</v>
      </c>
      <c r="B144" s="592" t="s">
        <v>1073</v>
      </c>
      <c r="C144" s="109" t="s">
        <v>162</v>
      </c>
      <c r="D144" s="969">
        <f>D138+D140-D141-D142</f>
        <v>-1717684402.3200016</v>
      </c>
      <c r="E144" s="7"/>
      <c r="F144" s="7"/>
      <c r="G144" s="7"/>
    </row>
    <row r="145" spans="1:7">
      <c r="A145" s="7"/>
      <c r="B145" s="7"/>
      <c r="C145" s="7"/>
      <c r="D145" s="7"/>
      <c r="E145" s="7"/>
      <c r="F145" s="7"/>
      <c r="G145" s="7"/>
    </row>
    <row r="146" spans="1:7">
      <c r="A146" s="7" t="str">
        <f>'Data Sheet'!A46</f>
        <v>Annual Report of VERIZON NEW YORK INC.                                          For the period ending DECEMBER 31, 2014</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926" t="s">
        <v>1300</v>
      </c>
      <c r="B149" s="114"/>
      <c r="C149" s="114"/>
      <c r="D149" s="114"/>
      <c r="E149" s="7"/>
      <c r="F149" s="7"/>
      <c r="G149" s="7"/>
    </row>
    <row r="150" spans="1:7" ht="18">
      <c r="A150" s="926"/>
      <c r="B150" s="114"/>
      <c r="C150" s="114"/>
      <c r="D150" s="114"/>
      <c r="E150" s="7"/>
      <c r="F150" s="7"/>
      <c r="G150" s="7"/>
    </row>
    <row r="151" spans="1:7" ht="18">
      <c r="A151" s="926"/>
      <c r="B151" s="114"/>
      <c r="C151" s="114"/>
      <c r="D151" s="114"/>
      <c r="E151" s="7"/>
      <c r="F151" s="7"/>
      <c r="G151" s="7"/>
    </row>
    <row r="152" spans="1:7" ht="18">
      <c r="A152" s="926"/>
      <c r="B152" s="7"/>
      <c r="C152" s="962" t="s">
        <v>153</v>
      </c>
      <c r="D152" s="7"/>
      <c r="E152" s="7"/>
      <c r="F152" s="7"/>
      <c r="G152" s="7"/>
    </row>
    <row r="153" spans="1:7" ht="15.75">
      <c r="A153" s="7">
        <v>1</v>
      </c>
      <c r="B153" s="592" t="s">
        <v>431</v>
      </c>
      <c r="C153" s="109" t="s">
        <v>1074</v>
      </c>
      <c r="D153" s="970">
        <f>D144</f>
        <v>-1717684402.3200016</v>
      </c>
      <c r="E153" s="7"/>
      <c r="F153" s="7"/>
      <c r="G153" s="7"/>
    </row>
    <row r="154" spans="1:7" ht="15.75">
      <c r="A154" s="7"/>
      <c r="B154" s="7"/>
      <c r="C154" s="7"/>
      <c r="D154" s="592"/>
      <c r="E154" s="7"/>
      <c r="F154" s="7"/>
      <c r="G154" s="7"/>
    </row>
    <row r="155" spans="1:7">
      <c r="A155" s="7"/>
      <c r="B155" s="7"/>
      <c r="C155" s="7"/>
      <c r="D155" s="7"/>
      <c r="E155" s="7"/>
      <c r="F155" s="7"/>
      <c r="G155" s="7"/>
    </row>
    <row r="156" spans="1:7" ht="15.75">
      <c r="A156" s="7"/>
      <c r="B156" s="592" t="s">
        <v>1075</v>
      </c>
      <c r="C156" s="536" t="s">
        <v>1344</v>
      </c>
      <c r="D156" s="7"/>
      <c r="E156" s="7"/>
      <c r="F156" s="7"/>
      <c r="G156" s="7"/>
    </row>
    <row r="157" spans="1:7" ht="15.75">
      <c r="A157" s="7"/>
      <c r="B157" s="592"/>
      <c r="C157" s="7"/>
      <c r="D157" s="7"/>
      <c r="E157" s="7"/>
      <c r="F157" s="7"/>
      <c r="G157" s="7"/>
    </row>
    <row r="158" spans="1:7">
      <c r="A158" s="7">
        <v>2</v>
      </c>
      <c r="B158" s="7" t="s">
        <v>1076</v>
      </c>
      <c r="C158" s="967" t="s">
        <v>1077</v>
      </c>
      <c r="D158" s="254">
        <f>Sch.12!H34</f>
        <v>0</v>
      </c>
      <c r="E158" s="7"/>
      <c r="F158" s="7"/>
      <c r="G158" s="7"/>
    </row>
    <row r="159" spans="1:7">
      <c r="A159" s="7">
        <v>3</v>
      </c>
      <c r="B159" s="7" t="s">
        <v>1078</v>
      </c>
      <c r="C159" s="967" t="s">
        <v>1079</v>
      </c>
      <c r="D159" s="254">
        <f>Sch.12!H35</f>
        <v>541200</v>
      </c>
      <c r="E159" s="7"/>
      <c r="F159" s="7"/>
      <c r="G159" s="7"/>
    </row>
    <row r="160" spans="1:7">
      <c r="A160" s="7">
        <v>4</v>
      </c>
      <c r="B160" s="7" t="s">
        <v>1080</v>
      </c>
      <c r="C160" s="967" t="s">
        <v>1313</v>
      </c>
      <c r="D160" s="254">
        <f>Sch.12!H36</f>
        <v>0</v>
      </c>
      <c r="E160" s="7"/>
      <c r="F160" s="7"/>
      <c r="G160" s="7"/>
    </row>
    <row r="161" spans="1:7">
      <c r="A161" s="7">
        <v>5</v>
      </c>
      <c r="B161" s="7" t="s">
        <v>1081</v>
      </c>
      <c r="C161" s="967" t="s">
        <v>1082</v>
      </c>
      <c r="D161" s="254">
        <f>Sch.12!H37</f>
        <v>28007146.950000003</v>
      </c>
      <c r="E161" s="7"/>
      <c r="F161" s="7"/>
      <c r="G161" s="7"/>
    </row>
    <row r="162" spans="1:7">
      <c r="A162" s="7">
        <v>6</v>
      </c>
      <c r="B162" s="7" t="s">
        <v>1083</v>
      </c>
      <c r="C162" s="967" t="s">
        <v>160</v>
      </c>
      <c r="D162" s="254">
        <f>Sch.12!H38</f>
        <v>0</v>
      </c>
      <c r="E162" s="7"/>
      <c r="F162" s="7"/>
      <c r="G162" s="7"/>
    </row>
    <row r="163" spans="1:7">
      <c r="A163" s="7">
        <v>7</v>
      </c>
      <c r="B163" s="7" t="s">
        <v>1084</v>
      </c>
      <c r="C163" s="967" t="s">
        <v>164</v>
      </c>
      <c r="D163" s="254">
        <f>Sch.12!H39</f>
        <v>304730094.33000004</v>
      </c>
      <c r="E163" s="7"/>
      <c r="F163" s="7"/>
      <c r="G163" s="7"/>
    </row>
    <row r="164" spans="1:7">
      <c r="A164" s="7">
        <v>8</v>
      </c>
      <c r="B164" s="7" t="s">
        <v>1085</v>
      </c>
      <c r="C164" s="967" t="s">
        <v>1278</v>
      </c>
      <c r="D164" s="254">
        <f>Sch.12!H40</f>
        <v>-88889339.709999993</v>
      </c>
      <c r="E164" s="7"/>
      <c r="F164" s="7"/>
      <c r="G164" s="7"/>
    </row>
    <row r="165" spans="1:7">
      <c r="A165" s="7">
        <v>9</v>
      </c>
      <c r="B165" s="7" t="s">
        <v>1086</v>
      </c>
      <c r="C165" s="967" t="s">
        <v>1315</v>
      </c>
      <c r="D165" s="254">
        <f>Sch.12!H41</f>
        <v>7115164.3100000005</v>
      </c>
      <c r="E165" s="7"/>
      <c r="F165" s="7"/>
      <c r="G165" s="7"/>
    </row>
    <row r="166" spans="1:7">
      <c r="A166" s="7"/>
      <c r="B166" s="7"/>
      <c r="C166" s="7"/>
      <c r="D166" s="254"/>
      <c r="E166" s="7"/>
      <c r="F166" s="7"/>
      <c r="G166" s="7"/>
    </row>
    <row r="167" spans="1:7">
      <c r="A167" s="7">
        <v>10</v>
      </c>
      <c r="B167" s="7" t="s">
        <v>1087</v>
      </c>
      <c r="C167" s="109" t="s">
        <v>162</v>
      </c>
      <c r="D167" s="254">
        <f>SUM(D158:D164)-D165</f>
        <v>237273937.26000005</v>
      </c>
      <c r="E167" s="7"/>
      <c r="F167" s="7"/>
      <c r="G167" s="7"/>
    </row>
    <row r="168" spans="1:7">
      <c r="A168" s="7"/>
      <c r="B168" s="7"/>
      <c r="C168" s="7"/>
      <c r="D168" s="254"/>
      <c r="E168" s="7"/>
      <c r="F168" s="7"/>
      <c r="G168" s="7"/>
    </row>
    <row r="169" spans="1:7" ht="15.75">
      <c r="A169" s="7"/>
      <c r="B169" s="592" t="s">
        <v>1088</v>
      </c>
      <c r="C169" s="592" t="s">
        <v>1344</v>
      </c>
      <c r="D169" s="254"/>
      <c r="E169" s="7"/>
      <c r="F169" s="7"/>
      <c r="G169" s="7"/>
    </row>
    <row r="170" spans="1:7" ht="15.75">
      <c r="A170" s="7"/>
      <c r="B170" s="592"/>
      <c r="C170" s="592"/>
      <c r="D170" s="254"/>
      <c r="E170" s="7"/>
      <c r="F170" s="7"/>
      <c r="G170" s="7"/>
    </row>
    <row r="171" spans="1:7">
      <c r="A171" s="7">
        <v>11</v>
      </c>
      <c r="B171" s="7" t="s">
        <v>1070</v>
      </c>
      <c r="C171" s="967" t="s">
        <v>1089</v>
      </c>
      <c r="D171" s="254">
        <f>SUM(Sch.12!H44,Sch.12!H45,Sch.12!H48)</f>
        <v>-34005510.689999998</v>
      </c>
      <c r="E171" s="7"/>
      <c r="F171" s="7"/>
      <c r="G171" s="7"/>
    </row>
    <row r="172" spans="1:7">
      <c r="A172" s="7">
        <v>12</v>
      </c>
      <c r="B172" s="7" t="s">
        <v>46</v>
      </c>
      <c r="C172" s="967" t="s">
        <v>1090</v>
      </c>
      <c r="D172" s="254">
        <f>SUM(Sch.12!H46,Sch.12!H47)</f>
        <v>-34626533</v>
      </c>
      <c r="E172" s="7"/>
      <c r="F172" s="7"/>
      <c r="G172" s="7"/>
    </row>
    <row r="173" spans="1:7">
      <c r="A173" s="7"/>
      <c r="B173" s="7"/>
      <c r="C173" s="7"/>
      <c r="D173" s="254"/>
      <c r="E173" s="7"/>
      <c r="F173" s="7"/>
      <c r="G173" s="7"/>
    </row>
    <row r="174" spans="1:7">
      <c r="A174" s="7">
        <v>13</v>
      </c>
      <c r="B174" s="7" t="s">
        <v>1091</v>
      </c>
      <c r="C174" s="109" t="s">
        <v>162</v>
      </c>
      <c r="D174" s="254">
        <f>SUM(D171:D172)</f>
        <v>-68632043.689999998</v>
      </c>
      <c r="E174" s="7"/>
      <c r="F174" s="7"/>
      <c r="G174" s="7"/>
    </row>
    <row r="175" spans="1:7">
      <c r="A175" s="7"/>
      <c r="B175" s="7"/>
      <c r="C175" s="7"/>
      <c r="D175" s="254"/>
      <c r="E175" s="7"/>
      <c r="F175" s="7"/>
      <c r="G175" s="7"/>
    </row>
    <row r="176" spans="1:7">
      <c r="A176" s="7">
        <v>14</v>
      </c>
      <c r="B176" s="7" t="s">
        <v>1092</v>
      </c>
      <c r="C176" s="109" t="s">
        <v>162</v>
      </c>
      <c r="D176" s="254">
        <f>D153+D167-D174</f>
        <v>-1411778421.3700016</v>
      </c>
      <c r="E176" s="7"/>
      <c r="F176" s="7"/>
      <c r="G176" s="7"/>
    </row>
    <row r="177" spans="1:7">
      <c r="A177" s="7"/>
      <c r="B177" s="7"/>
      <c r="C177" s="7"/>
      <c r="D177" s="254"/>
      <c r="E177" s="7"/>
      <c r="F177" s="7"/>
      <c r="G177" s="7"/>
    </row>
    <row r="178" spans="1:7" ht="15.75">
      <c r="A178" s="7"/>
      <c r="B178" s="592" t="s">
        <v>1093</v>
      </c>
      <c r="C178" s="592"/>
      <c r="D178" s="254"/>
      <c r="E178" s="7"/>
      <c r="F178" s="7"/>
      <c r="G178" s="7"/>
    </row>
    <row r="179" spans="1:7" ht="15.75">
      <c r="A179" s="7"/>
      <c r="B179" s="592"/>
      <c r="C179" s="592"/>
      <c r="D179" s="254"/>
      <c r="E179" s="7"/>
      <c r="F179" s="7"/>
      <c r="G179" s="7"/>
    </row>
    <row r="180" spans="1:7">
      <c r="A180" s="7">
        <v>15</v>
      </c>
      <c r="B180" s="7" t="s">
        <v>1094</v>
      </c>
      <c r="C180" s="967" t="s">
        <v>1095</v>
      </c>
      <c r="D180" s="254">
        <f>Sch.12!H53</f>
        <v>43514977</v>
      </c>
      <c r="E180" s="7"/>
      <c r="F180" s="7"/>
      <c r="G180" s="7"/>
    </row>
    <row r="181" spans="1:7">
      <c r="A181" s="7">
        <v>16</v>
      </c>
      <c r="B181" s="7" t="s">
        <v>1096</v>
      </c>
      <c r="C181" s="109" t="s">
        <v>162</v>
      </c>
      <c r="D181" s="254">
        <f>D183-D180</f>
        <v>289354161.36000001</v>
      </c>
      <c r="E181" s="7"/>
      <c r="F181" s="7"/>
      <c r="G181" s="7"/>
    </row>
    <row r="182" spans="1:7">
      <c r="A182" s="7"/>
      <c r="B182" s="7"/>
      <c r="C182" s="7"/>
      <c r="D182" s="254"/>
      <c r="E182" s="7"/>
      <c r="F182" s="7"/>
      <c r="G182" s="7"/>
    </row>
    <row r="183" spans="1:7">
      <c r="A183" s="7">
        <v>17</v>
      </c>
      <c r="B183" s="7" t="s">
        <v>1097</v>
      </c>
      <c r="C183" s="967" t="s">
        <v>1098</v>
      </c>
      <c r="D183" s="254">
        <f>Sch.12!H57</f>
        <v>332869138.36000001</v>
      </c>
      <c r="E183" s="7"/>
      <c r="F183" s="7"/>
      <c r="G183" s="7"/>
    </row>
    <row r="184" spans="1:7">
      <c r="A184" s="7"/>
      <c r="B184" s="7"/>
      <c r="C184" s="7"/>
      <c r="D184" s="254"/>
      <c r="E184" s="7"/>
      <c r="F184" s="7"/>
      <c r="G184" s="7"/>
    </row>
    <row r="185" spans="1:7">
      <c r="A185" s="7">
        <v>18</v>
      </c>
      <c r="B185" s="7" t="s">
        <v>1099</v>
      </c>
      <c r="C185" s="109" t="s">
        <v>162</v>
      </c>
      <c r="D185" s="254">
        <f>D176-D183</f>
        <v>-1744647559.7300014</v>
      </c>
      <c r="E185" s="7"/>
      <c r="F185" s="7"/>
      <c r="G185" s="7"/>
    </row>
    <row r="186" spans="1:7">
      <c r="A186" s="7"/>
      <c r="B186" s="7"/>
      <c r="C186" s="7"/>
      <c r="D186" s="254"/>
      <c r="E186" s="7"/>
      <c r="F186" s="7"/>
      <c r="G186" s="7"/>
    </row>
    <row r="187" spans="1:7" ht="15.75">
      <c r="A187" s="7"/>
      <c r="B187" s="592" t="s">
        <v>1100</v>
      </c>
      <c r="C187" s="536" t="s">
        <v>1101</v>
      </c>
      <c r="D187" s="254"/>
      <c r="E187" s="7"/>
      <c r="F187" s="7"/>
      <c r="G187" s="7"/>
    </row>
    <row r="188" spans="1:7" ht="15.75">
      <c r="A188" s="7"/>
      <c r="B188" s="592"/>
      <c r="C188" s="7"/>
      <c r="D188" s="254"/>
      <c r="E188" s="7"/>
      <c r="F188" s="7"/>
      <c r="G188" s="7"/>
    </row>
    <row r="189" spans="1:7">
      <c r="A189" s="7">
        <v>19</v>
      </c>
      <c r="B189" s="7" t="s">
        <v>1102</v>
      </c>
      <c r="C189" s="967" t="s">
        <v>1308</v>
      </c>
      <c r="D189" s="254">
        <f>-Sch.12!H75</f>
        <v>0</v>
      </c>
      <c r="E189" s="7"/>
      <c r="F189" s="7"/>
      <c r="G189" s="7"/>
    </row>
    <row r="190" spans="1:7">
      <c r="A190" s="7">
        <v>20</v>
      </c>
      <c r="B190" s="7" t="s">
        <v>1235</v>
      </c>
      <c r="C190" s="967" t="s">
        <v>1103</v>
      </c>
      <c r="D190" s="254">
        <f>Sch.12!H78</f>
        <v>0</v>
      </c>
      <c r="E190" s="7"/>
      <c r="F190" s="7"/>
      <c r="G190" s="7"/>
    </row>
    <row r="191" spans="1:7">
      <c r="A191" s="7"/>
      <c r="B191" s="7"/>
      <c r="C191" s="7"/>
      <c r="D191" s="254"/>
      <c r="E191" s="7"/>
      <c r="F191" s="7"/>
      <c r="G191" s="7"/>
    </row>
    <row r="192" spans="1:7">
      <c r="A192" s="7">
        <v>21</v>
      </c>
      <c r="B192" s="7" t="s">
        <v>1907</v>
      </c>
      <c r="C192" s="109" t="s">
        <v>162</v>
      </c>
      <c r="D192" s="254">
        <f>D189+D190</f>
        <v>0</v>
      </c>
      <c r="E192" s="7"/>
      <c r="F192" s="7"/>
      <c r="G192" s="7"/>
    </row>
    <row r="193" spans="1:7">
      <c r="A193" s="7"/>
      <c r="B193" s="7"/>
      <c r="C193" s="7"/>
      <c r="D193" s="300"/>
      <c r="E193" s="7"/>
      <c r="F193" s="7"/>
      <c r="G193" s="7"/>
    </row>
    <row r="194" spans="1:7" ht="15.75">
      <c r="A194" s="7">
        <v>22</v>
      </c>
      <c r="B194" s="592" t="s">
        <v>1725</v>
      </c>
      <c r="C194" s="109" t="s">
        <v>162</v>
      </c>
      <c r="D194" s="969">
        <f>D185+D192</f>
        <v>-1744647559.7300014</v>
      </c>
      <c r="E194" s="7"/>
      <c r="F194" s="7"/>
      <c r="G194" s="7"/>
    </row>
    <row r="195" spans="1:7" ht="15.75">
      <c r="A195" s="7"/>
      <c r="B195" s="592"/>
      <c r="C195" s="592"/>
      <c r="D195" s="254"/>
      <c r="E195" s="7"/>
      <c r="F195" s="7"/>
      <c r="G195" s="7"/>
    </row>
    <row r="196" spans="1:7" ht="15.75">
      <c r="A196" s="7"/>
      <c r="B196" s="592"/>
      <c r="C196" s="592"/>
      <c r="D196" s="254"/>
      <c r="E196" s="7"/>
      <c r="F196" s="7"/>
      <c r="G196" s="7"/>
    </row>
    <row r="197" spans="1:7">
      <c r="A197" s="7"/>
      <c r="B197" s="7"/>
      <c r="C197" s="7"/>
      <c r="D197" s="254"/>
      <c r="E197" s="7"/>
      <c r="F197" s="7"/>
      <c r="G197" s="7"/>
    </row>
    <row r="198" spans="1:7" ht="15.75" thickBot="1">
      <c r="A198" s="7"/>
      <c r="B198" s="540"/>
      <c r="C198" s="540"/>
      <c r="D198" s="256"/>
      <c r="E198" s="7"/>
      <c r="F198" s="7"/>
      <c r="G198" s="7"/>
    </row>
    <row r="199" spans="1:7">
      <c r="A199" s="7"/>
      <c r="B199" s="7"/>
      <c r="C199" s="7"/>
      <c r="D199" s="254"/>
      <c r="E199" s="7"/>
      <c r="F199" s="7"/>
      <c r="G199" s="7"/>
    </row>
    <row r="200" spans="1:7">
      <c r="A200" s="7"/>
      <c r="B200" s="7"/>
      <c r="C200" s="7"/>
      <c r="D200" s="254"/>
      <c r="E200" s="7"/>
      <c r="F200" s="7"/>
      <c r="G200" s="7"/>
    </row>
    <row r="201" spans="1:7">
      <c r="A201" s="7"/>
      <c r="B201" s="7"/>
      <c r="C201" s="7"/>
      <c r="D201" s="254"/>
      <c r="E201" s="7"/>
      <c r="F201" s="7"/>
      <c r="G201" s="7"/>
    </row>
    <row r="202" spans="1:7">
      <c r="A202" s="7"/>
      <c r="B202" s="7"/>
      <c r="C202" s="7"/>
      <c r="D202" s="254"/>
      <c r="E202" s="7"/>
      <c r="F202" s="7"/>
      <c r="G202" s="7"/>
    </row>
    <row r="203" spans="1:7" ht="15.75">
      <c r="A203" s="7"/>
      <c r="B203" s="592" t="s">
        <v>1104</v>
      </c>
      <c r="C203" s="592" t="s">
        <v>1101</v>
      </c>
      <c r="D203" s="254"/>
      <c r="E203" s="7"/>
      <c r="F203" s="7"/>
      <c r="G203" s="7"/>
    </row>
    <row r="204" spans="1:7">
      <c r="A204" s="7"/>
      <c r="B204" s="7"/>
      <c r="C204" s="7"/>
      <c r="D204" s="254"/>
      <c r="E204" s="7"/>
      <c r="F204" s="7"/>
      <c r="G204" s="7"/>
    </row>
    <row r="205" spans="1:7">
      <c r="A205" s="7"/>
      <c r="B205" s="7" t="s">
        <v>1105</v>
      </c>
      <c r="C205" s="7"/>
      <c r="D205" s="254"/>
      <c r="E205" s="7"/>
      <c r="F205" s="7"/>
      <c r="G205" s="7"/>
    </row>
    <row r="206" spans="1:7">
      <c r="A206" s="7">
        <v>23</v>
      </c>
      <c r="B206" s="7" t="s">
        <v>1106</v>
      </c>
      <c r="C206" s="967" t="s">
        <v>1323</v>
      </c>
      <c r="D206" s="300">
        <f>Sch.12!H82</f>
        <v>-8470118596.25</v>
      </c>
      <c r="E206" s="7"/>
      <c r="F206" s="7"/>
      <c r="G206" s="7"/>
    </row>
    <row r="207" spans="1:7">
      <c r="A207" s="7">
        <v>24</v>
      </c>
      <c r="B207" s="7" t="s">
        <v>1107</v>
      </c>
      <c r="C207" s="967" t="s">
        <v>1108</v>
      </c>
      <c r="D207" s="254">
        <f>Sch.12!H83</f>
        <v>-2049377656.0600023</v>
      </c>
      <c r="E207" s="7"/>
      <c r="F207" s="7"/>
      <c r="G207" s="7"/>
    </row>
    <row r="208" spans="1:7">
      <c r="A208" s="7">
        <v>25</v>
      </c>
      <c r="B208" s="7" t="s">
        <v>1109</v>
      </c>
      <c r="C208" s="967" t="s">
        <v>1110</v>
      </c>
      <c r="D208" s="254">
        <f>Sch.12!H84</f>
        <v>0</v>
      </c>
      <c r="E208" s="7"/>
      <c r="F208" s="7"/>
      <c r="G208" s="7"/>
    </row>
    <row r="209" spans="1:7">
      <c r="A209" s="7"/>
      <c r="B209" s="7" t="s">
        <v>1111</v>
      </c>
      <c r="C209" s="967"/>
      <c r="D209" s="254"/>
      <c r="E209" s="7"/>
      <c r="F209" s="7"/>
      <c r="G209" s="7"/>
    </row>
    <row r="210" spans="1:7">
      <c r="A210" s="7">
        <v>26</v>
      </c>
      <c r="B210" s="7" t="s">
        <v>1112</v>
      </c>
      <c r="C210" s="967" t="s">
        <v>1113</v>
      </c>
      <c r="D210" s="254">
        <f>Sch.12!H85</f>
        <v>0</v>
      </c>
      <c r="E210" s="7"/>
      <c r="F210" s="7"/>
      <c r="G210" s="7"/>
    </row>
    <row r="211" spans="1:7">
      <c r="A211" s="7">
        <v>27</v>
      </c>
      <c r="B211" s="7" t="s">
        <v>1114</v>
      </c>
      <c r="C211" s="967" t="s">
        <v>1115</v>
      </c>
      <c r="D211" s="254">
        <f>Sch.12!H86</f>
        <v>0</v>
      </c>
      <c r="E211" s="7"/>
      <c r="F211" s="7"/>
      <c r="G211" s="7"/>
    </row>
    <row r="212" spans="1:7">
      <c r="A212" s="7">
        <v>28</v>
      </c>
      <c r="B212" s="7" t="s">
        <v>1226</v>
      </c>
      <c r="C212" s="967" t="s">
        <v>1116</v>
      </c>
      <c r="D212" s="254">
        <f>Sch.12!H87</f>
        <v>-300000000</v>
      </c>
      <c r="E212" s="7"/>
      <c r="F212" s="7"/>
      <c r="G212" s="7"/>
    </row>
    <row r="213" spans="1:7">
      <c r="A213" s="7"/>
      <c r="B213" s="7"/>
      <c r="C213" s="7"/>
      <c r="D213" s="254"/>
      <c r="E213" s="7"/>
      <c r="F213" s="7"/>
      <c r="G213" s="7"/>
    </row>
    <row r="214" spans="1:7">
      <c r="A214" s="7">
        <v>29</v>
      </c>
      <c r="B214" s="7" t="s">
        <v>1117</v>
      </c>
      <c r="C214" s="109" t="s">
        <v>162</v>
      </c>
      <c r="D214" s="254">
        <f>D206+D207-D208-D210-D211+D212</f>
        <v>-10819496252.310001</v>
      </c>
      <c r="E214" s="7"/>
      <c r="F214" s="7"/>
      <c r="G214" s="7"/>
    </row>
    <row r="215" spans="1:7">
      <c r="A215" s="7"/>
      <c r="B215" s="7"/>
      <c r="C215" s="7"/>
      <c r="D215" s="300"/>
      <c r="E215" s="7"/>
      <c r="F215" s="7"/>
      <c r="G215" s="7"/>
    </row>
    <row r="216" spans="1:7">
      <c r="A216" s="7">
        <v>30</v>
      </c>
      <c r="B216" s="7" t="s">
        <v>1118</v>
      </c>
      <c r="C216" s="967" t="s">
        <v>1119</v>
      </c>
      <c r="D216" s="254">
        <f>SUM(Sch.12!H90,Sch.12!H99)</f>
        <v>615344225.33000004</v>
      </c>
      <c r="E216" s="7"/>
      <c r="F216" s="7"/>
      <c r="G216" s="7"/>
    </row>
    <row r="217" spans="1:7">
      <c r="A217" s="7"/>
      <c r="B217" s="7"/>
      <c r="C217" s="7"/>
      <c r="D217" s="300"/>
      <c r="E217" s="7"/>
      <c r="F217" s="7"/>
      <c r="G217" s="7"/>
    </row>
    <row r="218" spans="1:7" ht="15.75">
      <c r="A218" s="7">
        <v>31</v>
      </c>
      <c r="B218" s="592" t="s">
        <v>1120</v>
      </c>
      <c r="C218" s="109" t="s">
        <v>162</v>
      </c>
      <c r="D218" s="969">
        <f>D214+D216</f>
        <v>-10204152026.980001</v>
      </c>
      <c r="E218" s="7"/>
      <c r="F218" s="7"/>
      <c r="G218" s="7"/>
    </row>
    <row r="219" spans="1:7">
      <c r="A219" s="7"/>
      <c r="B219" s="7"/>
      <c r="C219" s="7"/>
      <c r="D219" s="7"/>
      <c r="E219" s="7"/>
      <c r="F219" s="7"/>
      <c r="G219" s="7"/>
    </row>
    <row r="220" spans="1:7">
      <c r="A220" s="7" t="str">
        <f>'Data Sheet'!A46</f>
        <v>Annual Report of VERIZON NEW YORK INC.                                          For the period ending DECEMBER 31, 2014</v>
      </c>
      <c r="B220" s="7"/>
      <c r="C220" s="7"/>
      <c r="D220" s="7"/>
      <c r="E220" s="7"/>
      <c r="F220" s="7"/>
      <c r="G220" s="7"/>
    </row>
    <row r="221" spans="1:7">
      <c r="A221" s="7" t="s">
        <v>1121</v>
      </c>
      <c r="B221" s="7"/>
      <c r="C221" s="7"/>
      <c r="D221" s="7"/>
      <c r="E221" s="7"/>
      <c r="F221" s="7"/>
      <c r="G221" s="7"/>
    </row>
    <row r="222" spans="1:7">
      <c r="A222" s="7"/>
      <c r="B222" s="7"/>
      <c r="C222" s="7"/>
      <c r="D222" s="7"/>
      <c r="E222" s="7"/>
      <c r="F222" s="7"/>
      <c r="G222" s="7"/>
    </row>
    <row r="223" spans="1:7" ht="18">
      <c r="A223" s="926" t="s">
        <v>1122</v>
      </c>
      <c r="B223" s="114"/>
      <c r="C223" s="114"/>
      <c r="D223" s="114"/>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ht="15.75">
      <c r="A227" s="7"/>
      <c r="B227" s="913"/>
      <c r="C227" s="913"/>
      <c r="D227" s="592"/>
      <c r="E227" s="7"/>
      <c r="F227" s="7"/>
      <c r="G227" s="7"/>
    </row>
    <row r="228" spans="1:7" ht="15.75">
      <c r="A228" s="7"/>
      <c r="B228" s="913"/>
      <c r="C228" s="971" t="s">
        <v>153</v>
      </c>
      <c r="D228" s="7"/>
      <c r="E228" s="7"/>
      <c r="F228" s="7"/>
      <c r="G228" s="7"/>
    </row>
    <row r="229" spans="1:7" ht="15.75">
      <c r="A229" s="7"/>
      <c r="B229" s="971" t="s">
        <v>1123</v>
      </c>
      <c r="C229" s="913"/>
      <c r="D229" s="7"/>
      <c r="E229" s="7"/>
      <c r="F229" s="7"/>
      <c r="G229" s="7"/>
    </row>
    <row r="230" spans="1:7" ht="15.75">
      <c r="A230" s="7"/>
      <c r="B230" s="913"/>
      <c r="C230" s="913"/>
      <c r="D230" s="7"/>
      <c r="E230" s="7"/>
      <c r="F230" s="7"/>
      <c r="G230" s="7"/>
    </row>
    <row r="231" spans="1:7">
      <c r="A231" s="7">
        <v>1</v>
      </c>
      <c r="B231" s="67" t="s">
        <v>1725</v>
      </c>
      <c r="C231" s="95" t="s">
        <v>1296</v>
      </c>
      <c r="D231" s="300">
        <f>D194</f>
        <v>-1744647559.7300014</v>
      </c>
      <c r="E231" s="7"/>
      <c r="F231" s="7"/>
      <c r="G231" s="7"/>
    </row>
    <row r="232" spans="1:7">
      <c r="A232" s="7"/>
      <c r="B232" s="67"/>
      <c r="C232" s="67"/>
      <c r="D232" s="300"/>
      <c r="E232" s="7"/>
      <c r="F232" s="7"/>
      <c r="G232" s="7"/>
    </row>
    <row r="233" spans="1:7">
      <c r="A233" s="7"/>
      <c r="B233" s="67"/>
      <c r="C233" s="67"/>
      <c r="D233" s="300"/>
      <c r="E233" s="7"/>
      <c r="F233" s="7"/>
      <c r="G233" s="7"/>
    </row>
    <row r="234" spans="1:7" ht="15.75">
      <c r="A234" s="7"/>
      <c r="B234" s="971" t="s">
        <v>1124</v>
      </c>
      <c r="C234" s="913" t="s">
        <v>1125</v>
      </c>
      <c r="D234" s="300"/>
      <c r="E234" s="7"/>
      <c r="F234" s="7"/>
      <c r="G234" s="7"/>
    </row>
    <row r="235" spans="1:7" ht="15.75">
      <c r="A235" s="7"/>
      <c r="B235" s="913"/>
      <c r="C235" s="913"/>
      <c r="D235" s="300"/>
      <c r="E235" s="7"/>
      <c r="F235" s="7"/>
      <c r="G235" s="7"/>
    </row>
    <row r="236" spans="1:7">
      <c r="A236" s="7">
        <v>2</v>
      </c>
      <c r="B236" s="67" t="s">
        <v>1126</v>
      </c>
      <c r="C236" s="258" t="s">
        <v>1127</v>
      </c>
      <c r="D236" s="254">
        <f>SUM(Sch.13!F11,Sch.13!F12)</f>
        <v>1061243296.4200001</v>
      </c>
      <c r="E236" s="7"/>
      <c r="F236" s="7"/>
      <c r="G236" s="7"/>
    </row>
    <row r="237" spans="1:7">
      <c r="A237" s="7">
        <v>3</v>
      </c>
      <c r="B237" s="67" t="s">
        <v>1128</v>
      </c>
      <c r="C237" s="258" t="s">
        <v>1129</v>
      </c>
      <c r="D237" s="254">
        <f>Sch.13!F13</f>
        <v>-714682616.72549999</v>
      </c>
      <c r="E237" s="7"/>
      <c r="F237" s="7"/>
      <c r="G237" s="7"/>
    </row>
    <row r="238" spans="1:7">
      <c r="A238" s="7">
        <v>4</v>
      </c>
      <c r="B238" s="67" t="s">
        <v>1130</v>
      </c>
      <c r="C238" s="258" t="s">
        <v>1131</v>
      </c>
      <c r="D238" s="254">
        <f>SUM(Sch.13!F15:F22)-Sch.13!F20</f>
        <v>-14624805.489999466</v>
      </c>
      <c r="E238" s="7"/>
      <c r="F238" s="7"/>
      <c r="G238" s="7"/>
    </row>
    <row r="239" spans="1:7">
      <c r="A239" s="7">
        <v>5</v>
      </c>
      <c r="B239" s="67" t="s">
        <v>1132</v>
      </c>
      <c r="C239" s="258" t="s">
        <v>188</v>
      </c>
      <c r="D239" s="254">
        <f>Sch.13!F14</f>
        <v>0</v>
      </c>
      <c r="E239" s="7"/>
      <c r="F239" s="7"/>
      <c r="G239" s="7"/>
    </row>
    <row r="240" spans="1:7">
      <c r="A240" s="7">
        <v>6</v>
      </c>
      <c r="B240" s="67" t="s">
        <v>46</v>
      </c>
      <c r="C240" s="95" t="s">
        <v>162</v>
      </c>
      <c r="D240" s="254">
        <f>D242-SUM(D236:D239)</f>
        <v>1534296315.7455022</v>
      </c>
      <c r="E240" s="7"/>
      <c r="F240" s="7"/>
      <c r="G240" s="7"/>
    </row>
    <row r="241" spans="1:7">
      <c r="A241" s="7"/>
      <c r="B241" s="67"/>
      <c r="C241" s="67"/>
      <c r="D241" s="254"/>
      <c r="E241" s="7"/>
      <c r="F241" s="7"/>
      <c r="G241" s="7"/>
    </row>
    <row r="242" spans="1:7">
      <c r="A242" s="7">
        <v>7</v>
      </c>
      <c r="B242" s="67" t="s">
        <v>1133</v>
      </c>
      <c r="C242" s="258" t="s">
        <v>1077</v>
      </c>
      <c r="D242" s="254">
        <f>Sch.13!F30</f>
        <v>1866232189.9500029</v>
      </c>
      <c r="E242" s="7"/>
      <c r="F242" s="7"/>
      <c r="G242" s="7"/>
    </row>
    <row r="243" spans="1:7">
      <c r="A243" s="7"/>
      <c r="B243" s="67"/>
      <c r="C243" s="67"/>
      <c r="D243" s="254"/>
      <c r="E243" s="7"/>
      <c r="F243" s="7"/>
      <c r="G243" s="7"/>
    </row>
    <row r="244" spans="1:7">
      <c r="A244" s="7">
        <v>8</v>
      </c>
      <c r="B244" s="67" t="s">
        <v>1134</v>
      </c>
      <c r="C244" s="95" t="s">
        <v>162</v>
      </c>
      <c r="D244" s="254">
        <f>D231+D242</f>
        <v>121584630.22000146</v>
      </c>
      <c r="E244" s="7"/>
      <c r="F244" s="7"/>
      <c r="G244" s="7"/>
    </row>
    <row r="245" spans="1:7">
      <c r="A245" s="7"/>
      <c r="B245" s="67"/>
      <c r="C245" s="67"/>
      <c r="D245" s="254"/>
      <c r="E245" s="7"/>
      <c r="F245" s="7"/>
      <c r="G245" s="7"/>
    </row>
    <row r="246" spans="1:7">
      <c r="A246" s="7"/>
      <c r="B246" s="67"/>
      <c r="C246" s="67"/>
      <c r="D246" s="254"/>
      <c r="E246" s="7"/>
      <c r="F246" s="7"/>
      <c r="G246" s="7"/>
    </row>
    <row r="247" spans="1:7" ht="15.75">
      <c r="A247" s="7"/>
      <c r="B247" s="971" t="s">
        <v>1135</v>
      </c>
      <c r="C247" s="913" t="s">
        <v>1125</v>
      </c>
      <c r="D247" s="254"/>
      <c r="E247" s="7"/>
      <c r="F247" s="7"/>
      <c r="G247" s="7"/>
    </row>
    <row r="248" spans="1:7" ht="15.75">
      <c r="A248" s="7"/>
      <c r="B248" s="913"/>
      <c r="C248" s="913"/>
      <c r="D248" s="254"/>
      <c r="E248" s="7"/>
      <c r="F248" s="7"/>
      <c r="G248" s="7"/>
    </row>
    <row r="249" spans="1:7">
      <c r="A249" s="7">
        <v>9</v>
      </c>
      <c r="B249" s="67" t="s">
        <v>1136</v>
      </c>
      <c r="C249" s="258" t="s">
        <v>1137</v>
      </c>
      <c r="D249" s="254">
        <f>Sch.13!F46</f>
        <v>-1117703655.2099998</v>
      </c>
      <c r="E249" s="7"/>
      <c r="F249" s="7"/>
      <c r="G249" s="7"/>
    </row>
    <row r="250" spans="1:7">
      <c r="A250" s="7">
        <v>10</v>
      </c>
      <c r="B250" s="67" t="s">
        <v>1138</v>
      </c>
      <c r="C250" s="258" t="s">
        <v>1139</v>
      </c>
      <c r="D250" s="254">
        <f>SUM(Sch.13!F47:F50)</f>
        <v>0</v>
      </c>
      <c r="E250" s="7"/>
      <c r="F250" s="7"/>
      <c r="G250" s="7"/>
    </row>
    <row r="251" spans="1:7">
      <c r="A251" s="7">
        <v>11</v>
      </c>
      <c r="B251" s="67" t="s">
        <v>1140</v>
      </c>
      <c r="C251" s="258" t="s">
        <v>1141</v>
      </c>
      <c r="D251" s="254">
        <f>SUM(Sch.13!F52:F55)</f>
        <v>60235000</v>
      </c>
      <c r="E251" s="7"/>
      <c r="F251" s="7"/>
      <c r="G251" s="7"/>
    </row>
    <row r="252" spans="1:7">
      <c r="A252" s="7">
        <v>12</v>
      </c>
      <c r="B252" s="67" t="s">
        <v>46</v>
      </c>
      <c r="C252" s="967" t="s">
        <v>1142</v>
      </c>
      <c r="D252" s="254">
        <f>SUM(Sch.13!F57:F59)</f>
        <v>0</v>
      </c>
      <c r="E252" s="7"/>
      <c r="F252" s="7"/>
      <c r="G252" s="7"/>
    </row>
    <row r="253" spans="1:7">
      <c r="A253" s="7"/>
      <c r="B253" s="7"/>
      <c r="C253" s="7"/>
      <c r="D253" s="254"/>
      <c r="E253" s="7"/>
      <c r="F253" s="7"/>
      <c r="G253" s="7"/>
    </row>
    <row r="254" spans="1:7">
      <c r="A254" s="7">
        <v>13</v>
      </c>
      <c r="B254" s="67" t="s">
        <v>1906</v>
      </c>
      <c r="C254" s="95" t="s">
        <v>162</v>
      </c>
      <c r="D254" s="254">
        <f>SUM(D249:D252)</f>
        <v>-1057468655.2099998</v>
      </c>
      <c r="E254" s="7"/>
      <c r="F254" s="7"/>
      <c r="G254" s="7"/>
    </row>
    <row r="255" spans="1:7">
      <c r="A255" s="7"/>
      <c r="B255" s="67"/>
      <c r="C255" s="67"/>
      <c r="D255" s="254"/>
      <c r="E255" s="7"/>
      <c r="F255" s="7"/>
      <c r="G255" s="7"/>
    </row>
    <row r="256" spans="1:7">
      <c r="A256" s="7"/>
      <c r="B256" s="67"/>
      <c r="C256" s="67"/>
      <c r="D256" s="254"/>
      <c r="E256" s="7"/>
      <c r="F256" s="7"/>
      <c r="G256" s="7"/>
    </row>
    <row r="257" spans="1:7" ht="15.75">
      <c r="A257" s="7"/>
      <c r="B257" s="971" t="s">
        <v>1143</v>
      </c>
      <c r="C257" s="913" t="s">
        <v>1144</v>
      </c>
      <c r="D257" s="254"/>
      <c r="E257" s="7"/>
      <c r="F257" s="7"/>
      <c r="G257" s="7"/>
    </row>
    <row r="258" spans="1:7" ht="15.75">
      <c r="A258" s="7"/>
      <c r="B258" s="913"/>
      <c r="C258" s="913"/>
      <c r="D258" s="254"/>
      <c r="E258" s="7"/>
      <c r="F258" s="7"/>
      <c r="G258" s="7"/>
    </row>
    <row r="259" spans="1:7">
      <c r="A259" s="7"/>
      <c r="B259" s="67" t="s">
        <v>1145</v>
      </c>
      <c r="C259" s="67"/>
      <c r="D259" s="254"/>
      <c r="E259" s="7"/>
      <c r="F259" s="7"/>
      <c r="G259" s="7"/>
    </row>
    <row r="260" spans="1:7">
      <c r="A260" s="7">
        <v>14</v>
      </c>
      <c r="B260" s="67" t="s">
        <v>108</v>
      </c>
      <c r="C260" s="258" t="s">
        <v>1146</v>
      </c>
      <c r="D260" s="254">
        <f>SUM(Sch.13!F74,Sch.13!F81)</f>
        <v>-2.4214386940002441E-8</v>
      </c>
      <c r="E260" s="7"/>
      <c r="F260" s="7"/>
      <c r="G260" s="7"/>
    </row>
    <row r="261" spans="1:7">
      <c r="A261" s="7">
        <v>15</v>
      </c>
      <c r="B261" s="67" t="s">
        <v>1292</v>
      </c>
      <c r="C261" s="258" t="s">
        <v>1147</v>
      </c>
      <c r="D261" s="254">
        <f>SUM(Sch.13!F72,Sch.13!F79)</f>
        <v>0</v>
      </c>
      <c r="E261" s="7"/>
      <c r="F261" s="7"/>
      <c r="G261" s="7"/>
    </row>
    <row r="262" spans="1:7">
      <c r="A262" s="7">
        <v>16</v>
      </c>
      <c r="B262" s="67" t="s">
        <v>113</v>
      </c>
      <c r="C262" s="258" t="s">
        <v>1148</v>
      </c>
      <c r="D262" s="254">
        <f>SUM(Sch.13!F73,Sch.13!F80)</f>
        <v>0</v>
      </c>
      <c r="E262" s="7"/>
      <c r="F262" s="7"/>
      <c r="G262" s="7"/>
    </row>
    <row r="263" spans="1:7">
      <c r="A263" s="7">
        <v>17</v>
      </c>
      <c r="B263" s="67" t="s">
        <v>1149</v>
      </c>
      <c r="C263" s="258" t="s">
        <v>1308</v>
      </c>
      <c r="D263" s="254">
        <f>Sch.13!F75</f>
        <v>901793520.36999989</v>
      </c>
      <c r="E263" s="7"/>
      <c r="F263" s="7"/>
      <c r="G263" s="7"/>
    </row>
    <row r="264" spans="1:7">
      <c r="A264" s="7">
        <v>18</v>
      </c>
      <c r="B264" s="67" t="s">
        <v>1150</v>
      </c>
      <c r="C264" s="258" t="s">
        <v>1151</v>
      </c>
      <c r="D264" s="254">
        <f>SUM(Sch.13!F83,Sch.13!F84)</f>
        <v>0</v>
      </c>
      <c r="E264" s="7"/>
      <c r="F264" s="7"/>
      <c r="G264" s="7"/>
    </row>
    <row r="265" spans="1:7">
      <c r="A265" s="7">
        <v>19</v>
      </c>
      <c r="B265" s="67" t="s">
        <v>1152</v>
      </c>
      <c r="C265" s="95" t="s">
        <v>162</v>
      </c>
      <c r="D265" s="254">
        <f>D267-SUM(D260:D264)</f>
        <v>-1413869.1000000238</v>
      </c>
      <c r="E265" s="7"/>
      <c r="F265" s="7"/>
      <c r="G265" s="7"/>
    </row>
    <row r="266" spans="1:7">
      <c r="A266" s="7"/>
      <c r="B266" s="67"/>
      <c r="C266" s="67"/>
      <c r="D266" s="254"/>
      <c r="E266" s="7"/>
      <c r="F266" s="7"/>
      <c r="G266" s="7"/>
    </row>
    <row r="267" spans="1:7">
      <c r="A267" s="7">
        <v>20</v>
      </c>
      <c r="B267" s="67" t="s">
        <v>1153</v>
      </c>
      <c r="C267" s="258" t="s">
        <v>1325</v>
      </c>
      <c r="D267" s="254">
        <f>Sch.13!F93</f>
        <v>900379651.26999986</v>
      </c>
      <c r="E267" s="7"/>
      <c r="F267" s="7"/>
      <c r="G267" s="7"/>
    </row>
    <row r="268" spans="1:7">
      <c r="A268" s="7"/>
      <c r="B268" s="67"/>
      <c r="C268" s="67"/>
      <c r="D268" s="254"/>
      <c r="E268" s="7"/>
      <c r="F268" s="7"/>
      <c r="G268" s="7"/>
    </row>
    <row r="269" spans="1:7">
      <c r="A269" s="7">
        <v>21</v>
      </c>
      <c r="B269" s="991" t="s">
        <v>1905</v>
      </c>
      <c r="C269" s="95" t="s">
        <v>162</v>
      </c>
      <c r="D269" s="254">
        <f>D244+D254+D267</f>
        <v>-35504373.719998479</v>
      </c>
      <c r="E269" s="7"/>
      <c r="F269" s="7"/>
      <c r="G269" s="7"/>
    </row>
    <row r="270" spans="1:7">
      <c r="A270" s="7"/>
      <c r="B270" s="67"/>
      <c r="C270" s="67"/>
      <c r="D270" s="254"/>
      <c r="E270" s="7"/>
      <c r="F270" s="7"/>
      <c r="G270" s="7"/>
    </row>
    <row r="271" spans="1:7">
      <c r="A271" s="7">
        <v>22</v>
      </c>
      <c r="B271" s="7" t="s">
        <v>1154</v>
      </c>
      <c r="C271" s="967" t="s">
        <v>1155</v>
      </c>
      <c r="D271" s="254">
        <f>Sch.13!F95</f>
        <v>37132689.579997778</v>
      </c>
      <c r="E271" s="7"/>
      <c r="F271" s="7"/>
      <c r="G271" s="7"/>
    </row>
    <row r="272" spans="1:7">
      <c r="A272" s="7"/>
      <c r="B272" s="7"/>
      <c r="C272" s="7"/>
      <c r="D272" s="300"/>
      <c r="E272" s="7"/>
      <c r="F272" s="7"/>
      <c r="G272" s="7"/>
    </row>
    <row r="273" spans="1:7" ht="15.75">
      <c r="A273" s="7">
        <v>23</v>
      </c>
      <c r="B273" s="592" t="s">
        <v>1156</v>
      </c>
      <c r="C273" s="95" t="s">
        <v>162</v>
      </c>
      <c r="D273" s="969">
        <f>D269+D271</f>
        <v>1628315.859999299</v>
      </c>
      <c r="E273" s="7"/>
      <c r="F273" s="7"/>
      <c r="G273" s="7"/>
    </row>
    <row r="274" spans="1:7">
      <c r="A274" s="7"/>
      <c r="B274" s="7"/>
      <c r="C274" s="7"/>
      <c r="D274" s="7"/>
      <c r="E274" s="7"/>
      <c r="F274" s="7"/>
      <c r="G274" s="7"/>
    </row>
    <row r="275" spans="1:7">
      <c r="A275" s="7" t="str">
        <f>'Data Sheet'!A46</f>
        <v>Annual Report of VERIZON NEW YORK INC.                                          For the period ending DECEMBER 31, 2014</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926" t="s">
        <v>1157</v>
      </c>
      <c r="B278" s="114"/>
      <c r="C278" s="114"/>
      <c r="D278" s="114"/>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ht="15.75">
      <c r="A283" s="7"/>
      <c r="B283" s="7"/>
      <c r="C283" s="962" t="s">
        <v>153</v>
      </c>
      <c r="D283" s="7"/>
      <c r="E283" s="7"/>
      <c r="F283" s="7"/>
      <c r="G283" s="7"/>
    </row>
    <row r="284" spans="1:7">
      <c r="A284" s="7" t="s">
        <v>475</v>
      </c>
      <c r="B284" s="7" t="s">
        <v>1158</v>
      </c>
      <c r="C284" s="109" t="s">
        <v>1296</v>
      </c>
      <c r="D284" s="300">
        <f>D99</f>
        <v>5230477636.0600004</v>
      </c>
      <c r="E284" s="300"/>
      <c r="F284" s="300"/>
      <c r="G284" s="300"/>
    </row>
    <row r="285" spans="1:7" ht="15.75">
      <c r="A285" s="7"/>
      <c r="B285" s="7"/>
      <c r="C285" s="962" t="s">
        <v>1159</v>
      </c>
      <c r="D285" s="7"/>
      <c r="E285" s="7"/>
      <c r="F285" s="7"/>
      <c r="G285" s="7"/>
    </row>
    <row r="286" spans="1:7" ht="15.75">
      <c r="A286" s="7" t="s">
        <v>968</v>
      </c>
      <c r="B286" s="7" t="s">
        <v>2289</v>
      </c>
      <c r="C286" s="536" t="s">
        <v>2290</v>
      </c>
      <c r="D286" s="7">
        <f>'Sch.61 (REDACTED)'!J28</f>
        <v>2726588</v>
      </c>
      <c r="E286" s="7"/>
      <c r="F286" s="7"/>
      <c r="G286" s="7"/>
    </row>
    <row r="287" spans="1:7">
      <c r="A287" s="7"/>
      <c r="B287" s="7"/>
      <c r="C287" s="7"/>
      <c r="D287" s="7"/>
      <c r="E287" s="7"/>
      <c r="F287" s="7"/>
      <c r="G287" s="7"/>
    </row>
    <row r="288" spans="1:7">
      <c r="A288" s="7"/>
      <c r="B288" s="7"/>
      <c r="C288" s="7"/>
      <c r="D288" s="7"/>
      <c r="E288" s="7"/>
      <c r="F288" s="7"/>
      <c r="G288" s="7"/>
    </row>
    <row r="289" spans="1:7" ht="15.75">
      <c r="A289" s="115" t="s">
        <v>2291</v>
      </c>
      <c r="B289" s="115"/>
      <c r="C289" s="115"/>
      <c r="D289" s="115"/>
      <c r="E289" s="7"/>
      <c r="F289" s="7"/>
      <c r="G289" s="7"/>
    </row>
    <row r="290" spans="1:7" ht="15.75">
      <c r="A290" s="7"/>
      <c r="B290" s="594"/>
      <c r="C290" s="962" t="s">
        <v>2292</v>
      </c>
      <c r="D290" s="114"/>
      <c r="E290" s="114"/>
      <c r="F290" s="114"/>
      <c r="G290" s="114"/>
    </row>
    <row r="291" spans="1:7" ht="15.75">
      <c r="A291" s="7" t="s">
        <v>1212</v>
      </c>
      <c r="B291" s="7" t="s">
        <v>2293</v>
      </c>
      <c r="C291" s="536" t="s">
        <v>2294</v>
      </c>
      <c r="D291" s="300" t="e">
        <f>SUM(#REF!)</f>
        <v>#REF!</v>
      </c>
      <c r="E291" s="300"/>
      <c r="F291" s="300"/>
      <c r="G291" s="300"/>
    </row>
    <row r="292" spans="1:7">
      <c r="A292" s="7"/>
      <c r="B292" s="7"/>
      <c r="C292" s="7"/>
      <c r="D292" s="7"/>
      <c r="E292" s="7"/>
      <c r="F292" s="7"/>
      <c r="G292" s="7"/>
    </row>
    <row r="293" spans="1:7">
      <c r="A293" s="7" t="s">
        <v>71</v>
      </c>
      <c r="B293" s="7" t="s">
        <v>1327</v>
      </c>
      <c r="C293" s="972" t="s">
        <v>162</v>
      </c>
      <c r="D293" s="7">
        <f>D116</f>
        <v>1061243296.42</v>
      </c>
      <c r="E293" s="7"/>
      <c r="F293" s="7"/>
      <c r="G293" s="7"/>
    </row>
    <row r="294" spans="1:7">
      <c r="A294" s="7"/>
      <c r="B294" s="7"/>
      <c r="C294" s="7"/>
      <c r="D294" s="7"/>
      <c r="E294" s="7"/>
      <c r="F294" s="7"/>
      <c r="G294" s="7"/>
    </row>
    <row r="295" spans="1:7">
      <c r="A295" s="7" t="s">
        <v>72</v>
      </c>
      <c r="B295" s="7" t="s">
        <v>2295</v>
      </c>
      <c r="C295" s="109" t="s">
        <v>162</v>
      </c>
      <c r="D295" s="7" t="e">
        <f>D297-D291-D293</f>
        <v>#REF!</v>
      </c>
      <c r="E295" s="7"/>
      <c r="F295" s="7"/>
      <c r="G295" s="7"/>
    </row>
    <row r="296" spans="1:7">
      <c r="A296" s="7"/>
      <c r="B296" s="7"/>
      <c r="C296" s="7"/>
      <c r="D296" s="7"/>
      <c r="E296" s="7"/>
      <c r="F296" s="7"/>
      <c r="G296" s="7"/>
    </row>
    <row r="297" spans="1:7">
      <c r="A297" s="7" t="s">
        <v>484</v>
      </c>
      <c r="B297" s="994" t="s">
        <v>1904</v>
      </c>
      <c r="C297" s="109" t="s">
        <v>162</v>
      </c>
      <c r="D297" s="7">
        <f>D132</f>
        <v>7810272396.3700018</v>
      </c>
      <c r="E297" s="7"/>
      <c r="F297" s="7"/>
      <c r="G297" s="7"/>
    </row>
    <row r="298" spans="1:7">
      <c r="A298" s="7"/>
      <c r="B298" s="7"/>
      <c r="C298" s="7"/>
      <c r="D298" s="7"/>
      <c r="E298" s="7"/>
      <c r="F298" s="7"/>
      <c r="G298" s="7"/>
    </row>
    <row r="299" spans="1:7">
      <c r="A299" s="7" t="s">
        <v>487</v>
      </c>
      <c r="B299" s="7" t="s">
        <v>2296</v>
      </c>
      <c r="C299" s="109" t="s">
        <v>162</v>
      </c>
      <c r="D299" s="7">
        <f>D135-D140+SUM(D141:D142)</f>
        <v>-1295169570.02</v>
      </c>
      <c r="E299" s="7"/>
      <c r="F299" s="7"/>
      <c r="G299" s="7"/>
    </row>
    <row r="300" spans="1:7">
      <c r="A300" s="7"/>
      <c r="B300" s="7"/>
      <c r="C300" s="7"/>
      <c r="D300" s="7"/>
      <c r="E300" s="7"/>
      <c r="F300" s="7"/>
      <c r="G300" s="7"/>
    </row>
    <row r="301" spans="1:7">
      <c r="A301" s="7" t="s">
        <v>2227</v>
      </c>
      <c r="B301" s="7" t="s">
        <v>2297</v>
      </c>
      <c r="C301" s="109" t="s">
        <v>162</v>
      </c>
      <c r="D301" s="7">
        <f>D136</f>
        <v>474050207</v>
      </c>
      <c r="E301" s="7"/>
      <c r="F301" s="7"/>
      <c r="G301" s="7"/>
    </row>
    <row r="302" spans="1:7">
      <c r="A302" s="7"/>
      <c r="B302" s="7"/>
      <c r="C302" s="7"/>
      <c r="D302" s="7"/>
      <c r="E302" s="7"/>
      <c r="F302" s="7"/>
      <c r="G302" s="7"/>
    </row>
    <row r="303" spans="1:7">
      <c r="A303" s="7" t="s">
        <v>341</v>
      </c>
      <c r="B303" s="7" t="s">
        <v>2298</v>
      </c>
      <c r="C303" s="109" t="s">
        <v>162</v>
      </c>
      <c r="D303" s="7">
        <f>D284-D297-D299-D301</f>
        <v>-1758675397.2900014</v>
      </c>
      <c r="E303" s="7"/>
      <c r="F303" s="7"/>
      <c r="G303" s="7"/>
    </row>
    <row r="304" spans="1:7">
      <c r="A304" s="7"/>
      <c r="B304" s="7"/>
      <c r="C304" s="7"/>
      <c r="D304" s="7"/>
      <c r="E304" s="7"/>
      <c r="F304" s="7"/>
      <c r="G304" s="7"/>
    </row>
    <row r="305" spans="1:7" ht="15.75">
      <c r="A305" s="967">
        <v>10</v>
      </c>
      <c r="B305" s="7" t="s">
        <v>2299</v>
      </c>
      <c r="C305" s="109" t="s">
        <v>162</v>
      </c>
      <c r="D305" s="300">
        <f>D284</f>
        <v>5230477636.0600004</v>
      </c>
      <c r="E305" s="969"/>
      <c r="F305" s="969"/>
      <c r="G305" s="969"/>
    </row>
    <row r="306" spans="1:7">
      <c r="A306" s="7"/>
      <c r="B306" s="7"/>
      <c r="C306" s="7"/>
      <c r="D306" s="7"/>
      <c r="E306" s="7"/>
      <c r="F306" s="7"/>
      <c r="G306" s="7"/>
    </row>
    <row r="307" spans="1:7">
      <c r="A307" s="7"/>
      <c r="B307" s="7"/>
      <c r="C307" s="7"/>
      <c r="D307" s="7"/>
      <c r="E307" s="7"/>
      <c r="F307" s="7"/>
      <c r="G307" s="7"/>
    </row>
    <row r="308" spans="1:7" ht="15.75">
      <c r="A308" s="115" t="s">
        <v>2300</v>
      </c>
      <c r="B308" s="115"/>
      <c r="C308" s="115"/>
      <c r="D308" s="115"/>
      <c r="E308" s="7"/>
      <c r="F308" s="7"/>
      <c r="G308" s="7"/>
    </row>
    <row r="309" spans="1:7">
      <c r="A309" s="7"/>
      <c r="B309" s="7"/>
      <c r="C309" s="7"/>
      <c r="D309" s="7"/>
      <c r="E309" s="7"/>
      <c r="F309" s="7"/>
      <c r="G309" s="7"/>
    </row>
    <row r="310" spans="1:7">
      <c r="A310" s="7" t="s">
        <v>74</v>
      </c>
      <c r="B310" s="7" t="s">
        <v>2293</v>
      </c>
      <c r="C310" s="109" t="s">
        <v>162</v>
      </c>
      <c r="D310" s="973" t="e">
        <f>D291/$D$284*100</f>
        <v>#REF!</v>
      </c>
      <c r="E310" s="973"/>
      <c r="F310" s="973"/>
      <c r="G310" s="973"/>
    </row>
    <row r="311" spans="1:7">
      <c r="A311" s="7"/>
      <c r="B311" s="7"/>
      <c r="C311" s="7"/>
      <c r="D311" s="973"/>
      <c r="E311" s="973"/>
      <c r="F311" s="973"/>
      <c r="G311" s="973"/>
    </row>
    <row r="312" spans="1:7">
      <c r="A312" s="7" t="s">
        <v>75</v>
      </c>
      <c r="B312" s="7" t="s">
        <v>1327</v>
      </c>
      <c r="C312" s="109" t="s">
        <v>162</v>
      </c>
      <c r="D312" s="973">
        <f>D293/$D$284*100</f>
        <v>20.289605849828472</v>
      </c>
      <c r="E312" s="973"/>
      <c r="F312" s="973"/>
      <c r="G312" s="973"/>
    </row>
    <row r="313" spans="1:7">
      <c r="A313" s="7"/>
      <c r="B313" s="7"/>
      <c r="C313" s="7"/>
      <c r="D313" s="973"/>
      <c r="E313" s="973"/>
      <c r="F313" s="973"/>
      <c r="G313" s="973"/>
    </row>
    <row r="314" spans="1:7">
      <c r="A314" s="7" t="s">
        <v>76</v>
      </c>
      <c r="B314" s="7" t="s">
        <v>2295</v>
      </c>
      <c r="C314" s="109" t="s">
        <v>162</v>
      </c>
      <c r="D314" s="973" t="e">
        <f>D295/$D$284*100</f>
        <v>#REF!</v>
      </c>
      <c r="E314" s="973"/>
      <c r="F314" s="973"/>
      <c r="G314" s="973"/>
    </row>
    <row r="315" spans="1:7">
      <c r="A315" s="7"/>
      <c r="B315" s="7"/>
      <c r="C315" s="7"/>
      <c r="D315" s="973"/>
      <c r="E315" s="973"/>
      <c r="F315" s="973"/>
      <c r="G315" s="973"/>
    </row>
    <row r="316" spans="1:7">
      <c r="A316" s="7" t="s">
        <v>77</v>
      </c>
      <c r="B316" s="7" t="s">
        <v>2296</v>
      </c>
      <c r="C316" s="109" t="s">
        <v>162</v>
      </c>
      <c r="D316" s="973">
        <f>D299/$D$284*100</f>
        <v>-24.761975103207241</v>
      </c>
      <c r="E316" s="973"/>
      <c r="F316" s="973"/>
      <c r="G316" s="973"/>
    </row>
    <row r="317" spans="1:7">
      <c r="A317" s="7"/>
      <c r="B317" s="7"/>
      <c r="C317" s="7"/>
      <c r="D317" s="973"/>
      <c r="E317" s="973"/>
      <c r="F317" s="973"/>
      <c r="G317" s="973"/>
    </row>
    <row r="318" spans="1:7">
      <c r="A318" s="7" t="s">
        <v>78</v>
      </c>
      <c r="B318" s="7" t="s">
        <v>2297</v>
      </c>
      <c r="C318" s="109" t="s">
        <v>162</v>
      </c>
      <c r="D318" s="973">
        <f>D301/$D$284*100</f>
        <v>9.0632297848249905</v>
      </c>
      <c r="E318" s="973"/>
      <c r="F318" s="973"/>
      <c r="G318" s="973"/>
    </row>
    <row r="319" spans="1:7">
      <c r="A319" s="7"/>
      <c r="B319" s="7"/>
      <c r="C319" s="7"/>
      <c r="D319" s="973"/>
      <c r="E319" s="973"/>
      <c r="F319" s="973"/>
      <c r="G319" s="973"/>
    </row>
    <row r="320" spans="1:7">
      <c r="A320" s="7" t="s">
        <v>79</v>
      </c>
      <c r="B320" s="7" t="s">
        <v>2298</v>
      </c>
      <c r="C320" s="109" t="s">
        <v>162</v>
      </c>
      <c r="D320" s="973">
        <f>D303/$D$284*100</f>
        <v>-33.623609919777259</v>
      </c>
      <c r="E320" s="973"/>
      <c r="F320" s="973"/>
      <c r="G320" s="973"/>
    </row>
    <row r="321" spans="1:7">
      <c r="A321" s="7"/>
      <c r="B321" s="7"/>
      <c r="C321" s="7"/>
      <c r="D321" s="973"/>
      <c r="E321" s="973"/>
      <c r="F321" s="973"/>
      <c r="G321" s="973"/>
    </row>
    <row r="322" spans="1:7">
      <c r="A322" s="7" t="s">
        <v>80</v>
      </c>
      <c r="B322" s="7" t="s">
        <v>2299</v>
      </c>
      <c r="C322" s="109" t="s">
        <v>162</v>
      </c>
      <c r="D322" s="973" t="e">
        <f>SUM(D310:D320)</f>
        <v>#REF!</v>
      </c>
      <c r="E322" s="973"/>
      <c r="F322" s="973"/>
      <c r="G322" s="973"/>
    </row>
    <row r="323" spans="1:7">
      <c r="A323" s="7"/>
      <c r="B323" s="7"/>
      <c r="C323" s="7"/>
      <c r="D323" s="974"/>
      <c r="E323" s="974"/>
      <c r="F323" s="974"/>
      <c r="G323" s="974"/>
    </row>
    <row r="324" spans="1:7">
      <c r="A324" s="7"/>
      <c r="B324" s="7"/>
      <c r="C324" s="7"/>
      <c r="D324" s="7"/>
      <c r="E324" s="7"/>
      <c r="F324" s="7"/>
      <c r="G324" s="7"/>
    </row>
    <row r="325" spans="1:7" ht="15.75">
      <c r="A325" s="115" t="s">
        <v>2301</v>
      </c>
      <c r="B325" s="115"/>
      <c r="C325" s="115"/>
      <c r="D325" s="115"/>
      <c r="E325" s="7"/>
      <c r="F325" s="7"/>
      <c r="G325" s="7"/>
    </row>
    <row r="326" spans="1:7">
      <c r="A326" s="7"/>
      <c r="B326" s="7"/>
      <c r="C326" s="7"/>
      <c r="D326" s="7"/>
      <c r="E326" s="7"/>
      <c r="F326" s="7"/>
      <c r="G326" s="7"/>
    </row>
    <row r="327" spans="1:7">
      <c r="A327" s="7" t="s">
        <v>81</v>
      </c>
      <c r="B327" s="7" t="s">
        <v>2293</v>
      </c>
      <c r="C327" s="109" t="s">
        <v>162</v>
      </c>
      <c r="D327" s="975" t="e">
        <f>D291/$D$286</f>
        <v>#REF!</v>
      </c>
      <c r="E327" s="975"/>
      <c r="F327" s="975"/>
      <c r="G327" s="975"/>
    </row>
    <row r="328" spans="1:7">
      <c r="A328" s="7"/>
      <c r="B328" s="7"/>
      <c r="C328" s="7"/>
      <c r="D328" s="975"/>
      <c r="E328" s="975"/>
      <c r="F328" s="975"/>
      <c r="G328" s="975"/>
    </row>
    <row r="329" spans="1:7">
      <c r="A329" s="7" t="s">
        <v>82</v>
      </c>
      <c r="B329" s="7" t="s">
        <v>1327</v>
      </c>
      <c r="C329" s="109" t="s">
        <v>162</v>
      </c>
      <c r="D329" s="975">
        <f>D293/$D$286</f>
        <v>389.22026225451003</v>
      </c>
      <c r="E329" s="975"/>
      <c r="F329" s="975"/>
      <c r="G329" s="975"/>
    </row>
    <row r="330" spans="1:7">
      <c r="A330" s="7"/>
      <c r="B330" s="7"/>
      <c r="C330" s="7"/>
      <c r="D330" s="975"/>
      <c r="E330" s="975"/>
      <c r="F330" s="975"/>
      <c r="G330" s="975"/>
    </row>
    <row r="331" spans="1:7">
      <c r="A331" s="7" t="s">
        <v>83</v>
      </c>
      <c r="B331" s="7" t="s">
        <v>2295</v>
      </c>
      <c r="C331" s="109" t="s">
        <v>162</v>
      </c>
      <c r="D331" s="975" t="e">
        <f>D295/$D$286</f>
        <v>#REF!</v>
      </c>
      <c r="E331" s="975"/>
      <c r="F331" s="975"/>
      <c r="G331" s="975"/>
    </row>
    <row r="332" spans="1:7">
      <c r="A332" s="7"/>
      <c r="B332" s="7"/>
      <c r="C332" s="7"/>
      <c r="D332" s="975"/>
      <c r="E332" s="975"/>
      <c r="F332" s="975"/>
      <c r="G332" s="975"/>
    </row>
    <row r="333" spans="1:7">
      <c r="A333" s="7" t="s">
        <v>84</v>
      </c>
      <c r="B333" s="7" t="s">
        <v>2296</v>
      </c>
      <c r="C333" s="109" t="s">
        <v>162</v>
      </c>
      <c r="D333" s="975">
        <f>D299/$D$286</f>
        <v>-475.01476938209953</v>
      </c>
      <c r="E333" s="975"/>
      <c r="F333" s="975"/>
      <c r="G333" s="975"/>
    </row>
    <row r="334" spans="1:7">
      <c r="A334" s="7"/>
      <c r="B334" s="7"/>
      <c r="C334" s="7"/>
      <c r="D334" s="975"/>
      <c r="E334" s="975"/>
      <c r="F334" s="975"/>
      <c r="G334" s="975"/>
    </row>
    <row r="335" spans="1:7">
      <c r="A335" s="7" t="s">
        <v>85</v>
      </c>
      <c r="B335" s="7" t="s">
        <v>2297</v>
      </c>
      <c r="C335" s="109" t="s">
        <v>162</v>
      </c>
      <c r="D335" s="975">
        <f>D301/$D$286</f>
        <v>173.86206020124786</v>
      </c>
      <c r="E335" s="975"/>
      <c r="F335" s="975"/>
      <c r="G335" s="975"/>
    </row>
    <row r="336" spans="1:7">
      <c r="A336" s="7"/>
      <c r="B336" s="7"/>
      <c r="C336" s="7"/>
      <c r="D336" s="975"/>
      <c r="E336" s="975"/>
      <c r="F336" s="975"/>
      <c r="G336" s="975"/>
    </row>
    <row r="337" spans="1:7">
      <c r="A337" s="7" t="s">
        <v>86</v>
      </c>
      <c r="B337" s="7" t="s">
        <v>2298</v>
      </c>
      <c r="C337" s="109" t="s">
        <v>162</v>
      </c>
      <c r="D337" s="975">
        <f>D303/$D$286</f>
        <v>-645.00958607974565</v>
      </c>
      <c r="E337" s="975"/>
      <c r="F337" s="975"/>
      <c r="G337" s="975"/>
    </row>
    <row r="338" spans="1:7">
      <c r="A338" s="7"/>
      <c r="B338" s="7"/>
      <c r="C338" s="7"/>
      <c r="D338" s="975"/>
      <c r="E338" s="975"/>
      <c r="F338" s="975"/>
      <c r="G338" s="975"/>
    </row>
    <row r="339" spans="1:7">
      <c r="A339" s="7" t="s">
        <v>87</v>
      </c>
      <c r="B339" s="7" t="s">
        <v>2299</v>
      </c>
      <c r="C339" s="109" t="s">
        <v>162</v>
      </c>
      <c r="D339" s="975" t="e">
        <f>SUM(D327:D337)</f>
        <v>#REF!</v>
      </c>
      <c r="E339" s="975"/>
      <c r="F339" s="975"/>
      <c r="G339" s="975"/>
    </row>
    <row r="340" spans="1:7">
      <c r="A340" s="7"/>
      <c r="B340" s="7"/>
      <c r="C340" s="7"/>
      <c r="D340" s="7"/>
      <c r="E340" s="7"/>
      <c r="F340" s="7"/>
      <c r="G340" s="7"/>
    </row>
    <row r="341" spans="1:7">
      <c r="A341" s="7" t="str">
        <f>'Data Sheet'!A46</f>
        <v>Annual Report of VERIZON NEW YORK INC.                                          For the period ending DECEMBER 31, 2014</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926" t="s">
        <v>2302</v>
      </c>
      <c r="B344" s="114"/>
      <c r="C344" s="114"/>
      <c r="D344" s="114"/>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ht="15.75">
      <c r="A348" s="7"/>
      <c r="B348" s="7"/>
      <c r="C348" s="962" t="s">
        <v>153</v>
      </c>
      <c r="D348" s="7"/>
      <c r="E348" s="7"/>
      <c r="F348" s="7"/>
      <c r="G348" s="7"/>
    </row>
    <row r="349" spans="1:7" ht="15.75">
      <c r="A349" s="7"/>
      <c r="B349" s="976" t="s">
        <v>2303</v>
      </c>
      <c r="C349" s="115" t="s">
        <v>2304</v>
      </c>
      <c r="D349" s="521"/>
      <c r="E349" s="7"/>
      <c r="F349" s="7"/>
      <c r="G349" s="7"/>
    </row>
    <row r="350" spans="1:7">
      <c r="A350" s="7">
        <v>1</v>
      </c>
      <c r="B350" s="7" t="s">
        <v>2376</v>
      </c>
      <c r="C350" s="7" t="s">
        <v>136</v>
      </c>
      <c r="D350" s="300">
        <f>Sch.14!J35</f>
        <v>3126886539.71</v>
      </c>
      <c r="E350" s="7"/>
      <c r="F350" s="7"/>
      <c r="G350" s="7"/>
    </row>
    <row r="351" spans="1:7">
      <c r="A351" s="7">
        <v>2</v>
      </c>
      <c r="B351" s="7" t="s">
        <v>2382</v>
      </c>
      <c r="C351" s="7" t="s">
        <v>2305</v>
      </c>
      <c r="D351" s="254">
        <f>Sch.14!J49</f>
        <v>10024767137.880001</v>
      </c>
      <c r="E351" s="7"/>
      <c r="F351" s="7"/>
      <c r="G351" s="7"/>
    </row>
    <row r="352" spans="1:7">
      <c r="A352" s="7">
        <v>3</v>
      </c>
      <c r="B352" s="7" t="s">
        <v>2306</v>
      </c>
      <c r="C352" s="7" t="s">
        <v>1290</v>
      </c>
      <c r="D352" s="254">
        <f>Sch.14!J69</f>
        <v>190504242.12</v>
      </c>
      <c r="E352" s="7"/>
      <c r="F352" s="7"/>
      <c r="G352" s="7"/>
    </row>
    <row r="353" spans="1:7">
      <c r="A353" s="7">
        <v>4</v>
      </c>
      <c r="B353" s="7" t="s">
        <v>2307</v>
      </c>
      <c r="C353" s="7" t="s">
        <v>1306</v>
      </c>
      <c r="D353" s="254">
        <f>Sch.14!J81</f>
        <v>13409459813.349998</v>
      </c>
      <c r="E353" s="7"/>
      <c r="F353" s="7"/>
      <c r="G353" s="7"/>
    </row>
    <row r="354" spans="1:7">
      <c r="A354" s="7">
        <v>5</v>
      </c>
      <c r="B354" s="7" t="s">
        <v>2308</v>
      </c>
      <c r="C354" s="7" t="s">
        <v>2309</v>
      </c>
      <c r="D354" s="254">
        <f>Sch.14!J87</f>
        <v>997413288.38999999</v>
      </c>
      <c r="E354" s="7"/>
      <c r="F354" s="7"/>
      <c r="G354" s="7"/>
    </row>
    <row r="355" spans="1:7">
      <c r="A355" s="7"/>
      <c r="B355" s="7"/>
      <c r="C355" s="7"/>
      <c r="D355" s="300"/>
      <c r="E355" s="7"/>
      <c r="F355" s="7"/>
      <c r="G355" s="7"/>
    </row>
    <row r="356" spans="1:7" ht="15.75">
      <c r="A356" s="7">
        <v>6</v>
      </c>
      <c r="B356" s="592" t="s">
        <v>2310</v>
      </c>
      <c r="C356" s="109" t="s">
        <v>162</v>
      </c>
      <c r="D356" s="254">
        <f>SUM(D350:D354)</f>
        <v>27749031021.449997</v>
      </c>
      <c r="E356" s="7"/>
      <c r="F356" s="7"/>
      <c r="G356" s="7"/>
    </row>
    <row r="357" spans="1:7">
      <c r="A357" s="7"/>
      <c r="B357" s="7"/>
      <c r="C357" s="7"/>
      <c r="D357" s="254"/>
      <c r="E357" s="7"/>
      <c r="F357" s="7"/>
      <c r="G357" s="7"/>
    </row>
    <row r="358" spans="1:7">
      <c r="A358" s="7">
        <v>7</v>
      </c>
      <c r="B358" s="7" t="s">
        <v>2311</v>
      </c>
      <c r="C358" s="7" t="s">
        <v>2312</v>
      </c>
      <c r="D358" s="254">
        <f>Sch.14!J92</f>
        <v>2889010</v>
      </c>
      <c r="E358" s="7"/>
      <c r="F358" s="7"/>
      <c r="G358" s="7"/>
    </row>
    <row r="359" spans="1:7">
      <c r="A359" s="7"/>
      <c r="B359" s="7"/>
      <c r="C359" s="7"/>
      <c r="D359" s="254"/>
      <c r="E359" s="7"/>
      <c r="F359" s="7"/>
      <c r="G359" s="7"/>
    </row>
    <row r="360" spans="1:7">
      <c r="A360" s="7"/>
      <c r="B360" s="7" t="s">
        <v>2313</v>
      </c>
      <c r="C360" s="7"/>
      <c r="D360" s="254"/>
      <c r="E360" s="7"/>
      <c r="F360" s="7"/>
      <c r="G360" s="7"/>
    </row>
    <row r="361" spans="1:7">
      <c r="A361" s="7">
        <v>8</v>
      </c>
      <c r="B361" s="7" t="s">
        <v>2314</v>
      </c>
      <c r="C361" s="7" t="s">
        <v>2315</v>
      </c>
      <c r="D361" s="254">
        <f>SUM(Sch.14!J93:J94)</f>
        <v>545325404.01999998</v>
      </c>
      <c r="E361" s="7"/>
      <c r="F361" s="7"/>
      <c r="G361" s="7"/>
    </row>
    <row r="362" spans="1:7">
      <c r="A362" s="7"/>
      <c r="B362" s="7"/>
      <c r="C362" s="7"/>
      <c r="D362" s="254"/>
      <c r="E362" s="7"/>
      <c r="F362" s="7"/>
      <c r="G362" s="7"/>
    </row>
    <row r="363" spans="1:7">
      <c r="A363" s="7">
        <v>9</v>
      </c>
      <c r="B363" s="7" t="s">
        <v>2316</v>
      </c>
      <c r="C363" s="7"/>
      <c r="D363" s="254"/>
      <c r="E363" s="7"/>
      <c r="F363" s="7"/>
      <c r="G363" s="7"/>
    </row>
    <row r="364" spans="1:7">
      <c r="A364" s="7">
        <v>10</v>
      </c>
      <c r="B364" s="7" t="s">
        <v>2317</v>
      </c>
      <c r="C364" s="7" t="s">
        <v>1110</v>
      </c>
      <c r="D364" s="254">
        <f>SUM(Sch.14!J95:J96)</f>
        <v>0</v>
      </c>
      <c r="E364" s="7"/>
      <c r="F364" s="7"/>
      <c r="G364" s="7"/>
    </row>
    <row r="365" spans="1:7">
      <c r="A365" s="7"/>
      <c r="B365" s="7"/>
      <c r="C365" s="7"/>
      <c r="D365" s="254"/>
      <c r="E365" s="7"/>
      <c r="F365" s="7"/>
      <c r="G365" s="7"/>
    </row>
    <row r="366" spans="1:7">
      <c r="A366" s="7">
        <v>11</v>
      </c>
      <c r="B366" s="7" t="s">
        <v>2318</v>
      </c>
      <c r="C366" s="7" t="s">
        <v>1113</v>
      </c>
      <c r="D366" s="254">
        <f>Sch.14!J97</f>
        <v>0</v>
      </c>
      <c r="E366" s="7"/>
      <c r="F366" s="7"/>
      <c r="G366" s="7"/>
    </row>
    <row r="367" spans="1:7">
      <c r="A367" s="7">
        <v>12</v>
      </c>
      <c r="B367" s="7" t="s">
        <v>2319</v>
      </c>
      <c r="C367" s="7" t="s">
        <v>1115</v>
      </c>
      <c r="D367" s="254">
        <f>Sch.14!J98</f>
        <v>-3222653</v>
      </c>
      <c r="E367" s="7"/>
      <c r="F367" s="7"/>
      <c r="G367" s="7"/>
    </row>
    <row r="368" spans="1:7">
      <c r="A368" s="7">
        <v>13</v>
      </c>
      <c r="B368" s="7" t="s">
        <v>2320</v>
      </c>
      <c r="C368" s="7" t="s">
        <v>1116</v>
      </c>
      <c r="D368" s="254">
        <f>Sch.14!J99</f>
        <v>0</v>
      </c>
      <c r="E368" s="7"/>
      <c r="F368" s="7"/>
      <c r="G368" s="7"/>
    </row>
    <row r="369" spans="1:7">
      <c r="A369" s="7"/>
      <c r="B369" s="7"/>
      <c r="C369" s="7"/>
      <c r="D369" s="254"/>
      <c r="E369" s="7"/>
      <c r="F369" s="7"/>
      <c r="G369" s="7"/>
    </row>
    <row r="370" spans="1:7" ht="15.75">
      <c r="A370" s="7">
        <v>14</v>
      </c>
      <c r="B370" s="592" t="s">
        <v>2321</v>
      </c>
      <c r="C370" s="109" t="s">
        <v>162</v>
      </c>
      <c r="D370" s="254">
        <f>SUM(D356:D368)</f>
        <v>28294022782.469997</v>
      </c>
      <c r="E370" s="7"/>
      <c r="F370" s="7"/>
      <c r="G370" s="7"/>
    </row>
    <row r="371" spans="1:7">
      <c r="A371" s="7"/>
      <c r="B371" s="7"/>
      <c r="C371" s="7"/>
      <c r="D371" s="254"/>
      <c r="E371" s="7"/>
      <c r="F371" s="7"/>
      <c r="G371" s="7"/>
    </row>
    <row r="372" spans="1:7">
      <c r="A372" s="7">
        <v>15</v>
      </c>
      <c r="B372" s="7" t="s">
        <v>2322</v>
      </c>
      <c r="C372" s="109" t="s">
        <v>162</v>
      </c>
      <c r="D372" s="254">
        <f>D40</f>
        <v>17705608765.399998</v>
      </c>
      <c r="E372" s="7"/>
      <c r="F372" s="7"/>
      <c r="G372" s="7"/>
    </row>
    <row r="373" spans="1:7">
      <c r="A373" s="7"/>
      <c r="B373" s="7"/>
      <c r="C373" s="7"/>
      <c r="D373" s="300"/>
      <c r="E373" s="7"/>
      <c r="F373" s="7"/>
      <c r="G373" s="7"/>
    </row>
    <row r="374" spans="1:7" ht="15.75">
      <c r="A374" s="7">
        <v>16</v>
      </c>
      <c r="B374" s="592" t="s">
        <v>2323</v>
      </c>
      <c r="C374" s="109" t="s">
        <v>162</v>
      </c>
      <c r="D374" s="300">
        <f>D370-D372</f>
        <v>10588414017.07</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ht="15.75">
      <c r="A378" s="7"/>
      <c r="B378" s="594" t="s">
        <v>2324</v>
      </c>
      <c r="C378" s="594"/>
      <c r="D378" s="594"/>
      <c r="E378" s="7"/>
      <c r="F378" s="7"/>
      <c r="G378" s="7"/>
    </row>
    <row r="379" spans="1:7">
      <c r="A379" s="7"/>
      <c r="B379" s="7"/>
      <c r="C379" s="7"/>
      <c r="D379" s="7"/>
      <c r="E379" s="7"/>
      <c r="F379" s="7"/>
      <c r="G379" s="7"/>
    </row>
    <row r="380" spans="1:7">
      <c r="A380" s="7">
        <v>17</v>
      </c>
      <c r="B380" s="7" t="s">
        <v>2325</v>
      </c>
      <c r="C380" s="109" t="s">
        <v>162</v>
      </c>
      <c r="D380" s="977">
        <f>D403/D405</f>
        <v>0.29830050791457047</v>
      </c>
      <c r="E380" s="7"/>
      <c r="F380" s="7"/>
      <c r="G380" s="7"/>
    </row>
    <row r="381" spans="1:7">
      <c r="A381" s="7"/>
      <c r="B381" s="7"/>
      <c r="C381" s="7"/>
      <c r="D381" s="301"/>
      <c r="E381" s="7"/>
      <c r="F381" s="7"/>
      <c r="G381" s="7"/>
    </row>
    <row r="382" spans="1:7">
      <c r="A382" s="7">
        <v>18</v>
      </c>
      <c r="B382" s="7" t="s">
        <v>2326</v>
      </c>
      <c r="C382" s="109" t="s">
        <v>162</v>
      </c>
      <c r="D382" s="300">
        <f>D407</f>
        <v>3571534385.0399981</v>
      </c>
      <c r="E382" s="7"/>
      <c r="F382" s="7"/>
      <c r="G382" s="7"/>
    </row>
    <row r="383" spans="1:7">
      <c r="A383" s="7"/>
      <c r="B383" s="7"/>
      <c r="C383" s="7"/>
      <c r="D383" s="301"/>
      <c r="E383" s="7"/>
      <c r="F383" s="7"/>
      <c r="G383" s="7"/>
    </row>
    <row r="384" spans="1:7">
      <c r="A384" s="7"/>
      <c r="B384" s="978" t="s">
        <v>2327</v>
      </c>
      <c r="C384" s="7"/>
      <c r="D384" s="301"/>
      <c r="E384" s="7"/>
      <c r="F384" s="7"/>
      <c r="G384" s="7"/>
    </row>
    <row r="385" spans="1:7">
      <c r="A385" s="7">
        <v>19</v>
      </c>
      <c r="B385" s="7" t="s">
        <v>2328</v>
      </c>
      <c r="C385" s="109" t="s">
        <v>162</v>
      </c>
      <c r="D385" s="301">
        <f>D409/D407</f>
        <v>0.16753325373998856</v>
      </c>
      <c r="E385" s="7"/>
      <c r="F385" s="7"/>
      <c r="G385" s="7"/>
    </row>
    <row r="386" spans="1:7">
      <c r="A386" s="7">
        <v>20</v>
      </c>
      <c r="B386" s="7" t="s">
        <v>2329</v>
      </c>
      <c r="C386" s="109" t="s">
        <v>162</v>
      </c>
      <c r="D386" s="301">
        <f>D411/D407</f>
        <v>0</v>
      </c>
      <c r="E386" s="7"/>
      <c r="F386" s="7"/>
      <c r="G386" s="7"/>
    </row>
    <row r="387" spans="1:7">
      <c r="A387" s="7">
        <v>21</v>
      </c>
      <c r="B387" s="7" t="s">
        <v>2330</v>
      </c>
      <c r="C387" s="109" t="s">
        <v>162</v>
      </c>
      <c r="D387" s="301">
        <f>D413/D407</f>
        <v>-1.4663670653058405</v>
      </c>
      <c r="E387" s="7"/>
      <c r="F387" s="7"/>
      <c r="G387" s="7"/>
    </row>
    <row r="388" spans="1:7">
      <c r="A388" s="7">
        <v>22</v>
      </c>
      <c r="B388" s="7" t="s">
        <v>2331</v>
      </c>
      <c r="C388" s="109" t="s">
        <v>162</v>
      </c>
      <c r="D388" s="301">
        <f>D415/D407</f>
        <v>2.298833811565852</v>
      </c>
      <c r="E388" s="7"/>
      <c r="F388" s="7"/>
      <c r="G388" s="7"/>
    </row>
    <row r="389" spans="1:7">
      <c r="A389" s="7"/>
      <c r="B389" s="7"/>
      <c r="C389" s="7"/>
      <c r="D389" s="301"/>
      <c r="E389" s="7"/>
      <c r="F389" s="7"/>
      <c r="G389" s="7"/>
    </row>
    <row r="390" spans="1:7">
      <c r="A390" s="7">
        <v>23</v>
      </c>
      <c r="B390" s="7" t="s">
        <v>2332</v>
      </c>
      <c r="C390" s="109" t="s">
        <v>162</v>
      </c>
      <c r="D390" s="977">
        <f>D417/D419</f>
        <v>-8.3206350601495913</v>
      </c>
      <c r="E390" s="7"/>
      <c r="F390" s="7"/>
      <c r="G390" s="7"/>
    </row>
    <row r="391" spans="1:7">
      <c r="A391" s="7"/>
      <c r="B391" s="7"/>
      <c r="C391" s="7"/>
      <c r="D391" s="301"/>
      <c r="E391" s="7"/>
      <c r="F391" s="7"/>
      <c r="G391" s="7"/>
    </row>
    <row r="392" spans="1:7">
      <c r="A392" s="7">
        <v>24</v>
      </c>
      <c r="B392" s="7" t="s">
        <v>2333</v>
      </c>
      <c r="C392" s="109" t="s">
        <v>162</v>
      </c>
      <c r="D392" s="301">
        <f>D421/D423</f>
        <v>0</v>
      </c>
      <c r="E392" s="7"/>
      <c r="F392" s="7"/>
      <c r="G392" s="7"/>
    </row>
    <row r="393" spans="1:7">
      <c r="A393" s="7"/>
      <c r="B393" s="7"/>
      <c r="C393" s="7"/>
      <c r="D393" s="301"/>
      <c r="E393" s="7"/>
      <c r="F393" s="7"/>
      <c r="G393" s="7"/>
    </row>
    <row r="394" spans="1:7">
      <c r="A394" s="7">
        <v>25</v>
      </c>
      <c r="B394" s="7" t="s">
        <v>94</v>
      </c>
      <c r="C394" s="109" t="s">
        <v>162</v>
      </c>
      <c r="D394" s="301">
        <f>D423/D413</f>
        <v>0.33312726089257277</v>
      </c>
      <c r="E394" s="7"/>
      <c r="F394" s="7"/>
      <c r="G394" s="7"/>
    </row>
    <row r="395" spans="1:7">
      <c r="A395" s="7"/>
      <c r="B395" s="7"/>
      <c r="C395" s="7"/>
      <c r="D395" s="301"/>
      <c r="E395" s="7"/>
      <c r="F395" s="7"/>
      <c r="G395" s="7"/>
    </row>
    <row r="396" spans="1:7">
      <c r="A396" s="7"/>
      <c r="B396" s="7" t="s">
        <v>2334</v>
      </c>
      <c r="C396" s="7"/>
      <c r="D396" s="301"/>
      <c r="E396" s="7"/>
      <c r="F396" s="7"/>
      <c r="G396" s="7"/>
    </row>
    <row r="397" spans="1:7">
      <c r="A397" s="7">
        <v>26</v>
      </c>
      <c r="B397" s="7" t="s">
        <v>2335</v>
      </c>
      <c r="C397" s="109" t="s">
        <v>162</v>
      </c>
      <c r="D397" s="301">
        <f>-D425/D427</f>
        <v>0.1087807395576223</v>
      </c>
      <c r="E397" s="7"/>
      <c r="F397" s="7"/>
      <c r="G397" s="7"/>
    </row>
    <row r="398" spans="1:7">
      <c r="A398" s="7"/>
      <c r="B398" s="7"/>
      <c r="C398" s="7"/>
      <c r="D398" s="301"/>
      <c r="E398" s="7"/>
      <c r="F398" s="7"/>
      <c r="G398" s="7"/>
    </row>
    <row r="399" spans="1:7">
      <c r="A399" s="7">
        <v>27</v>
      </c>
      <c r="B399" s="7" t="s">
        <v>2336</v>
      </c>
      <c r="C399" s="109" t="s">
        <v>162</v>
      </c>
      <c r="D399" s="301">
        <f>D429/D431</f>
        <v>1.9273519648039049E-2</v>
      </c>
      <c r="E399" s="7"/>
      <c r="F399" s="7"/>
      <c r="G399" s="7"/>
    </row>
    <row r="400" spans="1:7">
      <c r="A400" s="7"/>
      <c r="B400" s="7"/>
      <c r="C400" s="7"/>
      <c r="D400" s="301"/>
      <c r="E400" s="7"/>
      <c r="F400" s="7"/>
      <c r="G400" s="7"/>
    </row>
    <row r="401" spans="1:7">
      <c r="A401" s="7"/>
      <c r="B401" s="7" t="s">
        <v>2337</v>
      </c>
      <c r="C401" s="109" t="s">
        <v>162</v>
      </c>
      <c r="D401" s="7">
        <f>D435</f>
        <v>14451</v>
      </c>
      <c r="E401" s="7"/>
      <c r="F401" s="7"/>
      <c r="G401" s="7"/>
    </row>
    <row r="402" spans="1:7" ht="15.75">
      <c r="A402" s="7"/>
      <c r="B402" s="7"/>
      <c r="C402" s="962" t="s">
        <v>153</v>
      </c>
      <c r="D402" s="7"/>
      <c r="E402" s="7"/>
      <c r="F402" s="7"/>
      <c r="G402" s="7"/>
    </row>
    <row r="403" spans="1:7">
      <c r="A403" s="7"/>
      <c r="B403" s="7" t="s">
        <v>2338</v>
      </c>
      <c r="C403" s="109" t="s">
        <v>162</v>
      </c>
      <c r="D403" s="7">
        <f>D24</f>
        <v>3525460855.0999999</v>
      </c>
      <c r="E403" s="7"/>
      <c r="F403" s="7"/>
      <c r="G403" s="7"/>
    </row>
    <row r="404" spans="1:7">
      <c r="A404" s="7"/>
      <c r="B404" s="7"/>
      <c r="C404" s="7"/>
      <c r="D404" s="7"/>
      <c r="E404" s="7"/>
      <c r="F404" s="7"/>
      <c r="G404" s="7"/>
    </row>
    <row r="405" spans="1:7">
      <c r="A405" s="7"/>
      <c r="B405" s="7" t="s">
        <v>2339</v>
      </c>
      <c r="C405" s="109" t="s">
        <v>162</v>
      </c>
      <c r="D405" s="7">
        <f>D57</f>
        <v>11818487604.15</v>
      </c>
      <c r="E405" s="7"/>
      <c r="F405" s="7"/>
      <c r="G405" s="7"/>
    </row>
    <row r="406" spans="1:7">
      <c r="A406" s="7"/>
      <c r="B406" s="7"/>
      <c r="C406" s="7"/>
      <c r="D406" s="7"/>
      <c r="E406" s="7"/>
      <c r="F406" s="7"/>
      <c r="G406" s="7"/>
    </row>
    <row r="407" spans="1:7">
      <c r="A407" s="7"/>
      <c r="B407" s="7" t="s">
        <v>2326</v>
      </c>
      <c r="C407" s="109" t="s">
        <v>162</v>
      </c>
      <c r="D407" s="7">
        <f>SUM(D409:D415)</f>
        <v>3571534385.0399981</v>
      </c>
      <c r="E407" s="7"/>
      <c r="F407" s="7"/>
      <c r="G407" s="7"/>
    </row>
    <row r="408" spans="1:7">
      <c r="A408" s="7"/>
      <c r="B408" s="7"/>
      <c r="C408" s="7"/>
      <c r="D408" s="7"/>
      <c r="E408" s="7"/>
      <c r="F408" s="7"/>
      <c r="G408" s="7"/>
    </row>
    <row r="409" spans="1:7">
      <c r="A409" s="7"/>
      <c r="B409" s="7" t="s">
        <v>108</v>
      </c>
      <c r="C409" s="109" t="s">
        <v>162</v>
      </c>
      <c r="D409" s="7">
        <f>D61</f>
        <v>598350776.37</v>
      </c>
      <c r="E409" s="7"/>
      <c r="F409" s="7"/>
      <c r="G409" s="7"/>
    </row>
    <row r="410" spans="1:7">
      <c r="A410" s="7"/>
      <c r="B410" s="7"/>
      <c r="C410" s="7"/>
      <c r="D410" s="7"/>
      <c r="E410" s="7"/>
      <c r="F410" s="7"/>
      <c r="G410" s="7"/>
    </row>
    <row r="411" spans="1:7">
      <c r="A411" s="7"/>
      <c r="B411" s="7" t="s">
        <v>113</v>
      </c>
      <c r="C411" s="109" t="s">
        <v>162</v>
      </c>
      <c r="D411" s="7">
        <f>D76</f>
        <v>0</v>
      </c>
      <c r="E411" s="7"/>
      <c r="F411" s="7"/>
      <c r="G411" s="7"/>
    </row>
    <row r="412" spans="1:7">
      <c r="A412" s="7"/>
      <c r="B412" s="7"/>
      <c r="C412" s="7"/>
      <c r="D412" s="7"/>
      <c r="E412" s="7"/>
      <c r="F412" s="7"/>
      <c r="G412" s="7"/>
    </row>
    <row r="413" spans="1:7">
      <c r="A413" s="7"/>
      <c r="B413" s="7" t="s">
        <v>2340</v>
      </c>
      <c r="C413" s="109" t="s">
        <v>162</v>
      </c>
      <c r="D413" s="7">
        <f>D80-D76</f>
        <v>-5237180394.8300018</v>
      </c>
      <c r="E413" s="7"/>
      <c r="F413" s="7"/>
      <c r="G413" s="7"/>
    </row>
    <row r="414" spans="1:7">
      <c r="A414" s="7"/>
      <c r="B414" s="7" t="s">
        <v>2341</v>
      </c>
      <c r="C414" s="7"/>
      <c r="D414" s="7"/>
      <c r="E414" s="7"/>
      <c r="F414" s="7"/>
      <c r="G414" s="7"/>
    </row>
    <row r="415" spans="1:7">
      <c r="A415" s="7"/>
      <c r="B415" s="7" t="s">
        <v>1149</v>
      </c>
      <c r="C415" s="109" t="s">
        <v>162</v>
      </c>
      <c r="D415" s="7">
        <f>D50+D53</f>
        <v>8210364003.5</v>
      </c>
      <c r="E415" s="7"/>
      <c r="F415" s="7"/>
      <c r="G415" s="7"/>
    </row>
    <row r="416" spans="1:7">
      <c r="A416" s="7"/>
      <c r="B416" s="7"/>
      <c r="C416" s="7"/>
      <c r="D416" s="7"/>
      <c r="E416" s="7"/>
      <c r="F416" s="7"/>
      <c r="G416" s="7"/>
    </row>
    <row r="417" spans="1:7">
      <c r="A417" s="7"/>
      <c r="B417" s="7" t="s">
        <v>2342</v>
      </c>
      <c r="C417" s="109" t="s">
        <v>2343</v>
      </c>
      <c r="D417" s="7">
        <f>D445</f>
        <v>-2769682623.0800014</v>
      </c>
      <c r="E417" s="7"/>
      <c r="F417" s="7"/>
      <c r="G417" s="7"/>
    </row>
    <row r="418" spans="1:7">
      <c r="A418" s="7"/>
      <c r="B418" s="7"/>
      <c r="C418" s="7"/>
      <c r="D418" s="7"/>
      <c r="E418" s="7"/>
      <c r="F418" s="7"/>
      <c r="G418" s="7"/>
    </row>
    <row r="419" spans="1:7">
      <c r="A419" s="7"/>
      <c r="B419" s="7" t="s">
        <v>2344</v>
      </c>
      <c r="C419" s="109" t="s">
        <v>162</v>
      </c>
      <c r="D419" s="7">
        <f>D183</f>
        <v>332869138.36000001</v>
      </c>
      <c r="E419" s="7"/>
      <c r="F419" s="7"/>
      <c r="G419" s="7"/>
    </row>
    <row r="420" spans="1:7">
      <c r="A420" s="7"/>
      <c r="B420" s="7"/>
      <c r="C420" s="7"/>
      <c r="D420" s="7"/>
      <c r="E420" s="7"/>
      <c r="F420" s="7"/>
      <c r="G420" s="7"/>
    </row>
    <row r="421" spans="1:7">
      <c r="A421" s="7"/>
      <c r="B421" s="7" t="s">
        <v>2345</v>
      </c>
      <c r="C421" s="109" t="s">
        <v>162</v>
      </c>
      <c r="D421" s="7">
        <f>D211</f>
        <v>0</v>
      </c>
      <c r="E421" s="7"/>
      <c r="F421" s="7"/>
      <c r="G421" s="7"/>
    </row>
    <row r="422" spans="1:7">
      <c r="A422" s="7"/>
      <c r="B422" s="7"/>
      <c r="C422" s="7"/>
      <c r="D422" s="7"/>
      <c r="E422" s="7"/>
      <c r="F422" s="7"/>
      <c r="G422" s="7"/>
    </row>
    <row r="423" spans="1:7">
      <c r="A423" s="7"/>
      <c r="B423" s="7" t="s">
        <v>1725</v>
      </c>
      <c r="C423" s="109" t="s">
        <v>2343</v>
      </c>
      <c r="D423" s="7">
        <f>D449</f>
        <v>-1744647559.7300014</v>
      </c>
      <c r="E423" s="7"/>
      <c r="F423" s="7"/>
      <c r="G423" s="7"/>
    </row>
    <row r="424" spans="1:7">
      <c r="A424" s="7"/>
      <c r="B424" s="7" t="s">
        <v>2346</v>
      </c>
      <c r="C424" s="7"/>
      <c r="D424" s="7"/>
      <c r="E424" s="7"/>
      <c r="F424" s="7"/>
      <c r="G424" s="7"/>
    </row>
    <row r="425" spans="1:7">
      <c r="A425" s="7"/>
      <c r="B425" s="7" t="s">
        <v>2347</v>
      </c>
      <c r="C425" s="109" t="s">
        <v>162</v>
      </c>
      <c r="D425" s="7">
        <f>D244</f>
        <v>121584630.22000146</v>
      </c>
      <c r="E425" s="7"/>
      <c r="F425" s="7"/>
      <c r="G425" s="7"/>
    </row>
    <row r="426" spans="1:7">
      <c r="A426" s="7"/>
      <c r="B426" s="7"/>
      <c r="C426" s="7"/>
      <c r="D426" s="7"/>
      <c r="E426" s="7"/>
      <c r="F426" s="7"/>
      <c r="G426" s="7"/>
    </row>
    <row r="427" spans="1:7">
      <c r="A427" s="7"/>
      <c r="B427" s="7" t="s">
        <v>2348</v>
      </c>
      <c r="C427" s="109" t="s">
        <v>162</v>
      </c>
      <c r="D427" s="7">
        <f>D249</f>
        <v>-1117703655.2099998</v>
      </c>
      <c r="E427" s="7"/>
      <c r="F427" s="7"/>
      <c r="G427" s="7"/>
    </row>
    <row r="428" spans="1:7">
      <c r="A428" s="7"/>
      <c r="B428" s="7"/>
      <c r="C428" s="7"/>
      <c r="D428" s="7"/>
      <c r="E428" s="7"/>
      <c r="F428" s="7"/>
      <c r="G428" s="7"/>
    </row>
    <row r="429" spans="1:7">
      <c r="A429" s="7"/>
      <c r="B429" s="7" t="s">
        <v>2349</v>
      </c>
      <c r="C429" s="109" t="s">
        <v>162</v>
      </c>
      <c r="D429" s="7">
        <f>D361</f>
        <v>545325404.01999998</v>
      </c>
      <c r="E429" s="7"/>
      <c r="F429" s="7"/>
      <c r="G429" s="7"/>
    </row>
    <row r="430" spans="1:7">
      <c r="A430" s="7"/>
      <c r="B430" s="7"/>
      <c r="C430" s="7"/>
      <c r="D430" s="7"/>
      <c r="E430" s="7"/>
      <c r="F430" s="7"/>
      <c r="G430" s="7"/>
    </row>
    <row r="431" spans="1:7">
      <c r="A431" s="7"/>
      <c r="B431" s="7" t="s">
        <v>2350</v>
      </c>
      <c r="C431" s="109" t="s">
        <v>162</v>
      </c>
      <c r="D431" s="7">
        <f>D370</f>
        <v>28294022782.469997</v>
      </c>
      <c r="E431" s="7"/>
      <c r="F431" s="7"/>
      <c r="G431" s="7"/>
    </row>
    <row r="432" spans="1:7">
      <c r="A432" s="7"/>
      <c r="B432" s="7"/>
      <c r="C432" s="7"/>
      <c r="D432" s="7"/>
      <c r="E432" s="7"/>
      <c r="F432" s="7"/>
      <c r="G432" s="7"/>
    </row>
    <row r="433" spans="1:7">
      <c r="A433" s="7"/>
      <c r="B433" s="7" t="s">
        <v>1163</v>
      </c>
      <c r="C433" s="7" t="s">
        <v>1164</v>
      </c>
      <c r="D433" s="7" t="e">
        <f>#REF!</f>
        <v>#REF!</v>
      </c>
      <c r="E433" s="7"/>
      <c r="F433" s="7"/>
      <c r="G433" s="7"/>
    </row>
    <row r="434" spans="1:7">
      <c r="A434" s="7"/>
      <c r="B434" s="7"/>
      <c r="C434" s="7"/>
      <c r="D434" s="7"/>
      <c r="E434" s="7"/>
      <c r="F434" s="7"/>
      <c r="G434" s="7"/>
    </row>
    <row r="435" spans="1:7">
      <c r="A435" s="7"/>
      <c r="B435" s="7" t="s">
        <v>2337</v>
      </c>
      <c r="C435" s="7" t="s">
        <v>1165</v>
      </c>
      <c r="D435" s="7">
        <f>Sch.65!H50</f>
        <v>14451</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978" t="s">
        <v>1166</v>
      </c>
      <c r="C441" s="7"/>
      <c r="D441" s="7"/>
      <c r="E441" s="7"/>
      <c r="F441" s="7"/>
      <c r="G441" s="7"/>
    </row>
    <row r="442" spans="1:7">
      <c r="A442" s="7"/>
      <c r="B442" s="7" t="s">
        <v>1167</v>
      </c>
      <c r="C442" s="7" t="s">
        <v>1168</v>
      </c>
      <c r="D442" s="993">
        <f>D138</f>
        <v>-3006956560.3400016</v>
      </c>
      <c r="E442" s="7"/>
      <c r="F442" s="7"/>
      <c r="G442" s="7"/>
    </row>
    <row r="443" spans="1:7">
      <c r="A443" s="7"/>
      <c r="B443" s="7"/>
      <c r="C443" s="7" t="s">
        <v>1169</v>
      </c>
      <c r="D443" s="7">
        <f>D167</f>
        <v>237273937.26000005</v>
      </c>
      <c r="E443" s="7"/>
      <c r="F443" s="7"/>
      <c r="G443" s="7"/>
    </row>
    <row r="444" spans="1:7">
      <c r="A444" s="7"/>
      <c r="B444" s="7"/>
      <c r="C444" s="7" t="s">
        <v>1170</v>
      </c>
      <c r="D444" s="7">
        <v>0</v>
      </c>
      <c r="E444" s="7"/>
      <c r="F444" s="7"/>
      <c r="G444" s="7"/>
    </row>
    <row r="445" spans="1:7">
      <c r="A445" s="7"/>
      <c r="B445" s="7"/>
      <c r="C445" s="109" t="s">
        <v>47</v>
      </c>
      <c r="D445" s="992">
        <f>D442+D443</f>
        <v>-2769682623.0800014</v>
      </c>
      <c r="E445" s="7"/>
      <c r="F445" s="7"/>
      <c r="G445" s="7"/>
    </row>
    <row r="446" spans="1:7">
      <c r="A446" s="7"/>
      <c r="B446" s="7"/>
      <c r="C446" s="7"/>
      <c r="D446" s="7"/>
      <c r="E446" s="7"/>
      <c r="F446" s="7"/>
      <c r="G446" s="7"/>
    </row>
    <row r="447" spans="1:7">
      <c r="A447" s="7"/>
      <c r="B447" s="7" t="s">
        <v>1171</v>
      </c>
      <c r="C447" s="7" t="s">
        <v>1725</v>
      </c>
      <c r="D447" s="7">
        <f>D185</f>
        <v>-1744647559.7300014</v>
      </c>
      <c r="E447" s="7"/>
      <c r="F447" s="7"/>
      <c r="G447" s="7"/>
    </row>
    <row r="448" spans="1:7">
      <c r="A448" s="7"/>
      <c r="B448" s="7"/>
      <c r="C448" s="7" t="s">
        <v>1172</v>
      </c>
      <c r="D448" s="7">
        <f>D210</f>
        <v>0</v>
      </c>
      <c r="E448" s="7"/>
      <c r="F448" s="7"/>
      <c r="G448" s="7"/>
    </row>
    <row r="449" spans="1:7">
      <c r="A449" s="7"/>
      <c r="B449" s="7"/>
      <c r="C449" s="109" t="s">
        <v>47</v>
      </c>
      <c r="D449" s="7">
        <f>D447-D448</f>
        <v>-1744647559.7300014</v>
      </c>
      <c r="E449" s="7"/>
      <c r="F449" s="7"/>
      <c r="G449" s="7"/>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F92"/>
  <sheetViews>
    <sheetView defaultGridColor="0" colorId="22" zoomScale="75" zoomScaleNormal="75" workbookViewId="0">
      <selection activeCell="E19" sqref="E19"/>
    </sheetView>
  </sheetViews>
  <sheetFormatPr defaultColWidth="9.77734375" defaultRowHeight="15"/>
  <cols>
    <col min="2" max="2" width="78.77734375" customWidth="1"/>
  </cols>
  <sheetData>
    <row r="1" spans="1:6" ht="15.75" thickBot="1">
      <c r="A1" s="66" t="str">
        <f>'Data Sheet'!A46</f>
        <v>Annual Report of VERIZON NEW YORK INC.                                          For the period ending DECEMBER 31, 2014</v>
      </c>
      <c r="B1" s="67"/>
      <c r="C1" s="67"/>
      <c r="D1" s="67"/>
      <c r="E1" s="67"/>
      <c r="F1" s="67"/>
    </row>
    <row r="2" spans="1:6">
      <c r="A2" s="68"/>
      <c r="B2" s="69"/>
      <c r="C2" s="69"/>
      <c r="D2" s="69"/>
      <c r="E2" s="70"/>
      <c r="F2" s="67"/>
    </row>
    <row r="3" spans="1:6" ht="18">
      <c r="A3" s="133" t="s">
        <v>1431</v>
      </c>
      <c r="B3" s="134"/>
      <c r="C3" s="134"/>
      <c r="D3" s="134"/>
      <c r="E3" s="135"/>
      <c r="F3" s="67"/>
    </row>
    <row r="4" spans="1:6">
      <c r="A4" s="74"/>
      <c r="B4" s="67"/>
      <c r="C4" s="67"/>
      <c r="D4" s="67"/>
      <c r="E4" s="75"/>
      <c r="F4" s="67"/>
    </row>
    <row r="5" spans="1:6" ht="45">
      <c r="A5" s="74"/>
      <c r="B5" s="136" t="s">
        <v>558</v>
      </c>
      <c r="C5" s="67"/>
      <c r="D5" s="67"/>
      <c r="E5" s="75"/>
      <c r="F5" s="67"/>
    </row>
    <row r="6" spans="1:6" ht="15.75" thickBot="1">
      <c r="A6" s="74"/>
      <c r="B6" s="67"/>
      <c r="C6" s="67"/>
      <c r="D6" s="67"/>
      <c r="E6" s="75"/>
      <c r="F6" s="67"/>
    </row>
    <row r="7" spans="1:6">
      <c r="A7" s="137"/>
      <c r="B7" s="69"/>
      <c r="C7" s="69"/>
      <c r="D7" s="137"/>
      <c r="E7" s="70"/>
      <c r="F7" s="67"/>
    </row>
    <row r="8" spans="1:6">
      <c r="A8" s="138" t="s">
        <v>559</v>
      </c>
      <c r="B8" s="139" t="s">
        <v>560</v>
      </c>
      <c r="C8" s="134"/>
      <c r="D8" s="138" t="s">
        <v>561</v>
      </c>
      <c r="E8" s="140" t="s">
        <v>469</v>
      </c>
      <c r="F8" s="67"/>
    </row>
    <row r="9" spans="1:6">
      <c r="A9" s="141" t="s">
        <v>562</v>
      </c>
      <c r="B9" s="67"/>
      <c r="C9" s="67"/>
      <c r="D9" s="141" t="s">
        <v>562</v>
      </c>
      <c r="E9" s="142" t="s">
        <v>562</v>
      </c>
      <c r="F9" s="67"/>
    </row>
    <row r="10" spans="1:6" ht="15.75" thickBot="1">
      <c r="A10" s="143"/>
      <c r="B10" s="103"/>
      <c r="C10" s="103"/>
      <c r="D10" s="143"/>
      <c r="E10" s="144"/>
      <c r="F10" s="67"/>
    </row>
    <row r="11" spans="1:6">
      <c r="A11" s="145"/>
      <c r="B11" s="30"/>
      <c r="C11" s="30"/>
      <c r="D11" s="146"/>
      <c r="E11" s="147"/>
      <c r="F11" s="67"/>
    </row>
    <row r="12" spans="1:6">
      <c r="A12" s="145"/>
      <c r="B12" s="30"/>
      <c r="C12" s="30"/>
      <c r="D12" s="146"/>
      <c r="E12" s="147"/>
      <c r="F12" s="67"/>
    </row>
    <row r="13" spans="1:6">
      <c r="A13" s="145"/>
      <c r="B13" s="30"/>
      <c r="C13" s="30"/>
      <c r="D13" s="146"/>
      <c r="E13" s="147"/>
      <c r="F13" s="67"/>
    </row>
    <row r="14" spans="1:6">
      <c r="A14" s="145"/>
      <c r="B14" s="30"/>
      <c r="C14" s="30"/>
      <c r="D14" s="146"/>
      <c r="E14" s="147"/>
      <c r="F14" s="67"/>
    </row>
    <row r="15" spans="1:6" ht="18">
      <c r="A15" s="1539">
        <v>1</v>
      </c>
      <c r="B15" s="1540" t="s">
        <v>3388</v>
      </c>
      <c r="C15" s="1540"/>
      <c r="D15" s="1541">
        <v>4</v>
      </c>
      <c r="E15" s="1542" t="s">
        <v>3818</v>
      </c>
      <c r="F15" s="67"/>
    </row>
    <row r="16" spans="1:6" ht="18">
      <c r="A16" s="1539"/>
      <c r="B16" s="1540"/>
      <c r="C16" s="1540"/>
      <c r="D16" s="1541"/>
      <c r="E16" s="1542"/>
      <c r="F16" s="67"/>
    </row>
    <row r="17" spans="1:6" ht="18">
      <c r="A17" s="1539"/>
      <c r="B17" s="1540"/>
      <c r="C17" s="1543"/>
      <c r="D17" s="1541">
        <v>46</v>
      </c>
      <c r="E17" s="1542" t="s">
        <v>3435</v>
      </c>
      <c r="F17" s="67"/>
    </row>
    <row r="18" spans="1:6" ht="18">
      <c r="A18" s="1539"/>
      <c r="B18" s="1543"/>
      <c r="C18" s="1543"/>
      <c r="D18" s="146"/>
      <c r="E18" s="147"/>
      <c r="F18" s="67"/>
    </row>
    <row r="19" spans="1:6" ht="18">
      <c r="A19" s="1539"/>
      <c r="B19" s="1544"/>
      <c r="C19" s="1543"/>
      <c r="D19" s="1541">
        <v>54</v>
      </c>
      <c r="E19" s="1542" t="s">
        <v>3446</v>
      </c>
      <c r="F19" s="67"/>
    </row>
    <row r="20" spans="1:6" ht="18">
      <c r="A20" s="1539"/>
      <c r="B20" s="1543"/>
      <c r="C20" s="1543"/>
      <c r="D20" s="146"/>
      <c r="E20" s="147"/>
      <c r="F20" s="67"/>
    </row>
    <row r="21" spans="1:6" ht="18">
      <c r="A21" s="1539"/>
      <c r="B21" s="1543"/>
      <c r="C21" s="1543"/>
      <c r="D21" s="1541">
        <v>59</v>
      </c>
      <c r="E21" s="1542" t="s">
        <v>3447</v>
      </c>
      <c r="F21" s="67"/>
    </row>
    <row r="22" spans="1:6">
      <c r="A22" s="145"/>
      <c r="B22" s="1109"/>
      <c r="C22" s="1109"/>
      <c r="D22" s="146"/>
      <c r="E22" s="147"/>
      <c r="F22" s="67"/>
    </row>
    <row r="23" spans="1:6" ht="18">
      <c r="A23" s="145"/>
      <c r="B23" s="1544"/>
      <c r="C23" s="1109"/>
      <c r="D23" s="1541"/>
      <c r="E23" s="1542"/>
      <c r="F23" s="67"/>
    </row>
    <row r="24" spans="1:6" ht="18">
      <c r="A24" s="145"/>
      <c r="B24" s="1543"/>
      <c r="C24" s="1109"/>
      <c r="D24" s="146"/>
      <c r="E24" s="147"/>
      <c r="F24" s="67"/>
    </row>
    <row r="25" spans="1:6" ht="18">
      <c r="A25" s="145"/>
      <c r="B25" s="1543"/>
      <c r="C25" s="1109"/>
      <c r="D25" s="1541"/>
      <c r="E25" s="1542"/>
      <c r="F25" s="67"/>
    </row>
    <row r="26" spans="1:6" ht="18">
      <c r="A26" s="145"/>
      <c r="B26" s="1109"/>
      <c r="C26" s="1109"/>
      <c r="D26" s="1541"/>
      <c r="E26" s="1542"/>
      <c r="F26" s="67"/>
    </row>
    <row r="27" spans="1:6" ht="18">
      <c r="A27" s="145"/>
      <c r="B27" s="1544"/>
      <c r="C27" s="1543"/>
      <c r="D27" s="1541"/>
      <c r="E27" s="1542"/>
      <c r="F27" s="67"/>
    </row>
    <row r="28" spans="1:6" ht="18">
      <c r="A28" s="145"/>
      <c r="B28" s="1543"/>
      <c r="C28" s="1543"/>
      <c r="D28" s="1541"/>
      <c r="E28" s="1542"/>
      <c r="F28" s="67"/>
    </row>
    <row r="29" spans="1:6" ht="18">
      <c r="A29" s="145"/>
      <c r="B29" s="1543"/>
      <c r="C29" s="1543"/>
      <c r="D29" s="1541"/>
      <c r="E29" s="1542"/>
      <c r="F29" s="67"/>
    </row>
    <row r="30" spans="1:6" ht="18">
      <c r="A30" s="145"/>
      <c r="B30" s="1109"/>
      <c r="C30" s="1109"/>
      <c r="D30" s="1541"/>
      <c r="E30" s="1542"/>
      <c r="F30" s="67"/>
    </row>
    <row r="31" spans="1:6" ht="18">
      <c r="A31" s="145"/>
      <c r="B31" s="1544"/>
      <c r="C31" s="1109"/>
      <c r="D31" s="1541"/>
      <c r="E31" s="1542"/>
      <c r="F31" s="67"/>
    </row>
    <row r="32" spans="1:6" ht="18">
      <c r="A32" s="145"/>
      <c r="B32" s="1543"/>
      <c r="C32" s="1109"/>
      <c r="D32" s="146"/>
      <c r="E32" s="147"/>
      <c r="F32" s="67"/>
    </row>
    <row r="33" spans="1:6">
      <c r="A33" s="145"/>
      <c r="B33" s="30"/>
      <c r="C33" s="30"/>
      <c r="D33" s="146"/>
      <c r="E33" s="147"/>
      <c r="F33" s="67"/>
    </row>
    <row r="34" spans="1:6">
      <c r="A34" s="145"/>
      <c r="B34" s="30"/>
      <c r="C34" s="30"/>
      <c r="D34" s="146"/>
      <c r="E34" s="147"/>
      <c r="F34" s="67"/>
    </row>
    <row r="35" spans="1:6">
      <c r="A35" s="145"/>
      <c r="B35" s="30"/>
      <c r="C35" s="30"/>
      <c r="D35" s="146"/>
      <c r="E35" s="147"/>
      <c r="F35" s="67"/>
    </row>
    <row r="36" spans="1:6">
      <c r="A36" s="145"/>
      <c r="B36" s="30"/>
      <c r="C36" s="30"/>
      <c r="D36" s="146"/>
      <c r="E36" s="147"/>
      <c r="F36" s="67"/>
    </row>
    <row r="37" spans="1:6">
      <c r="A37" s="145"/>
      <c r="B37" s="30"/>
      <c r="C37" s="30"/>
      <c r="D37" s="146"/>
      <c r="E37" s="147"/>
      <c r="F37" s="67"/>
    </row>
    <row r="38" spans="1:6">
      <c r="A38" s="145"/>
      <c r="B38" s="30"/>
      <c r="C38" s="30"/>
      <c r="D38" s="146"/>
      <c r="E38" s="147"/>
      <c r="F38" s="67"/>
    </row>
    <row r="39" spans="1:6">
      <c r="A39" s="145"/>
      <c r="B39" s="30"/>
      <c r="C39" s="30"/>
      <c r="D39" s="146"/>
      <c r="E39" s="147"/>
      <c r="F39" s="67"/>
    </row>
    <row r="40" spans="1:6">
      <c r="A40" s="145"/>
      <c r="B40" s="30"/>
      <c r="C40" s="30"/>
      <c r="D40" s="146"/>
      <c r="E40" s="147"/>
      <c r="F40" s="67"/>
    </row>
    <row r="41" spans="1:6">
      <c r="A41" s="145"/>
      <c r="B41" s="30"/>
      <c r="C41" s="30"/>
      <c r="D41" s="146"/>
      <c r="E41" s="147"/>
      <c r="F41" s="67"/>
    </row>
    <row r="42" spans="1:6">
      <c r="A42" s="145"/>
      <c r="B42" s="30"/>
      <c r="C42" s="30"/>
      <c r="D42" s="146"/>
      <c r="E42" s="147"/>
      <c r="F42" s="67"/>
    </row>
    <row r="43" spans="1:6">
      <c r="A43" s="145"/>
      <c r="B43" s="30"/>
      <c r="C43" s="30"/>
      <c r="D43" s="146"/>
      <c r="E43" s="147"/>
      <c r="F43" s="67"/>
    </row>
    <row r="44" spans="1:6">
      <c r="A44" s="145"/>
      <c r="B44" s="30"/>
      <c r="C44" s="30"/>
      <c r="D44" s="146"/>
      <c r="E44" s="147"/>
      <c r="F44" s="67"/>
    </row>
    <row r="45" spans="1:6">
      <c r="A45" s="145"/>
      <c r="B45" s="30"/>
      <c r="C45" s="30"/>
      <c r="D45" s="146"/>
      <c r="E45" s="147"/>
      <c r="F45" s="67"/>
    </row>
    <row r="46" spans="1:6">
      <c r="A46" s="145"/>
      <c r="B46" s="30"/>
      <c r="C46" s="30"/>
      <c r="D46" s="146"/>
      <c r="E46" s="147"/>
      <c r="F46" s="67"/>
    </row>
    <row r="47" spans="1:6">
      <c r="A47" s="145"/>
      <c r="B47" s="30"/>
      <c r="C47" s="30"/>
      <c r="D47" s="146"/>
      <c r="E47" s="147"/>
      <c r="F47" s="67"/>
    </row>
    <row r="48" spans="1:6">
      <c r="A48" s="145"/>
      <c r="B48" s="30"/>
      <c r="C48" s="30"/>
      <c r="D48" s="146"/>
      <c r="E48" s="147"/>
      <c r="F48" s="67"/>
    </row>
    <row r="49" spans="1:6">
      <c r="A49" s="145"/>
      <c r="B49" s="30"/>
      <c r="C49" s="30"/>
      <c r="D49" s="146"/>
      <c r="E49" s="147"/>
      <c r="F49" s="67"/>
    </row>
    <row r="50" spans="1:6">
      <c r="A50" s="145"/>
      <c r="B50" s="30"/>
      <c r="C50" s="30"/>
      <c r="D50" s="146"/>
      <c r="E50" s="147"/>
      <c r="F50" s="67"/>
    </row>
    <row r="51" spans="1:6">
      <c r="A51" s="145"/>
      <c r="B51" s="30"/>
      <c r="C51" s="30"/>
      <c r="D51" s="146"/>
      <c r="E51" s="147"/>
      <c r="F51" s="67"/>
    </row>
    <row r="52" spans="1:6">
      <c r="A52" s="145"/>
      <c r="B52" s="30"/>
      <c r="C52" s="30"/>
      <c r="D52" s="146"/>
      <c r="E52" s="147"/>
      <c r="F52" s="67"/>
    </row>
    <row r="53" spans="1:6">
      <c r="A53" s="145"/>
      <c r="B53" s="30"/>
      <c r="C53" s="30"/>
      <c r="D53" s="146"/>
      <c r="E53" s="147"/>
      <c r="F53" s="67"/>
    </row>
    <row r="54" spans="1:6">
      <c r="A54" s="145"/>
      <c r="B54" s="30"/>
      <c r="C54" s="30"/>
      <c r="D54" s="146"/>
      <c r="E54" s="147"/>
      <c r="F54" s="67"/>
    </row>
    <row r="55" spans="1:6">
      <c r="A55" s="145"/>
      <c r="B55" s="30"/>
      <c r="C55" s="30"/>
      <c r="D55" s="146"/>
      <c r="E55" s="147"/>
      <c r="F55" s="67"/>
    </row>
    <row r="56" spans="1:6">
      <c r="A56" s="145"/>
      <c r="B56" s="30"/>
      <c r="C56" s="30"/>
      <c r="D56" s="146"/>
      <c r="E56" s="147"/>
      <c r="F56" s="67"/>
    </row>
    <row r="57" spans="1:6">
      <c r="A57" s="145"/>
      <c r="B57" s="30"/>
      <c r="C57" s="30"/>
      <c r="D57" s="146"/>
      <c r="E57" s="147"/>
      <c r="F57" s="67"/>
    </row>
    <row r="58" spans="1:6">
      <c r="A58" s="145"/>
      <c r="B58" s="30"/>
      <c r="C58" s="30"/>
      <c r="D58" s="146"/>
      <c r="E58" s="147"/>
      <c r="F58" s="67"/>
    </row>
    <row r="59" spans="1:6">
      <c r="A59" s="145"/>
      <c r="B59" s="30"/>
      <c r="C59" s="30"/>
      <c r="D59" s="146"/>
      <c r="E59" s="147"/>
      <c r="F59" s="67"/>
    </row>
    <row r="60" spans="1:6">
      <c r="A60" s="145"/>
      <c r="B60" s="30"/>
      <c r="C60" s="30"/>
      <c r="D60" s="146"/>
      <c r="E60" s="147"/>
      <c r="F60" s="67"/>
    </row>
    <row r="61" spans="1:6">
      <c r="A61" s="145"/>
      <c r="B61" s="30"/>
      <c r="C61" s="30"/>
      <c r="D61" s="146"/>
      <c r="E61" s="147"/>
      <c r="F61" s="67"/>
    </row>
    <row r="62" spans="1:6">
      <c r="A62" s="145"/>
      <c r="B62" s="30"/>
      <c r="C62" s="30"/>
      <c r="D62" s="146"/>
      <c r="E62" s="147"/>
      <c r="F62" s="67"/>
    </row>
    <row r="63" spans="1:6">
      <c r="A63" s="145"/>
      <c r="B63" s="30"/>
      <c r="C63" s="30"/>
      <c r="D63" s="146"/>
      <c r="E63" s="147"/>
      <c r="F63" s="67"/>
    </row>
    <row r="64" spans="1:6">
      <c r="A64" s="145"/>
      <c r="B64" s="30"/>
      <c r="C64" s="30"/>
      <c r="D64" s="146"/>
      <c r="E64" s="147"/>
      <c r="F64" s="67"/>
    </row>
    <row r="65" spans="1:6">
      <c r="A65" s="145"/>
      <c r="B65" s="30"/>
      <c r="C65" s="30"/>
      <c r="D65" s="146"/>
      <c r="E65" s="147"/>
      <c r="F65" s="67"/>
    </row>
    <row r="66" spans="1:6">
      <c r="A66" s="145"/>
      <c r="B66" s="30"/>
      <c r="C66" s="30"/>
      <c r="D66" s="146"/>
      <c r="E66" s="147"/>
      <c r="F66" s="67"/>
    </row>
    <row r="67" spans="1:6">
      <c r="A67" s="145"/>
      <c r="B67" s="30"/>
      <c r="C67" s="30"/>
      <c r="D67" s="146"/>
      <c r="E67" s="147"/>
      <c r="F67" s="67"/>
    </row>
    <row r="68" spans="1:6">
      <c r="A68" s="145"/>
      <c r="B68" s="30"/>
      <c r="C68" s="30"/>
      <c r="D68" s="146"/>
      <c r="E68" s="147"/>
      <c r="F68" s="67"/>
    </row>
    <row r="69" spans="1:6">
      <c r="A69" s="145"/>
      <c r="B69" s="30"/>
      <c r="C69" s="30"/>
      <c r="D69" s="146"/>
      <c r="E69" s="147"/>
      <c r="F69" s="67"/>
    </row>
    <row r="70" spans="1:6">
      <c r="A70" s="145"/>
      <c r="B70" s="30"/>
      <c r="C70" s="30"/>
      <c r="D70" s="146"/>
      <c r="E70" s="147"/>
      <c r="F70" s="67"/>
    </row>
    <row r="71" spans="1:6">
      <c r="A71" s="145"/>
      <c r="B71" s="30"/>
      <c r="C71" s="30"/>
      <c r="D71" s="146"/>
      <c r="E71" s="147"/>
      <c r="F71" s="67"/>
    </row>
    <row r="72" spans="1:6">
      <c r="A72" s="145"/>
      <c r="B72" s="30"/>
      <c r="C72" s="30"/>
      <c r="D72" s="146"/>
      <c r="E72" s="147"/>
      <c r="F72" s="67"/>
    </row>
    <row r="73" spans="1:6">
      <c r="A73" s="145"/>
      <c r="B73" s="30"/>
      <c r="C73" s="30"/>
      <c r="D73" s="146"/>
      <c r="E73" s="147"/>
      <c r="F73" s="67"/>
    </row>
    <row r="74" spans="1:6" ht="15.75" thickBot="1">
      <c r="A74" s="148"/>
      <c r="B74" s="149"/>
      <c r="C74" s="149"/>
      <c r="D74" s="150"/>
      <c r="E74" s="151"/>
      <c r="F74" s="67"/>
    </row>
    <row r="75" spans="1:6">
      <c r="A75" s="67"/>
      <c r="B75" s="95" t="s">
        <v>563</v>
      </c>
      <c r="C75" s="67"/>
      <c r="D75" s="67"/>
      <c r="E75" s="67"/>
      <c r="F75" s="67"/>
    </row>
    <row r="76" spans="1:6">
      <c r="A76" s="67"/>
      <c r="B76" s="67"/>
      <c r="C76" s="67"/>
      <c r="D76" s="67"/>
    </row>
    <row r="77" spans="1:6">
      <c r="A77" s="67"/>
      <c r="B77" s="67"/>
      <c r="C77" s="67"/>
      <c r="D77" s="67"/>
    </row>
    <row r="78" spans="1:6">
      <c r="A78" s="67"/>
      <c r="B78" s="67"/>
      <c r="C78" s="67"/>
      <c r="D78" s="67"/>
    </row>
    <row r="79" spans="1:6">
      <c r="A79" s="67"/>
      <c r="B79" s="67"/>
      <c r="C79" s="67"/>
      <c r="D79" s="67"/>
    </row>
    <row r="80" spans="1:6">
      <c r="A80" s="67"/>
      <c r="B80" s="67"/>
      <c r="C80" s="67"/>
      <c r="D80" s="67"/>
    </row>
    <row r="81" spans="1:6">
      <c r="A81" s="67"/>
      <c r="B81" s="67"/>
      <c r="C81" s="67"/>
      <c r="D81" s="67"/>
    </row>
    <row r="82" spans="1:6">
      <c r="A82" s="67"/>
      <c r="B82" s="2"/>
      <c r="C82" s="67"/>
      <c r="D82" s="67"/>
      <c r="E82" s="67"/>
      <c r="F82" s="67"/>
    </row>
    <row r="83" spans="1:6">
      <c r="A83" s="67"/>
      <c r="B83" s="67"/>
      <c r="C83" s="67"/>
      <c r="D83" s="67"/>
      <c r="E83" s="67"/>
      <c r="F83" s="67"/>
    </row>
    <row r="84" spans="1:6">
      <c r="A84" s="67"/>
      <c r="B84" s="67"/>
      <c r="C84" s="67"/>
      <c r="D84" s="67"/>
      <c r="E84" s="67"/>
      <c r="F84" s="67"/>
    </row>
    <row r="85" spans="1:6">
      <c r="A85" s="67"/>
      <c r="B85" s="67"/>
      <c r="C85" s="67"/>
      <c r="D85" s="67"/>
      <c r="E85" s="67"/>
      <c r="F85" s="67"/>
    </row>
    <row r="86" spans="1:6">
      <c r="A86" s="67"/>
      <c r="B86" s="67"/>
      <c r="C86" s="67"/>
      <c r="D86" s="67"/>
      <c r="E86" s="67"/>
      <c r="F86" s="67"/>
    </row>
    <row r="87" spans="1:6">
      <c r="A87" s="67"/>
      <c r="B87" s="67"/>
      <c r="C87" s="67"/>
      <c r="D87" s="67"/>
      <c r="E87" s="67"/>
      <c r="F87" s="67"/>
    </row>
    <row r="88" spans="1:6">
      <c r="A88" s="67"/>
      <c r="B88" s="67"/>
      <c r="C88" s="67"/>
      <c r="D88" s="67"/>
      <c r="E88" s="67"/>
      <c r="F88" s="67"/>
    </row>
    <row r="89" spans="1:6">
      <c r="A89" s="67"/>
      <c r="B89" s="67"/>
      <c r="C89" s="67"/>
      <c r="D89" s="67"/>
      <c r="E89" s="67"/>
      <c r="F89" s="67"/>
    </row>
    <row r="90" spans="1:6">
      <c r="A90" s="67"/>
      <c r="B90" s="67"/>
      <c r="C90" s="67"/>
      <c r="D90" s="67"/>
      <c r="E90" s="67"/>
      <c r="F90" s="67"/>
    </row>
    <row r="91" spans="1:6">
      <c r="A91" s="67"/>
      <c r="B91" s="67"/>
      <c r="C91" s="67"/>
      <c r="D91" s="67"/>
      <c r="E91" s="67"/>
      <c r="F91" s="67"/>
    </row>
    <row r="92" spans="1:6">
      <c r="A92" s="67"/>
      <c r="B92" s="67"/>
      <c r="C92" s="67"/>
      <c r="D92" s="67"/>
      <c r="E92" s="67"/>
      <c r="F92" s="67"/>
    </row>
  </sheetData>
  <pageMargins left="0.5" right="0.5" top="0.5" bottom="0.5" header="0.5" footer="0.5"/>
  <pageSetup scale="58" orientation="portrait" r:id="rId1"/>
  <headerFooter alignWithMargins="0"/>
  <rowBreaks count="1" manualBreakCount="1">
    <brk id="7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0" r:id="rId4" name="Button 6">
              <controlPr locked="0" defaultSize="0" autoFill="0" autoLine="0" autoPict="0">
                <anchor moveWithCells="1" sizeWithCells="1">
                  <from>
                    <xdr:col>0</xdr:col>
                    <xdr:colOff>0</xdr:colOff>
                    <xdr:row>76</xdr:row>
                    <xdr:rowOff>114300</xdr:rowOff>
                  </from>
                  <to>
                    <xdr:col>0</xdr:col>
                    <xdr:colOff>0</xdr:colOff>
                    <xdr:row>78</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97"/>
  <sheetViews>
    <sheetView defaultGridColor="0" colorId="22" zoomScaleNormal="100" workbookViewId="0">
      <selection activeCell="B4" sqref="B4"/>
    </sheetView>
  </sheetViews>
  <sheetFormatPr defaultColWidth="9.77734375" defaultRowHeight="15"/>
  <cols>
    <col min="1" max="1" width="3.77734375" customWidth="1"/>
    <col min="2" max="2" width="66.77734375" customWidth="1"/>
    <col min="3" max="3" width="3.77734375" customWidth="1"/>
    <col min="257" max="257" width="3.77734375" customWidth="1"/>
    <col min="258" max="258" width="66.77734375" customWidth="1"/>
    <col min="259" max="259" width="3.77734375" customWidth="1"/>
    <col min="513" max="513" width="3.77734375" customWidth="1"/>
    <col min="514" max="514" width="66.77734375" customWidth="1"/>
    <col min="515" max="515" width="3.77734375" customWidth="1"/>
    <col min="769" max="769" width="3.77734375" customWidth="1"/>
    <col min="770" max="770" width="66.77734375" customWidth="1"/>
    <col min="771" max="771" width="3.77734375" customWidth="1"/>
    <col min="1025" max="1025" width="3.77734375" customWidth="1"/>
    <col min="1026" max="1026" width="66.77734375" customWidth="1"/>
    <col min="1027" max="1027" width="3.77734375" customWidth="1"/>
    <col min="1281" max="1281" width="3.77734375" customWidth="1"/>
    <col min="1282" max="1282" width="66.77734375" customWidth="1"/>
    <col min="1283" max="1283" width="3.77734375" customWidth="1"/>
    <col min="1537" max="1537" width="3.77734375" customWidth="1"/>
    <col min="1538" max="1538" width="66.77734375" customWidth="1"/>
    <col min="1539" max="1539" width="3.77734375" customWidth="1"/>
    <col min="1793" max="1793" width="3.77734375" customWidth="1"/>
    <col min="1794" max="1794" width="66.77734375" customWidth="1"/>
    <col min="1795" max="1795" width="3.77734375" customWidth="1"/>
    <col min="2049" max="2049" width="3.77734375" customWidth="1"/>
    <col min="2050" max="2050" width="66.77734375" customWidth="1"/>
    <col min="2051" max="2051" width="3.77734375" customWidth="1"/>
    <col min="2305" max="2305" width="3.77734375" customWidth="1"/>
    <col min="2306" max="2306" width="66.77734375" customWidth="1"/>
    <col min="2307" max="2307" width="3.77734375" customWidth="1"/>
    <col min="2561" max="2561" width="3.77734375" customWidth="1"/>
    <col min="2562" max="2562" width="66.77734375" customWidth="1"/>
    <col min="2563" max="2563" width="3.77734375" customWidth="1"/>
    <col min="2817" max="2817" width="3.77734375" customWidth="1"/>
    <col min="2818" max="2818" width="66.77734375" customWidth="1"/>
    <col min="2819" max="2819" width="3.77734375" customWidth="1"/>
    <col min="3073" max="3073" width="3.77734375" customWidth="1"/>
    <col min="3074" max="3074" width="66.77734375" customWidth="1"/>
    <col min="3075" max="3075" width="3.77734375" customWidth="1"/>
    <col min="3329" max="3329" width="3.77734375" customWidth="1"/>
    <col min="3330" max="3330" width="66.77734375" customWidth="1"/>
    <col min="3331" max="3331" width="3.77734375" customWidth="1"/>
    <col min="3585" max="3585" width="3.77734375" customWidth="1"/>
    <col min="3586" max="3586" width="66.77734375" customWidth="1"/>
    <col min="3587" max="3587" width="3.77734375" customWidth="1"/>
    <col min="3841" max="3841" width="3.77734375" customWidth="1"/>
    <col min="3842" max="3842" width="66.77734375" customWidth="1"/>
    <col min="3843" max="3843" width="3.77734375" customWidth="1"/>
    <col min="4097" max="4097" width="3.77734375" customWidth="1"/>
    <col min="4098" max="4098" width="66.77734375" customWidth="1"/>
    <col min="4099" max="4099" width="3.77734375" customWidth="1"/>
    <col min="4353" max="4353" width="3.77734375" customWidth="1"/>
    <col min="4354" max="4354" width="66.77734375" customWidth="1"/>
    <col min="4355" max="4355" width="3.77734375" customWidth="1"/>
    <col min="4609" max="4609" width="3.77734375" customWidth="1"/>
    <col min="4610" max="4610" width="66.77734375" customWidth="1"/>
    <col min="4611" max="4611" width="3.77734375" customWidth="1"/>
    <col min="4865" max="4865" width="3.77734375" customWidth="1"/>
    <col min="4866" max="4866" width="66.77734375" customWidth="1"/>
    <col min="4867" max="4867" width="3.77734375" customWidth="1"/>
    <col min="5121" max="5121" width="3.77734375" customWidth="1"/>
    <col min="5122" max="5122" width="66.77734375" customWidth="1"/>
    <col min="5123" max="5123" width="3.77734375" customWidth="1"/>
    <col min="5377" max="5377" width="3.77734375" customWidth="1"/>
    <col min="5378" max="5378" width="66.77734375" customWidth="1"/>
    <col min="5379" max="5379" width="3.77734375" customWidth="1"/>
    <col min="5633" max="5633" width="3.77734375" customWidth="1"/>
    <col min="5634" max="5634" width="66.77734375" customWidth="1"/>
    <col min="5635" max="5635" width="3.77734375" customWidth="1"/>
    <col min="5889" max="5889" width="3.77734375" customWidth="1"/>
    <col min="5890" max="5890" width="66.77734375" customWidth="1"/>
    <col min="5891" max="5891" width="3.77734375" customWidth="1"/>
    <col min="6145" max="6145" width="3.77734375" customWidth="1"/>
    <col min="6146" max="6146" width="66.77734375" customWidth="1"/>
    <col min="6147" max="6147" width="3.77734375" customWidth="1"/>
    <col min="6401" max="6401" width="3.77734375" customWidth="1"/>
    <col min="6402" max="6402" width="66.77734375" customWidth="1"/>
    <col min="6403" max="6403" width="3.77734375" customWidth="1"/>
    <col min="6657" max="6657" width="3.77734375" customWidth="1"/>
    <col min="6658" max="6658" width="66.77734375" customWidth="1"/>
    <col min="6659" max="6659" width="3.77734375" customWidth="1"/>
    <col min="6913" max="6913" width="3.77734375" customWidth="1"/>
    <col min="6914" max="6914" width="66.77734375" customWidth="1"/>
    <col min="6915" max="6915" width="3.77734375" customWidth="1"/>
    <col min="7169" max="7169" width="3.77734375" customWidth="1"/>
    <col min="7170" max="7170" width="66.77734375" customWidth="1"/>
    <col min="7171" max="7171" width="3.77734375" customWidth="1"/>
    <col min="7425" max="7425" width="3.77734375" customWidth="1"/>
    <col min="7426" max="7426" width="66.77734375" customWidth="1"/>
    <col min="7427" max="7427" width="3.77734375" customWidth="1"/>
    <col min="7681" max="7681" width="3.77734375" customWidth="1"/>
    <col min="7682" max="7682" width="66.77734375" customWidth="1"/>
    <col min="7683" max="7683" width="3.77734375" customWidth="1"/>
    <col min="7937" max="7937" width="3.77734375" customWidth="1"/>
    <col min="7938" max="7938" width="66.77734375" customWidth="1"/>
    <col min="7939" max="7939" width="3.77734375" customWidth="1"/>
    <col min="8193" max="8193" width="3.77734375" customWidth="1"/>
    <col min="8194" max="8194" width="66.77734375" customWidth="1"/>
    <col min="8195" max="8195" width="3.77734375" customWidth="1"/>
    <col min="8449" max="8449" width="3.77734375" customWidth="1"/>
    <col min="8450" max="8450" width="66.77734375" customWidth="1"/>
    <col min="8451" max="8451" width="3.77734375" customWidth="1"/>
    <col min="8705" max="8705" width="3.77734375" customWidth="1"/>
    <col min="8706" max="8706" width="66.77734375" customWidth="1"/>
    <col min="8707" max="8707" width="3.77734375" customWidth="1"/>
    <col min="8961" max="8961" width="3.77734375" customWidth="1"/>
    <col min="8962" max="8962" width="66.77734375" customWidth="1"/>
    <col min="8963" max="8963" width="3.77734375" customWidth="1"/>
    <col min="9217" max="9217" width="3.77734375" customWidth="1"/>
    <col min="9218" max="9218" width="66.77734375" customWidth="1"/>
    <col min="9219" max="9219" width="3.77734375" customWidth="1"/>
    <col min="9473" max="9473" width="3.77734375" customWidth="1"/>
    <col min="9474" max="9474" width="66.77734375" customWidth="1"/>
    <col min="9475" max="9475" width="3.77734375" customWidth="1"/>
    <col min="9729" max="9729" width="3.77734375" customWidth="1"/>
    <col min="9730" max="9730" width="66.77734375" customWidth="1"/>
    <col min="9731" max="9731" width="3.77734375" customWidth="1"/>
    <col min="9985" max="9985" width="3.77734375" customWidth="1"/>
    <col min="9986" max="9986" width="66.77734375" customWidth="1"/>
    <col min="9987" max="9987" width="3.77734375" customWidth="1"/>
    <col min="10241" max="10241" width="3.77734375" customWidth="1"/>
    <col min="10242" max="10242" width="66.77734375" customWidth="1"/>
    <col min="10243" max="10243" width="3.77734375" customWidth="1"/>
    <col min="10497" max="10497" width="3.77734375" customWidth="1"/>
    <col min="10498" max="10498" width="66.77734375" customWidth="1"/>
    <col min="10499" max="10499" width="3.77734375" customWidth="1"/>
    <col min="10753" max="10753" width="3.77734375" customWidth="1"/>
    <col min="10754" max="10754" width="66.77734375" customWidth="1"/>
    <col min="10755" max="10755" width="3.77734375" customWidth="1"/>
    <col min="11009" max="11009" width="3.77734375" customWidth="1"/>
    <col min="11010" max="11010" width="66.77734375" customWidth="1"/>
    <col min="11011" max="11011" width="3.77734375" customWidth="1"/>
    <col min="11265" max="11265" width="3.77734375" customWidth="1"/>
    <col min="11266" max="11266" width="66.77734375" customWidth="1"/>
    <col min="11267" max="11267" width="3.77734375" customWidth="1"/>
    <col min="11521" max="11521" width="3.77734375" customWidth="1"/>
    <col min="11522" max="11522" width="66.77734375" customWidth="1"/>
    <col min="11523" max="11523" width="3.77734375" customWidth="1"/>
    <col min="11777" max="11777" width="3.77734375" customWidth="1"/>
    <col min="11778" max="11778" width="66.77734375" customWidth="1"/>
    <col min="11779" max="11779" width="3.77734375" customWidth="1"/>
    <col min="12033" max="12033" width="3.77734375" customWidth="1"/>
    <col min="12034" max="12034" width="66.77734375" customWidth="1"/>
    <col min="12035" max="12035" width="3.77734375" customWidth="1"/>
    <col min="12289" max="12289" width="3.77734375" customWidth="1"/>
    <col min="12290" max="12290" width="66.77734375" customWidth="1"/>
    <col min="12291" max="12291" width="3.77734375" customWidth="1"/>
    <col min="12545" max="12545" width="3.77734375" customWidth="1"/>
    <col min="12546" max="12546" width="66.77734375" customWidth="1"/>
    <col min="12547" max="12547" width="3.77734375" customWidth="1"/>
    <col min="12801" max="12801" width="3.77734375" customWidth="1"/>
    <col min="12802" max="12802" width="66.77734375" customWidth="1"/>
    <col min="12803" max="12803" width="3.77734375" customWidth="1"/>
    <col min="13057" max="13057" width="3.77734375" customWidth="1"/>
    <col min="13058" max="13058" width="66.77734375" customWidth="1"/>
    <col min="13059" max="13059" width="3.77734375" customWidth="1"/>
    <col min="13313" max="13313" width="3.77734375" customWidth="1"/>
    <col min="13314" max="13314" width="66.77734375" customWidth="1"/>
    <col min="13315" max="13315" width="3.77734375" customWidth="1"/>
    <col min="13569" max="13569" width="3.77734375" customWidth="1"/>
    <col min="13570" max="13570" width="66.77734375" customWidth="1"/>
    <col min="13571" max="13571" width="3.77734375" customWidth="1"/>
    <col min="13825" max="13825" width="3.77734375" customWidth="1"/>
    <col min="13826" max="13826" width="66.77734375" customWidth="1"/>
    <col min="13827" max="13827" width="3.77734375" customWidth="1"/>
    <col min="14081" max="14081" width="3.77734375" customWidth="1"/>
    <col min="14082" max="14082" width="66.77734375" customWidth="1"/>
    <col min="14083" max="14083" width="3.77734375" customWidth="1"/>
    <col min="14337" max="14337" width="3.77734375" customWidth="1"/>
    <col min="14338" max="14338" width="66.77734375" customWidth="1"/>
    <col min="14339" max="14339" width="3.77734375" customWidth="1"/>
    <col min="14593" max="14593" width="3.77734375" customWidth="1"/>
    <col min="14594" max="14594" width="66.77734375" customWidth="1"/>
    <col min="14595" max="14595" width="3.77734375" customWidth="1"/>
    <col min="14849" max="14849" width="3.77734375" customWidth="1"/>
    <col min="14850" max="14850" width="66.77734375" customWidth="1"/>
    <col min="14851" max="14851" width="3.77734375" customWidth="1"/>
    <col min="15105" max="15105" width="3.77734375" customWidth="1"/>
    <col min="15106" max="15106" width="66.77734375" customWidth="1"/>
    <col min="15107" max="15107" width="3.77734375" customWidth="1"/>
    <col min="15361" max="15361" width="3.77734375" customWidth="1"/>
    <col min="15362" max="15362" width="66.77734375" customWidth="1"/>
    <col min="15363" max="15363" width="3.77734375" customWidth="1"/>
    <col min="15617" max="15617" width="3.77734375" customWidth="1"/>
    <col min="15618" max="15618" width="66.77734375" customWidth="1"/>
    <col min="15619" max="15619" width="3.77734375" customWidth="1"/>
    <col min="15873" max="15873" width="3.77734375" customWidth="1"/>
    <col min="15874" max="15874" width="66.77734375" customWidth="1"/>
    <col min="15875" max="15875" width="3.77734375" customWidth="1"/>
    <col min="16129" max="16129" width="3.77734375" customWidth="1"/>
    <col min="16130" max="16130" width="66.77734375" customWidth="1"/>
    <col min="16131" max="16131" width="3.77734375" customWidth="1"/>
  </cols>
  <sheetData>
    <row r="1" spans="1:4" ht="15.75" thickBot="1">
      <c r="A1" s="66" t="str">
        <f>'Data Sheet'!A46</f>
        <v>Annual Report of VERIZON NEW YORK INC.                                          For the period ending DECEMBER 31, 2014</v>
      </c>
      <c r="B1" s="67"/>
      <c r="C1" s="67"/>
      <c r="D1" s="67"/>
    </row>
    <row r="2" spans="1:4">
      <c r="A2" s="68"/>
      <c r="B2" s="69"/>
      <c r="C2" s="70"/>
      <c r="D2" s="67"/>
    </row>
    <row r="3" spans="1:4" ht="15.75">
      <c r="A3" s="153" t="s">
        <v>564</v>
      </c>
      <c r="B3" s="107"/>
      <c r="C3" s="154"/>
      <c r="D3" s="67"/>
    </row>
    <row r="4" spans="1:4">
      <c r="A4" s="97" t="s">
        <v>2021</v>
      </c>
      <c r="B4" s="30"/>
      <c r="C4" s="75"/>
      <c r="D4" s="67"/>
    </row>
    <row r="5" spans="1:4" ht="30">
      <c r="A5" s="155"/>
      <c r="B5" s="1300" t="s">
        <v>565</v>
      </c>
      <c r="C5" s="75"/>
      <c r="D5" s="67"/>
    </row>
    <row r="6" spans="1:4">
      <c r="A6" s="156"/>
      <c r="B6" s="157" t="s">
        <v>3432</v>
      </c>
      <c r="C6" s="75"/>
      <c r="D6" s="67"/>
    </row>
    <row r="7" spans="1:4">
      <c r="A7" s="156"/>
      <c r="B7" s="157" t="s">
        <v>2815</v>
      </c>
      <c r="C7" s="75"/>
      <c r="D7" s="67"/>
    </row>
    <row r="8" spans="1:4">
      <c r="A8" s="156"/>
      <c r="B8" s="157" t="s">
        <v>2816</v>
      </c>
      <c r="C8" s="75"/>
      <c r="D8" s="67"/>
    </row>
    <row r="9" spans="1:4">
      <c r="A9" s="156"/>
      <c r="B9" s="157"/>
      <c r="C9" s="75"/>
      <c r="D9" s="67"/>
    </row>
    <row r="10" spans="1:4">
      <c r="A10" s="156"/>
      <c r="B10" s="157"/>
      <c r="C10" s="75"/>
      <c r="D10" s="67"/>
    </row>
    <row r="11" spans="1:4">
      <c r="A11" s="156"/>
      <c r="B11" s="157"/>
      <c r="C11" s="75"/>
      <c r="D11" s="67"/>
    </row>
    <row r="12" spans="1:4">
      <c r="A12" s="158" t="s">
        <v>2035</v>
      </c>
      <c r="B12" s="157"/>
      <c r="C12" s="75"/>
      <c r="D12" s="67"/>
    </row>
    <row r="13" spans="1:4" ht="60">
      <c r="A13" s="159"/>
      <c r="B13" s="1300" t="s">
        <v>2351</v>
      </c>
      <c r="C13" s="75"/>
      <c r="D13" s="67"/>
    </row>
    <row r="14" spans="1:4">
      <c r="A14" s="156"/>
      <c r="B14" s="157" t="s">
        <v>2817</v>
      </c>
      <c r="C14" s="75"/>
      <c r="D14" s="67"/>
    </row>
    <row r="15" spans="1:4">
      <c r="A15" s="156"/>
      <c r="B15" s="157" t="s">
        <v>2818</v>
      </c>
      <c r="C15" s="75"/>
      <c r="D15" s="67"/>
    </row>
    <row r="16" spans="1:4">
      <c r="A16" s="156"/>
      <c r="B16" s="157"/>
      <c r="C16" s="75"/>
      <c r="D16" s="67"/>
    </row>
    <row r="17" spans="1:4">
      <c r="A17" s="156"/>
      <c r="B17" s="157"/>
      <c r="C17" s="75"/>
      <c r="D17" s="67"/>
    </row>
    <row r="18" spans="1:4">
      <c r="A18" s="156"/>
      <c r="B18" s="157"/>
      <c r="C18" s="75"/>
      <c r="D18" s="67"/>
    </row>
    <row r="19" spans="1:4">
      <c r="A19" s="158" t="s">
        <v>1378</v>
      </c>
      <c r="B19" s="157"/>
      <c r="C19" s="75"/>
      <c r="D19" s="67"/>
    </row>
    <row r="20" spans="1:4" ht="60">
      <c r="A20" s="155"/>
      <c r="B20" s="160" t="s">
        <v>994</v>
      </c>
      <c r="C20" s="75"/>
      <c r="D20" s="67"/>
    </row>
    <row r="21" spans="1:4">
      <c r="A21" s="156"/>
      <c r="B21" s="1040" t="s">
        <v>995</v>
      </c>
      <c r="C21" s="75"/>
      <c r="D21" s="67"/>
    </row>
    <row r="22" spans="1:4">
      <c r="A22" s="156"/>
      <c r="B22" s="157"/>
      <c r="C22" s="75"/>
      <c r="D22" s="67"/>
    </row>
    <row r="23" spans="1:4">
      <c r="A23" s="156"/>
      <c r="B23" s="157" t="s">
        <v>2819</v>
      </c>
      <c r="C23" s="75"/>
      <c r="D23" s="67"/>
    </row>
    <row r="24" spans="1:4">
      <c r="A24" s="156"/>
      <c r="B24" s="157"/>
      <c r="C24" s="75"/>
      <c r="D24" s="67"/>
    </row>
    <row r="25" spans="1:4">
      <c r="A25" s="156"/>
      <c r="B25" s="157"/>
      <c r="C25" s="75"/>
      <c r="D25" s="67"/>
    </row>
    <row r="26" spans="1:4">
      <c r="A26" s="156"/>
      <c r="B26" s="157"/>
      <c r="C26" s="75"/>
      <c r="D26" s="67"/>
    </row>
    <row r="27" spans="1:4">
      <c r="A27" s="158" t="s">
        <v>1398</v>
      </c>
      <c r="B27" s="157"/>
      <c r="C27" s="75"/>
      <c r="D27" s="67"/>
    </row>
    <row r="28" spans="1:4" ht="75">
      <c r="A28" s="155"/>
      <c r="B28" s="1300" t="s">
        <v>2352</v>
      </c>
      <c r="C28" s="75"/>
      <c r="D28" s="67"/>
    </row>
    <row r="29" spans="1:4">
      <c r="A29" s="156"/>
      <c r="B29" s="157"/>
      <c r="C29" s="75"/>
      <c r="D29" s="67"/>
    </row>
    <row r="30" spans="1:4" ht="51">
      <c r="A30" s="156"/>
      <c r="B30" s="1303" t="s">
        <v>2820</v>
      </c>
      <c r="C30" s="75"/>
      <c r="D30" s="67"/>
    </row>
    <row r="31" spans="1:4">
      <c r="A31" s="156"/>
      <c r="B31" s="1305"/>
      <c r="C31" s="75"/>
      <c r="D31" s="67"/>
    </row>
    <row r="32" spans="1:4">
      <c r="A32" s="156"/>
      <c r="B32" s="1305"/>
      <c r="C32" s="75"/>
      <c r="D32" s="67"/>
    </row>
    <row r="33" spans="1:4" ht="15.75" thickBot="1">
      <c r="A33" s="161"/>
      <c r="B33" s="1306"/>
      <c r="C33" s="144"/>
      <c r="D33" s="67"/>
    </row>
    <row r="34" spans="1:4">
      <c r="A34" s="67" t="s">
        <v>967</v>
      </c>
      <c r="B34" s="2"/>
      <c r="C34" s="67"/>
      <c r="D34" s="67"/>
    </row>
    <row r="35" spans="1:4">
      <c r="A35" s="67"/>
      <c r="B35" s="163" t="s">
        <v>968</v>
      </c>
      <c r="C35" s="107"/>
      <c r="D35" s="67"/>
    </row>
    <row r="36" spans="1:4">
      <c r="A36" s="67"/>
      <c r="B36" s="163"/>
      <c r="C36" s="107"/>
      <c r="D36" s="67"/>
    </row>
    <row r="37" spans="1:4">
      <c r="A37" s="67"/>
      <c r="B37" s="163"/>
      <c r="C37" s="107"/>
      <c r="D37" s="67"/>
    </row>
    <row r="38" spans="1:4">
      <c r="A38" s="67"/>
      <c r="B38" s="163"/>
      <c r="C38" s="107"/>
      <c r="D38" s="67"/>
    </row>
    <row r="39" spans="1:4">
      <c r="A39" s="67"/>
      <c r="B39" s="163"/>
      <c r="C39" s="107"/>
      <c r="D39" s="67"/>
    </row>
    <row r="40" spans="1:4">
      <c r="A40" s="67"/>
      <c r="B40" s="163"/>
      <c r="C40" s="107"/>
      <c r="D40" s="67"/>
    </row>
    <row r="41" spans="1:4" ht="15.75" thickBot="1">
      <c r="A41" s="66" t="str">
        <f>'Data Sheet'!A46</f>
        <v>Annual Report of VERIZON NEW YORK INC.                                          For the period ending DECEMBER 31, 2014</v>
      </c>
      <c r="B41" s="2"/>
      <c r="C41" s="164"/>
      <c r="D41" s="67"/>
    </row>
    <row r="42" spans="1:4">
      <c r="A42" s="68"/>
      <c r="B42" s="165"/>
      <c r="C42" s="70"/>
      <c r="D42" s="67"/>
    </row>
    <row r="43" spans="1:4" ht="15.75">
      <c r="A43" s="153" t="s">
        <v>969</v>
      </c>
      <c r="B43" s="3"/>
      <c r="C43" s="154"/>
      <c r="D43" s="67"/>
    </row>
    <row r="44" spans="1:4" ht="15.75">
      <c r="A44" s="153"/>
      <c r="B44" s="3"/>
      <c r="C44" s="154"/>
      <c r="D44" s="67"/>
    </row>
    <row r="45" spans="1:4">
      <c r="A45" s="158" t="s">
        <v>1423</v>
      </c>
      <c r="B45" s="2" t="s">
        <v>966</v>
      </c>
      <c r="C45" s="75"/>
      <c r="D45" s="67"/>
    </row>
    <row r="46" spans="1:4">
      <c r="A46" s="156"/>
      <c r="B46" s="157"/>
      <c r="C46" s="75"/>
      <c r="D46" s="67"/>
    </row>
    <row r="47" spans="1:4" ht="51">
      <c r="A47" s="156"/>
      <c r="B47" s="1304" t="s">
        <v>2821</v>
      </c>
      <c r="C47" s="75"/>
      <c r="D47" s="67"/>
    </row>
    <row r="48" spans="1:4" ht="15.75">
      <c r="A48" s="153"/>
      <c r="B48" s="3"/>
      <c r="C48" s="154"/>
      <c r="D48" s="67"/>
    </row>
    <row r="49" spans="1:4">
      <c r="A49" s="158" t="s">
        <v>1426</v>
      </c>
      <c r="B49" s="3"/>
      <c r="C49" s="154"/>
      <c r="D49" s="67"/>
    </row>
    <row r="50" spans="1:4" ht="75">
      <c r="A50" s="155"/>
      <c r="B50" s="1300" t="s">
        <v>2353</v>
      </c>
      <c r="C50" s="75"/>
      <c r="D50" s="67"/>
    </row>
    <row r="51" spans="1:4">
      <c r="A51" s="156"/>
      <c r="B51" s="157"/>
      <c r="C51" s="75"/>
      <c r="D51" s="67"/>
    </row>
    <row r="52" spans="1:4">
      <c r="A52" s="156"/>
      <c r="B52" s="157"/>
      <c r="C52" s="75"/>
      <c r="D52" s="67"/>
    </row>
    <row r="53" spans="1:4">
      <c r="A53" s="156"/>
      <c r="B53" s="157"/>
      <c r="C53" s="75"/>
      <c r="D53" s="67"/>
    </row>
    <row r="54" spans="1:4">
      <c r="A54" s="156"/>
      <c r="B54" s="157"/>
      <c r="C54" s="75"/>
      <c r="D54" s="67"/>
    </row>
    <row r="55" spans="1:4" ht="75">
      <c r="A55" s="156"/>
      <c r="B55" s="1301" t="s">
        <v>992</v>
      </c>
      <c r="C55" s="75"/>
      <c r="D55" s="67"/>
    </row>
    <row r="56" spans="1:4">
      <c r="A56" s="156"/>
      <c r="B56" s="1039" t="s">
        <v>993</v>
      </c>
      <c r="C56" s="75"/>
      <c r="D56" s="67"/>
    </row>
    <row r="57" spans="1:4">
      <c r="A57" s="156"/>
      <c r="B57" s="157"/>
      <c r="C57" s="75"/>
      <c r="D57" s="67"/>
    </row>
    <row r="58" spans="1:4">
      <c r="A58" s="156"/>
      <c r="B58" s="157"/>
      <c r="C58" s="75"/>
      <c r="D58" s="67"/>
    </row>
    <row r="59" spans="1:4">
      <c r="A59" s="156"/>
      <c r="B59" s="157"/>
      <c r="C59" s="75"/>
      <c r="D59" s="67"/>
    </row>
    <row r="60" spans="1:4" ht="75">
      <c r="A60" s="156"/>
      <c r="B60" s="1300" t="s">
        <v>2354</v>
      </c>
      <c r="C60" s="75"/>
      <c r="D60" s="67"/>
    </row>
    <row r="61" spans="1:4" ht="13.9" customHeight="1">
      <c r="A61" s="156"/>
      <c r="B61" s="167"/>
      <c r="C61" s="75"/>
      <c r="D61" s="67"/>
    </row>
    <row r="62" spans="1:4" ht="13.9" customHeight="1">
      <c r="A62" s="156"/>
      <c r="B62" s="167"/>
      <c r="C62" s="75"/>
      <c r="D62" s="67"/>
    </row>
    <row r="63" spans="1:4">
      <c r="A63" s="156"/>
      <c r="B63" s="157"/>
      <c r="C63" s="75"/>
      <c r="D63" s="67"/>
    </row>
    <row r="64" spans="1:4">
      <c r="A64" s="156"/>
      <c r="B64" s="157"/>
      <c r="C64" s="75"/>
      <c r="D64" s="67"/>
    </row>
    <row r="65" spans="1:4" ht="30">
      <c r="A65" s="156"/>
      <c r="B65" s="1300" t="s">
        <v>1211</v>
      </c>
      <c r="C65" s="75"/>
      <c r="D65" s="67"/>
    </row>
    <row r="66" spans="1:4">
      <c r="A66" s="156"/>
      <c r="B66" s="157"/>
      <c r="C66" s="75"/>
      <c r="D66" s="67"/>
    </row>
    <row r="67" spans="1:4">
      <c r="A67" s="156"/>
      <c r="B67" s="157" t="s">
        <v>3427</v>
      </c>
      <c r="C67" s="75"/>
      <c r="D67" s="67"/>
    </row>
    <row r="68" spans="1:4">
      <c r="A68" s="156"/>
      <c r="B68" s="157" t="s">
        <v>2822</v>
      </c>
      <c r="C68" s="75"/>
      <c r="D68" s="67"/>
    </row>
    <row r="69" spans="1:4">
      <c r="A69" s="156"/>
      <c r="B69" s="157"/>
      <c r="C69" s="75"/>
      <c r="D69" s="67"/>
    </row>
    <row r="70" spans="1:4">
      <c r="A70" s="156"/>
      <c r="B70" s="157"/>
      <c r="C70" s="75"/>
      <c r="D70" s="67"/>
    </row>
    <row r="71" spans="1:4">
      <c r="A71" s="156"/>
      <c r="B71" s="157"/>
      <c r="C71" s="75"/>
      <c r="D71" s="67"/>
    </row>
    <row r="72" spans="1:4">
      <c r="A72" s="156"/>
      <c r="B72" s="157"/>
      <c r="C72" s="75"/>
      <c r="D72" s="67"/>
    </row>
    <row r="73" spans="1:4">
      <c r="A73" s="74"/>
      <c r="B73" s="157"/>
      <c r="C73" s="75"/>
      <c r="D73" s="67"/>
    </row>
    <row r="74" spans="1:4">
      <c r="A74" s="74"/>
      <c r="B74" s="157"/>
      <c r="C74" s="75"/>
      <c r="D74" s="67"/>
    </row>
    <row r="75" spans="1:4" ht="15.75" thickBot="1">
      <c r="A75" s="161"/>
      <c r="B75" s="162"/>
      <c r="C75" s="144"/>
      <c r="D75" s="67"/>
    </row>
    <row r="76" spans="1:4">
      <c r="A76" s="67"/>
      <c r="B76" s="164" t="s">
        <v>1430</v>
      </c>
      <c r="C76" s="67"/>
      <c r="D76" s="67"/>
    </row>
    <row r="77" spans="1:4">
      <c r="A77" s="134" t="s">
        <v>1212</v>
      </c>
      <c r="B77" s="107"/>
      <c r="C77" s="107"/>
      <c r="D77" s="67"/>
    </row>
    <row r="78" spans="1:4">
      <c r="A78" s="67"/>
    </row>
    <row r="79" spans="1:4">
      <c r="A79" s="67"/>
      <c r="B79" s="1072"/>
      <c r="C79" s="1194"/>
    </row>
    <row r="80" spans="1:4">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51"/>
  <sheetViews>
    <sheetView defaultGridColor="0" topLeftCell="E7" colorId="22" zoomScale="75" zoomScaleNormal="75" workbookViewId="0">
      <selection activeCell="O27" sqref="O27"/>
    </sheetView>
  </sheetViews>
  <sheetFormatPr defaultColWidth="9.77734375" defaultRowHeight="15"/>
  <cols>
    <col min="1" max="1" width="4.77734375" customWidth="1"/>
    <col min="2" max="2" width="1.77734375" customWidth="1"/>
    <col min="3" max="3" width="31.77734375" customWidth="1"/>
    <col min="4" max="4" width="1.77734375" customWidth="1"/>
    <col min="5" max="5" width="20.77734375" customWidth="1"/>
    <col min="6" max="6" width="1.7773437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66" t="str">
        <f>'Data Sheet'!A50</f>
        <v>Annual Report of VERIZON NEW YORK INC.                                                                 For the period ending DECEMBER 31, 2014</v>
      </c>
      <c r="B1" s="67"/>
      <c r="C1" s="67"/>
      <c r="D1" s="67"/>
      <c r="E1" s="67"/>
      <c r="F1" s="67"/>
      <c r="G1" s="67"/>
      <c r="H1" s="67"/>
      <c r="I1" s="67"/>
      <c r="J1" s="67"/>
      <c r="K1" s="67"/>
      <c r="L1" s="66" t="str">
        <f>'Data Sheet'!A50</f>
        <v>Annual Report of VERIZON NEW YORK INC.                                                                 For the period ending DECEMBER 31, 2014</v>
      </c>
      <c r="M1" s="67"/>
      <c r="N1" s="67"/>
      <c r="O1" s="67"/>
      <c r="P1" s="67"/>
      <c r="Q1" s="67"/>
      <c r="R1" s="67"/>
      <c r="S1" s="67"/>
      <c r="T1" s="67"/>
      <c r="U1" s="67"/>
      <c r="V1" s="67"/>
      <c r="W1" s="67"/>
      <c r="X1" s="67"/>
      <c r="Y1" s="67"/>
      <c r="Z1" s="67"/>
      <c r="AA1" s="67"/>
    </row>
    <row r="2" spans="1:27">
      <c r="A2" s="68"/>
      <c r="B2" s="69"/>
      <c r="C2" s="69"/>
      <c r="D2" s="69"/>
      <c r="E2" s="69"/>
      <c r="F2" s="69"/>
      <c r="G2" s="69"/>
      <c r="H2" s="69"/>
      <c r="I2" s="69"/>
      <c r="J2" s="69"/>
      <c r="K2" s="70"/>
      <c r="L2" s="68"/>
      <c r="M2" s="69"/>
      <c r="N2" s="69"/>
      <c r="O2" s="69"/>
      <c r="P2" s="69"/>
      <c r="Q2" s="69"/>
      <c r="R2" s="69"/>
      <c r="S2" s="69"/>
      <c r="T2" s="69"/>
      <c r="U2" s="69"/>
      <c r="V2" s="69"/>
      <c r="W2" s="69"/>
      <c r="X2" s="69"/>
      <c r="Y2" s="69"/>
      <c r="Z2" s="70"/>
      <c r="AA2" s="67"/>
    </row>
    <row r="3" spans="1:27" ht="15.75">
      <c r="A3" s="153" t="s">
        <v>1213</v>
      </c>
      <c r="B3" s="107"/>
      <c r="C3" s="107"/>
      <c r="D3" s="107"/>
      <c r="E3" s="107"/>
      <c r="F3" s="107"/>
      <c r="G3" s="107"/>
      <c r="H3" s="107"/>
      <c r="I3" s="107"/>
      <c r="J3" s="107"/>
      <c r="K3" s="154"/>
      <c r="L3" s="153" t="s">
        <v>1214</v>
      </c>
      <c r="M3" s="168"/>
      <c r="N3" s="168"/>
      <c r="O3" s="107"/>
      <c r="P3" s="107"/>
      <c r="Q3" s="107"/>
      <c r="R3" s="107"/>
      <c r="S3" s="107"/>
      <c r="T3" s="107"/>
      <c r="U3" s="107"/>
      <c r="V3" s="107"/>
      <c r="W3" s="107"/>
      <c r="X3" s="107"/>
      <c r="Y3" s="107"/>
      <c r="Z3" s="154"/>
      <c r="AA3" s="67"/>
    </row>
    <row r="4" spans="1:27">
      <c r="A4" s="74"/>
      <c r="B4" s="107"/>
      <c r="C4" s="107"/>
      <c r="D4" s="107"/>
      <c r="E4" s="107"/>
      <c r="F4" s="107"/>
      <c r="G4" s="107"/>
      <c r="H4" s="107"/>
      <c r="I4" s="107"/>
      <c r="J4" s="67"/>
      <c r="K4" s="75"/>
      <c r="L4" s="74"/>
      <c r="M4" s="67"/>
      <c r="N4" s="67"/>
      <c r="O4" s="67"/>
      <c r="P4" s="67"/>
      <c r="Q4" s="67"/>
      <c r="R4" s="67"/>
      <c r="S4" s="67"/>
      <c r="T4" s="67"/>
      <c r="U4" s="67"/>
      <c r="V4" s="67"/>
      <c r="W4" s="67"/>
      <c r="X4" s="67"/>
      <c r="Y4" s="67"/>
      <c r="Z4" s="75"/>
      <c r="AA4" s="67"/>
    </row>
    <row r="5" spans="1:27">
      <c r="A5" s="669" t="s">
        <v>2021</v>
      </c>
      <c r="B5" s="1008" t="s">
        <v>1215</v>
      </c>
      <c r="C5" s="1046"/>
      <c r="D5" s="1046"/>
      <c r="E5" s="1046"/>
      <c r="F5" s="1046"/>
      <c r="G5" s="1046"/>
      <c r="H5" s="1046"/>
      <c r="I5" s="1046"/>
      <c r="J5" s="1046"/>
      <c r="K5" s="1047"/>
      <c r="L5" s="668" t="s">
        <v>1216</v>
      </c>
      <c r="M5" s="667"/>
      <c r="N5" s="667"/>
      <c r="O5" s="667"/>
      <c r="P5" s="667"/>
      <c r="Q5" s="667"/>
      <c r="R5" s="667"/>
      <c r="S5" s="667"/>
      <c r="T5" s="667"/>
      <c r="U5" s="667"/>
      <c r="V5" s="667"/>
      <c r="W5" s="667"/>
      <c r="X5" s="152"/>
      <c r="Y5" s="152"/>
      <c r="Z5" s="170"/>
      <c r="AA5" s="67"/>
    </row>
    <row r="6" spans="1:27">
      <c r="A6" s="668"/>
      <c r="B6" s="1008" t="s">
        <v>1217</v>
      </c>
      <c r="C6" s="1046"/>
      <c r="D6" s="1046"/>
      <c r="E6" s="1046"/>
      <c r="F6" s="1046"/>
      <c r="G6" s="1046"/>
      <c r="H6" s="1046"/>
      <c r="I6" s="1046"/>
      <c r="J6" s="1046"/>
      <c r="K6" s="1047"/>
      <c r="L6" s="668" t="s">
        <v>24</v>
      </c>
      <c r="M6" s="667"/>
      <c r="N6" s="667"/>
      <c r="O6" s="667"/>
      <c r="P6" s="667"/>
      <c r="Q6" s="667"/>
      <c r="R6" s="667"/>
      <c r="S6" s="667"/>
      <c r="T6" s="667"/>
      <c r="U6" s="667"/>
      <c r="V6" s="667"/>
      <c r="W6" s="667"/>
      <c r="X6" s="152"/>
      <c r="Y6" s="152"/>
      <c r="Z6" s="170"/>
      <c r="AA6" s="67"/>
    </row>
    <row r="7" spans="1:27">
      <c r="A7" s="668"/>
      <c r="B7" s="1008"/>
      <c r="C7" s="1046"/>
      <c r="D7" s="1046"/>
      <c r="E7" s="1046"/>
      <c r="F7" s="1046"/>
      <c r="G7" s="1046"/>
      <c r="H7" s="1046"/>
      <c r="I7" s="1046"/>
      <c r="J7" s="1046"/>
      <c r="K7" s="1047"/>
      <c r="L7" s="668" t="s">
        <v>25</v>
      </c>
      <c r="M7" s="667"/>
      <c r="N7" s="667"/>
      <c r="O7" s="667"/>
      <c r="P7" s="667"/>
      <c r="Q7" s="667"/>
      <c r="R7" s="667"/>
      <c r="S7" s="667"/>
      <c r="T7" s="667"/>
      <c r="U7" s="667"/>
      <c r="V7" s="667"/>
      <c r="W7" s="667"/>
      <c r="X7" s="152"/>
      <c r="Y7" s="152"/>
      <c r="Z7" s="170"/>
      <c r="AA7" s="67"/>
    </row>
    <row r="8" spans="1:27">
      <c r="A8" s="669" t="s">
        <v>2035</v>
      </c>
      <c r="B8" s="1008" t="s">
        <v>26</v>
      </c>
      <c r="C8" s="1046"/>
      <c r="D8" s="1046"/>
      <c r="E8" s="1046"/>
      <c r="F8" s="1046"/>
      <c r="G8" s="1046"/>
      <c r="H8" s="1046"/>
      <c r="I8" s="1046"/>
      <c r="J8" s="1046"/>
      <c r="K8" s="1047"/>
      <c r="L8" s="668" t="s">
        <v>27</v>
      </c>
      <c r="M8" s="667"/>
      <c r="N8" s="667"/>
      <c r="O8" s="667"/>
      <c r="P8" s="667"/>
      <c r="Q8" s="667"/>
      <c r="R8" s="667"/>
      <c r="S8" s="667"/>
      <c r="T8" s="667"/>
      <c r="U8" s="667"/>
      <c r="V8" s="667"/>
      <c r="W8" s="667"/>
      <c r="X8" s="152"/>
      <c r="Y8" s="152"/>
      <c r="Z8" s="170"/>
      <c r="AA8" s="67"/>
    </row>
    <row r="9" spans="1:27">
      <c r="A9" s="668"/>
      <c r="B9" s="1008" t="s">
        <v>28</v>
      </c>
      <c r="C9" s="1046"/>
      <c r="D9" s="1046"/>
      <c r="E9" s="1046"/>
      <c r="F9" s="1046"/>
      <c r="G9" s="1046"/>
      <c r="H9" s="1046"/>
      <c r="I9" s="1046"/>
      <c r="J9" s="1046"/>
      <c r="K9" s="1047"/>
      <c r="L9" s="668"/>
      <c r="M9" s="667"/>
      <c r="N9" s="667"/>
      <c r="O9" s="667"/>
      <c r="P9" s="667"/>
      <c r="Q9" s="667"/>
      <c r="R9" s="667"/>
      <c r="S9" s="667"/>
      <c r="T9" s="667"/>
      <c r="U9" s="667"/>
      <c r="V9" s="667"/>
      <c r="W9" s="667"/>
      <c r="X9" s="152"/>
      <c r="Y9" s="152"/>
      <c r="Z9" s="170"/>
      <c r="AA9" s="67"/>
    </row>
    <row r="10" spans="1:27">
      <c r="A10" s="668"/>
      <c r="B10" s="1008"/>
      <c r="C10" s="1046"/>
      <c r="D10" s="1046"/>
      <c r="E10" s="1046"/>
      <c r="F10" s="1046"/>
      <c r="G10" s="1046"/>
      <c r="H10" s="1046"/>
      <c r="I10" s="1046"/>
      <c r="J10" s="1046"/>
      <c r="K10" s="1047"/>
      <c r="L10" s="668" t="s">
        <v>29</v>
      </c>
      <c r="M10" s="667"/>
      <c r="N10" s="667"/>
      <c r="O10" s="667"/>
      <c r="P10" s="667"/>
      <c r="Q10" s="667"/>
      <c r="R10" s="667"/>
      <c r="S10" s="667"/>
      <c r="T10" s="667"/>
      <c r="U10" s="667"/>
      <c r="V10" s="667"/>
      <c r="W10" s="667"/>
      <c r="X10" s="152"/>
      <c r="Y10" s="152"/>
      <c r="Z10" s="170"/>
      <c r="AA10" s="67"/>
    </row>
    <row r="11" spans="1:27">
      <c r="A11" s="669" t="s">
        <v>1378</v>
      </c>
      <c r="B11" s="1008" t="s">
        <v>30</v>
      </c>
      <c r="C11" s="1046"/>
      <c r="D11" s="1046"/>
      <c r="E11" s="1046"/>
      <c r="F11" s="1046"/>
      <c r="G11" s="1046"/>
      <c r="H11" s="1046"/>
      <c r="I11" s="1046"/>
      <c r="J11" s="1046"/>
      <c r="K11" s="1047"/>
      <c r="L11" s="668" t="s">
        <v>31</v>
      </c>
      <c r="M11" s="667"/>
      <c r="N11" s="667"/>
      <c r="O11" s="667"/>
      <c r="P11" s="667"/>
      <c r="Q11" s="667"/>
      <c r="R11" s="667"/>
      <c r="S11" s="667"/>
      <c r="T11" s="667"/>
      <c r="U11" s="667"/>
      <c r="V11" s="667"/>
      <c r="W11" s="667"/>
      <c r="X11" s="152"/>
      <c r="Y11" s="152"/>
      <c r="Z11" s="170"/>
      <c r="AA11" s="67"/>
    </row>
    <row r="12" spans="1:27">
      <c r="A12" s="668"/>
      <c r="B12" s="1008" t="s">
        <v>32</v>
      </c>
      <c r="C12" s="1046"/>
      <c r="D12" s="1046"/>
      <c r="E12" s="1046"/>
      <c r="F12" s="1046"/>
      <c r="G12" s="1046"/>
      <c r="H12" s="1046"/>
      <c r="I12" s="1046"/>
      <c r="J12" s="1046"/>
      <c r="K12" s="1047"/>
      <c r="L12" s="668"/>
      <c r="M12" s="667"/>
      <c r="N12" s="667"/>
      <c r="O12" s="667"/>
      <c r="P12" s="667"/>
      <c r="Q12" s="667"/>
      <c r="R12" s="667"/>
      <c r="S12" s="667"/>
      <c r="T12" s="667"/>
      <c r="U12" s="667"/>
      <c r="V12" s="667"/>
      <c r="W12" s="667"/>
      <c r="X12" s="152"/>
      <c r="Y12" s="152"/>
      <c r="Z12" s="170"/>
      <c r="AA12" s="67"/>
    </row>
    <row r="13" spans="1:27">
      <c r="A13" s="172"/>
      <c r="B13" s="173"/>
      <c r="C13" s="173"/>
      <c r="D13" s="173"/>
      <c r="E13" s="173"/>
      <c r="F13" s="173"/>
      <c r="G13" s="173"/>
      <c r="H13" s="173"/>
      <c r="I13" s="173"/>
      <c r="J13" s="174"/>
      <c r="K13" s="175"/>
      <c r="L13" s="671"/>
      <c r="M13" s="670"/>
      <c r="N13" s="670"/>
      <c r="O13" s="670"/>
      <c r="P13" s="670"/>
      <c r="Q13" s="670"/>
      <c r="R13" s="670"/>
      <c r="S13" s="670"/>
      <c r="T13" s="670"/>
      <c r="U13" s="670"/>
      <c r="V13" s="670"/>
      <c r="W13" s="670"/>
      <c r="X13" s="174"/>
      <c r="Y13" s="174"/>
      <c r="Z13" s="175"/>
      <c r="AA13" s="67"/>
    </row>
    <row r="14" spans="1:27">
      <c r="A14" s="74"/>
      <c r="B14" s="176"/>
      <c r="C14" s="177"/>
      <c r="D14" s="134" t="s">
        <v>33</v>
      </c>
      <c r="E14" s="107"/>
      <c r="F14" s="178" t="s">
        <v>34</v>
      </c>
      <c r="G14" s="107"/>
      <c r="H14" s="179"/>
      <c r="I14" s="134" t="s">
        <v>35</v>
      </c>
      <c r="J14" s="107"/>
      <c r="K14" s="154"/>
      <c r="L14" s="74"/>
      <c r="M14" s="67"/>
      <c r="N14" s="176"/>
      <c r="O14" s="180"/>
      <c r="P14" s="181"/>
      <c r="Q14" s="67"/>
      <c r="R14" s="181"/>
      <c r="S14" s="182"/>
      <c r="T14" s="67"/>
      <c r="U14" s="67"/>
      <c r="V14" s="181"/>
      <c r="W14" s="182"/>
      <c r="X14" s="67"/>
      <c r="Y14" s="67"/>
      <c r="Z14" s="96"/>
      <c r="AA14" s="67"/>
    </row>
    <row r="15" spans="1:27">
      <c r="A15" s="97" t="s">
        <v>36</v>
      </c>
      <c r="B15" s="176"/>
      <c r="C15" s="177"/>
      <c r="D15" s="134" t="s">
        <v>37</v>
      </c>
      <c r="E15" s="107"/>
      <c r="F15" s="178" t="s">
        <v>38</v>
      </c>
      <c r="G15" s="107"/>
      <c r="H15" s="176"/>
      <c r="I15" s="183" t="s">
        <v>39</v>
      </c>
      <c r="J15" s="180"/>
      <c r="K15" s="184" t="s">
        <v>40</v>
      </c>
      <c r="L15" s="74"/>
      <c r="M15" s="95" t="s">
        <v>41</v>
      </c>
      <c r="N15" s="176"/>
      <c r="O15" s="95" t="s">
        <v>42</v>
      </c>
      <c r="P15" s="176"/>
      <c r="Q15" s="95" t="s">
        <v>43</v>
      </c>
      <c r="R15" s="176"/>
      <c r="S15" s="185" t="s">
        <v>44</v>
      </c>
      <c r="T15" s="67"/>
      <c r="U15" s="95" t="s">
        <v>45</v>
      </c>
      <c r="V15" s="176"/>
      <c r="W15" s="185" t="s">
        <v>46</v>
      </c>
      <c r="X15" s="67"/>
      <c r="Y15" s="95" t="s">
        <v>47</v>
      </c>
      <c r="Z15" s="93" t="s">
        <v>36</v>
      </c>
      <c r="AA15" s="67"/>
    </row>
    <row r="16" spans="1:27">
      <c r="A16" s="97" t="s">
        <v>48</v>
      </c>
      <c r="B16" s="176"/>
      <c r="C16" s="185" t="s">
        <v>49</v>
      </c>
      <c r="D16" s="134" t="s">
        <v>50</v>
      </c>
      <c r="E16" s="107"/>
      <c r="F16" s="178" t="s">
        <v>51</v>
      </c>
      <c r="G16" s="107"/>
      <c r="H16" s="176"/>
      <c r="I16" s="185" t="s">
        <v>52</v>
      </c>
      <c r="J16" s="67"/>
      <c r="K16" s="140" t="s">
        <v>53</v>
      </c>
      <c r="L16" s="74"/>
      <c r="M16" s="95" t="s">
        <v>54</v>
      </c>
      <c r="N16" s="176"/>
      <c r="O16" s="95" t="s">
        <v>55</v>
      </c>
      <c r="P16" s="176"/>
      <c r="Q16" s="95" t="s">
        <v>56</v>
      </c>
      <c r="R16" s="176"/>
      <c r="S16" s="185" t="s">
        <v>57</v>
      </c>
      <c r="T16" s="67"/>
      <c r="U16" s="95" t="s">
        <v>58</v>
      </c>
      <c r="V16" s="176"/>
      <c r="W16" s="185" t="s">
        <v>59</v>
      </c>
      <c r="X16" s="67"/>
      <c r="Y16" s="95" t="s">
        <v>60</v>
      </c>
      <c r="Z16" s="93" t="s">
        <v>48</v>
      </c>
      <c r="AA16" s="67"/>
    </row>
    <row r="17" spans="1:27">
      <c r="A17" s="74"/>
      <c r="B17" s="176"/>
      <c r="C17" s="185" t="s">
        <v>470</v>
      </c>
      <c r="D17" s="134" t="s">
        <v>471</v>
      </c>
      <c r="E17" s="107"/>
      <c r="F17" s="178" t="s">
        <v>61</v>
      </c>
      <c r="G17" s="107"/>
      <c r="H17" s="176"/>
      <c r="I17" s="185" t="s">
        <v>62</v>
      </c>
      <c r="J17" s="67"/>
      <c r="K17" s="140" t="s">
        <v>63</v>
      </c>
      <c r="L17" s="74"/>
      <c r="M17" s="95" t="s">
        <v>64</v>
      </c>
      <c r="N17" s="176"/>
      <c r="O17" s="95" t="s">
        <v>65</v>
      </c>
      <c r="P17" s="176"/>
      <c r="Q17" s="95" t="s">
        <v>66</v>
      </c>
      <c r="R17" s="176"/>
      <c r="S17" s="185" t="s">
        <v>67</v>
      </c>
      <c r="T17" s="67"/>
      <c r="U17" s="95" t="s">
        <v>68</v>
      </c>
      <c r="V17" s="176"/>
      <c r="W17" s="185" t="s">
        <v>69</v>
      </c>
      <c r="X17" s="67"/>
      <c r="Y17" s="95" t="s">
        <v>70</v>
      </c>
      <c r="Z17" s="96"/>
      <c r="AA17" s="67"/>
    </row>
    <row r="18" spans="1:27">
      <c r="A18" s="74"/>
      <c r="B18" s="176"/>
      <c r="C18" s="177"/>
      <c r="D18" s="67"/>
      <c r="E18" s="67"/>
      <c r="F18" s="178" t="s">
        <v>472</v>
      </c>
      <c r="G18" s="107"/>
      <c r="H18" s="176"/>
      <c r="I18" s="186"/>
      <c r="J18" s="67"/>
      <c r="K18" s="75"/>
      <c r="L18" s="74"/>
      <c r="M18" s="67"/>
      <c r="N18" s="176"/>
      <c r="O18" s="67"/>
      <c r="P18" s="176"/>
      <c r="Q18" s="67"/>
      <c r="R18" s="176"/>
      <c r="S18" s="177"/>
      <c r="T18" s="67"/>
      <c r="U18" s="67"/>
      <c r="V18" s="176"/>
      <c r="W18" s="177"/>
      <c r="X18" s="67"/>
      <c r="Y18" s="67"/>
      <c r="Z18" s="96"/>
      <c r="AA18" s="67"/>
    </row>
    <row r="19" spans="1:27" ht="45">
      <c r="A19" s="76" t="s">
        <v>475</v>
      </c>
      <c r="B19" s="181"/>
      <c r="C19" s="1685" t="s">
        <v>2823</v>
      </c>
      <c r="D19" s="188"/>
      <c r="E19" s="1687" t="s">
        <v>2824</v>
      </c>
      <c r="F19" s="189"/>
      <c r="G19" s="1690" t="s">
        <v>3802</v>
      </c>
      <c r="H19" s="189"/>
      <c r="I19" s="1761" t="s">
        <v>3827</v>
      </c>
      <c r="J19" s="1694"/>
      <c r="K19" s="1761" t="s">
        <v>3827</v>
      </c>
      <c r="L19" s="1693"/>
      <c r="M19" s="1761" t="s">
        <v>3827</v>
      </c>
      <c r="N19" s="1693"/>
      <c r="O19" s="1761" t="s">
        <v>3827</v>
      </c>
      <c r="P19" s="1760"/>
      <c r="Q19" s="1761" t="s">
        <v>3827</v>
      </c>
      <c r="R19" s="1760"/>
      <c r="S19" s="1761" t="s">
        <v>3827</v>
      </c>
      <c r="T19" s="1760"/>
      <c r="U19" s="1761" t="s">
        <v>3827</v>
      </c>
      <c r="V19" s="1760"/>
      <c r="W19" s="1761" t="s">
        <v>3827</v>
      </c>
      <c r="X19" s="1760"/>
      <c r="Y19" s="1761" t="s">
        <v>3827</v>
      </c>
      <c r="Z19" s="80" t="s">
        <v>475</v>
      </c>
      <c r="AA19" s="67"/>
    </row>
    <row r="20" spans="1:27" ht="45">
      <c r="A20" s="97" t="s">
        <v>968</v>
      </c>
      <c r="B20" s="176"/>
      <c r="C20" s="1686" t="s">
        <v>2826</v>
      </c>
      <c r="D20" s="30"/>
      <c r="E20" s="1688" t="s">
        <v>2827</v>
      </c>
      <c r="F20" s="191"/>
      <c r="G20" s="1691" t="s">
        <v>3802</v>
      </c>
      <c r="H20" s="191"/>
      <c r="I20" s="1695"/>
      <c r="J20" s="1696"/>
      <c r="K20" s="1697"/>
      <c r="L20" s="1698"/>
      <c r="M20" s="1695"/>
      <c r="N20" s="1699"/>
      <c r="O20" s="1695"/>
      <c r="P20" s="1700"/>
      <c r="Q20" s="1695"/>
      <c r="R20" s="1700"/>
      <c r="S20" s="1695"/>
      <c r="T20" s="1696"/>
      <c r="U20" s="1695"/>
      <c r="V20" s="1700"/>
      <c r="W20" s="1695"/>
      <c r="X20" s="1696"/>
      <c r="Y20" s="1701"/>
      <c r="Z20" s="93" t="s">
        <v>968</v>
      </c>
      <c r="AA20" s="67"/>
    </row>
    <row r="21" spans="1:27">
      <c r="A21" s="97" t="s">
        <v>1212</v>
      </c>
      <c r="B21" s="176"/>
      <c r="C21" s="1686" t="s">
        <v>2828</v>
      </c>
      <c r="D21" s="30"/>
      <c r="E21" s="1688" t="s">
        <v>2829</v>
      </c>
      <c r="F21" s="191"/>
      <c r="G21" s="1691" t="s">
        <v>3802</v>
      </c>
      <c r="H21" s="191"/>
      <c r="I21" s="1695"/>
      <c r="J21" s="1696"/>
      <c r="K21" s="1697"/>
      <c r="L21" s="1698"/>
      <c r="M21" s="1695"/>
      <c r="N21" s="1699"/>
      <c r="O21" s="1695"/>
      <c r="P21" s="1700"/>
      <c r="Q21" s="1695"/>
      <c r="R21" s="1700"/>
      <c r="S21" s="1695"/>
      <c r="T21" s="1696"/>
      <c r="U21" s="1695"/>
      <c r="V21" s="1700"/>
      <c r="W21" s="1695"/>
      <c r="X21" s="1696"/>
      <c r="Y21" s="1701"/>
      <c r="Z21" s="93" t="s">
        <v>1212</v>
      </c>
      <c r="AA21" s="67"/>
    </row>
    <row r="22" spans="1:27" ht="60">
      <c r="A22" s="97" t="s">
        <v>71</v>
      </c>
      <c r="B22" s="176"/>
      <c r="C22" s="1686" t="s">
        <v>2830</v>
      </c>
      <c r="D22" s="30"/>
      <c r="E22" s="1688" t="s">
        <v>2831</v>
      </c>
      <c r="F22" s="191"/>
      <c r="G22" s="1692">
        <v>41744</v>
      </c>
      <c r="H22" s="191"/>
      <c r="I22" s="1695"/>
      <c r="J22" s="1696"/>
      <c r="K22" s="1697"/>
      <c r="L22" s="1698"/>
      <c r="M22" s="1695"/>
      <c r="N22" s="1699"/>
      <c r="O22" s="1695"/>
      <c r="P22" s="1700"/>
      <c r="Q22" s="1695"/>
      <c r="R22" s="1700"/>
      <c r="S22" s="1695"/>
      <c r="T22" s="1696"/>
      <c r="U22" s="1695"/>
      <c r="V22" s="1700"/>
      <c r="W22" s="1695"/>
      <c r="X22" s="1696"/>
      <c r="Y22" s="1701"/>
      <c r="Z22" s="93" t="s">
        <v>71</v>
      </c>
      <c r="AA22" s="67"/>
    </row>
    <row r="23" spans="1:27" ht="30">
      <c r="A23" s="97" t="s">
        <v>72</v>
      </c>
      <c r="B23" s="176"/>
      <c r="C23" s="1686" t="s">
        <v>2832</v>
      </c>
      <c r="D23" s="30"/>
      <c r="E23" s="1688" t="s">
        <v>2833</v>
      </c>
      <c r="F23" s="191"/>
      <c r="G23" s="1691" t="s">
        <v>2825</v>
      </c>
      <c r="H23" s="191"/>
      <c r="I23" s="1695"/>
      <c r="J23" s="1696"/>
      <c r="K23" s="1697"/>
      <c r="L23" s="1698"/>
      <c r="M23" s="1695"/>
      <c r="N23" s="1699"/>
      <c r="O23" s="1702"/>
      <c r="P23" s="1700"/>
      <c r="Q23" s="1695"/>
      <c r="R23" s="1700"/>
      <c r="S23" s="1695"/>
      <c r="T23" s="1696"/>
      <c r="U23" s="1695"/>
      <c r="V23" s="1700"/>
      <c r="W23" s="1695"/>
      <c r="X23" s="1696"/>
      <c r="Y23" s="1701"/>
      <c r="Z23" s="93" t="s">
        <v>72</v>
      </c>
      <c r="AA23" s="67"/>
    </row>
    <row r="24" spans="1:27" ht="45">
      <c r="A24" s="97" t="s">
        <v>484</v>
      </c>
      <c r="B24" s="176"/>
      <c r="C24" s="1686" t="s">
        <v>2834</v>
      </c>
      <c r="D24" s="30"/>
      <c r="E24" s="1688" t="s">
        <v>2835</v>
      </c>
      <c r="F24" s="191"/>
      <c r="G24" s="1692">
        <v>41744</v>
      </c>
      <c r="H24" s="191"/>
      <c r="I24" s="1695"/>
      <c r="J24" s="1696"/>
      <c r="K24" s="1697"/>
      <c r="L24" s="1698"/>
      <c r="M24" s="1695"/>
      <c r="N24" s="1699"/>
      <c r="O24" s="1702"/>
      <c r="P24" s="1700"/>
      <c r="Q24" s="1695"/>
      <c r="R24" s="1700"/>
      <c r="S24" s="1695"/>
      <c r="T24" s="1696"/>
      <c r="U24" s="1695"/>
      <c r="V24" s="1700"/>
      <c r="W24" s="1695"/>
      <c r="X24" s="1696"/>
      <c r="Y24" s="1701"/>
      <c r="Z24" s="93" t="s">
        <v>484</v>
      </c>
      <c r="AA24" s="67"/>
    </row>
    <row r="25" spans="1:27">
      <c r="A25" s="97" t="s">
        <v>487</v>
      </c>
      <c r="B25" s="176"/>
      <c r="C25" s="1686" t="s">
        <v>2836</v>
      </c>
      <c r="D25" s="30"/>
      <c r="E25" s="1688" t="s">
        <v>2829</v>
      </c>
      <c r="F25" s="191"/>
      <c r="G25" s="1692">
        <v>41744</v>
      </c>
      <c r="H25" s="191"/>
      <c r="I25" s="1695"/>
      <c r="J25" s="1696"/>
      <c r="K25" s="1697"/>
      <c r="L25" s="1698"/>
      <c r="M25" s="1695"/>
      <c r="N25" s="1699"/>
      <c r="O25" s="1702"/>
      <c r="P25" s="1700"/>
      <c r="Q25" s="1695"/>
      <c r="R25" s="1700"/>
      <c r="S25" s="1695"/>
      <c r="T25" s="1696"/>
      <c r="U25" s="1695"/>
      <c r="V25" s="1700"/>
      <c r="W25" s="1695"/>
      <c r="X25" s="1696"/>
      <c r="Y25" s="1701"/>
      <c r="Z25" s="93" t="s">
        <v>487</v>
      </c>
      <c r="AA25" s="67"/>
    </row>
    <row r="26" spans="1:27" ht="45">
      <c r="A26" s="97" t="s">
        <v>2227</v>
      </c>
      <c r="B26" s="176"/>
      <c r="C26" s="1348" t="s">
        <v>2837</v>
      </c>
      <c r="E26" s="1689" t="s">
        <v>2838</v>
      </c>
      <c r="F26" s="191"/>
      <c r="G26" s="1691" t="s">
        <v>3802</v>
      </c>
      <c r="H26" s="191"/>
      <c r="I26" s="1695"/>
      <c r="J26" s="1696"/>
      <c r="K26" s="1697"/>
      <c r="L26" s="1698"/>
      <c r="M26" s="1695"/>
      <c r="N26" s="1699"/>
      <c r="O26" s="1702"/>
      <c r="P26" s="1700"/>
      <c r="Q26" s="1695"/>
      <c r="R26" s="1700"/>
      <c r="S26" s="1695"/>
      <c r="T26" s="1696"/>
      <c r="U26" s="1695"/>
      <c r="V26" s="1700"/>
      <c r="W26" s="1695"/>
      <c r="X26" s="1696"/>
      <c r="Y26" s="1701"/>
      <c r="Z26" s="93" t="s">
        <v>2227</v>
      </c>
      <c r="AA26" s="67"/>
    </row>
    <row r="27" spans="1:27" ht="30">
      <c r="A27" s="97" t="s">
        <v>341</v>
      </c>
      <c r="B27" s="176"/>
      <c r="C27" s="1686" t="s">
        <v>2839</v>
      </c>
      <c r="D27" s="30"/>
      <c r="E27" s="1688" t="s">
        <v>2840</v>
      </c>
      <c r="F27" s="191"/>
      <c r="G27" s="1691" t="s">
        <v>3802</v>
      </c>
      <c r="H27" s="191"/>
      <c r="I27" s="1695"/>
      <c r="J27" s="1696"/>
      <c r="K27" s="1697"/>
      <c r="L27" s="1698"/>
      <c r="M27" s="1695"/>
      <c r="N27" s="1699"/>
      <c r="O27" s="1702"/>
      <c r="P27" s="1700"/>
      <c r="Q27" s="1695"/>
      <c r="R27" s="1700"/>
      <c r="S27" s="1695"/>
      <c r="T27" s="1696"/>
      <c r="U27" s="1695"/>
      <c r="V27" s="1700"/>
      <c r="W27" s="1695"/>
      <c r="X27" s="1696"/>
      <c r="Y27" s="1701"/>
      <c r="Z27" s="93" t="s">
        <v>341</v>
      </c>
      <c r="AA27" s="67"/>
    </row>
    <row r="28" spans="1:27" ht="45">
      <c r="A28" s="97" t="s">
        <v>73</v>
      </c>
      <c r="B28" s="176"/>
      <c r="C28" s="1686" t="s">
        <v>2841</v>
      </c>
      <c r="D28" s="30"/>
      <c r="E28" s="1688" t="s">
        <v>2827</v>
      </c>
      <c r="F28" s="191"/>
      <c r="G28" s="1692" t="s">
        <v>3802</v>
      </c>
      <c r="H28" s="191"/>
      <c r="I28" s="1695"/>
      <c r="J28" s="1696"/>
      <c r="K28" s="1697"/>
      <c r="L28" s="1698"/>
      <c r="M28" s="1695"/>
      <c r="N28" s="1699"/>
      <c r="O28" s="1702"/>
      <c r="P28" s="1700"/>
      <c r="Q28" s="1695"/>
      <c r="R28" s="1700"/>
      <c r="S28" s="1695"/>
      <c r="T28" s="1696"/>
      <c r="U28" s="1695"/>
      <c r="V28" s="1700"/>
      <c r="W28" s="1695"/>
      <c r="X28" s="1696"/>
      <c r="Y28" s="1701"/>
      <c r="Z28" s="93" t="s">
        <v>73</v>
      </c>
      <c r="AA28" s="67"/>
    </row>
    <row r="29" spans="1:27" ht="45">
      <c r="A29" s="97" t="s">
        <v>74</v>
      </c>
      <c r="B29" s="176"/>
      <c r="C29" s="1704" t="s">
        <v>3799</v>
      </c>
      <c r="D29" s="1703"/>
      <c r="E29" s="1688" t="s">
        <v>2835</v>
      </c>
      <c r="F29" s="1435"/>
      <c r="G29" s="1692">
        <v>42110</v>
      </c>
      <c r="H29" s="191"/>
      <c r="I29" s="1695"/>
      <c r="J29" s="1696"/>
      <c r="K29" s="1697"/>
      <c r="L29" s="1698"/>
      <c r="M29" s="1695"/>
      <c r="N29" s="1699"/>
      <c r="O29" s="1702"/>
      <c r="P29" s="1700"/>
      <c r="Q29" s="1695"/>
      <c r="R29" s="1700"/>
      <c r="S29" s="1695"/>
      <c r="T29" s="1696"/>
      <c r="U29" s="1695"/>
      <c r="V29" s="1700"/>
      <c r="W29" s="1695"/>
      <c r="X29" s="1696"/>
      <c r="Y29" s="1701"/>
      <c r="Z29" s="93" t="s">
        <v>74</v>
      </c>
      <c r="AA29" s="67"/>
    </row>
    <row r="30" spans="1:27" ht="30">
      <c r="A30" s="97" t="s">
        <v>75</v>
      </c>
      <c r="B30" s="176"/>
      <c r="C30" s="1686" t="s">
        <v>3800</v>
      </c>
      <c r="D30" s="30"/>
      <c r="E30" s="1688" t="s">
        <v>3449</v>
      </c>
      <c r="F30" s="191"/>
      <c r="G30" s="1692" t="s">
        <v>3802</v>
      </c>
      <c r="H30" s="191"/>
      <c r="I30" s="1695"/>
      <c r="J30" s="1696"/>
      <c r="K30" s="1697"/>
      <c r="L30" s="1698"/>
      <c r="M30" s="1695"/>
      <c r="N30" s="1699"/>
      <c r="O30" s="1702"/>
      <c r="P30" s="1700"/>
      <c r="Q30" s="1695"/>
      <c r="R30" s="1700"/>
      <c r="S30" s="1695"/>
      <c r="T30" s="1696"/>
      <c r="U30" s="1695"/>
      <c r="V30" s="1700"/>
      <c r="W30" s="1695"/>
      <c r="X30" s="1696"/>
      <c r="Y30" s="1134"/>
      <c r="Z30" s="93" t="s">
        <v>75</v>
      </c>
      <c r="AA30" s="67"/>
    </row>
    <row r="31" spans="1:27" ht="30">
      <c r="A31" s="97" t="s">
        <v>76</v>
      </c>
      <c r="B31" s="176"/>
      <c r="C31" s="1686" t="s">
        <v>3448</v>
      </c>
      <c r="D31" s="30"/>
      <c r="E31" s="1688" t="s">
        <v>3449</v>
      </c>
      <c r="F31" s="191"/>
      <c r="G31" s="1692" t="s">
        <v>3802</v>
      </c>
      <c r="H31" s="191"/>
      <c r="I31" s="1695"/>
      <c r="J31" s="1696"/>
      <c r="K31" s="1697"/>
      <c r="L31" s="1698"/>
      <c r="M31" s="1695"/>
      <c r="N31" s="1699"/>
      <c r="O31" s="1702"/>
      <c r="P31" s="1700"/>
      <c r="Q31" s="1695"/>
      <c r="R31" s="1700"/>
      <c r="S31" s="1695"/>
      <c r="T31" s="1696"/>
      <c r="U31" s="1695"/>
      <c r="V31" s="1700"/>
      <c r="W31" s="1695"/>
      <c r="X31" s="1696"/>
      <c r="Y31" s="1134"/>
      <c r="Z31" s="93" t="s">
        <v>76</v>
      </c>
      <c r="AA31" s="67"/>
    </row>
    <row r="32" spans="1:27">
      <c r="A32" s="97" t="s">
        <v>77</v>
      </c>
      <c r="B32" s="176"/>
      <c r="C32" s="1686" t="s">
        <v>3801</v>
      </c>
      <c r="D32" s="30"/>
      <c r="E32" s="1688" t="s">
        <v>2829</v>
      </c>
      <c r="F32" s="191"/>
      <c r="G32" s="1692" t="s">
        <v>3802</v>
      </c>
      <c r="H32" s="191"/>
      <c r="I32" s="1695"/>
      <c r="J32" s="1696"/>
      <c r="K32" s="1697"/>
      <c r="L32" s="1698"/>
      <c r="M32" s="1695"/>
      <c r="N32" s="1699"/>
      <c r="O32" s="1702"/>
      <c r="P32" s="1700"/>
      <c r="Q32" s="1695"/>
      <c r="R32" s="1700"/>
      <c r="S32" s="1695"/>
      <c r="T32" s="1696"/>
      <c r="U32" s="1695"/>
      <c r="V32" s="1700"/>
      <c r="W32" s="1695"/>
      <c r="X32" s="1696"/>
      <c r="Y32" s="1134"/>
      <c r="Z32" s="93" t="s">
        <v>77</v>
      </c>
      <c r="AA32" s="67"/>
    </row>
    <row r="33" spans="1:27">
      <c r="A33" s="97" t="s">
        <v>78</v>
      </c>
      <c r="B33" s="176"/>
      <c r="C33" s="190"/>
      <c r="D33" s="30"/>
      <c r="E33" s="30"/>
      <c r="F33" s="191"/>
      <c r="G33" s="30"/>
      <c r="H33" s="191"/>
      <c r="I33" s="192"/>
      <c r="J33" s="30"/>
      <c r="K33" s="193"/>
      <c r="L33" s="194"/>
      <c r="M33" s="195"/>
      <c r="N33" s="196"/>
      <c r="O33" s="195"/>
      <c r="P33" s="191"/>
      <c r="Q33" s="195"/>
      <c r="R33" s="191"/>
      <c r="S33" s="192"/>
      <c r="T33" s="30"/>
      <c r="U33" s="195"/>
      <c r="V33" s="191"/>
      <c r="W33" s="192"/>
      <c r="X33" s="30"/>
      <c r="Y33" s="197">
        <f t="shared" ref="Y33:Y39" si="0">SUM(K33:W33)</f>
        <v>0</v>
      </c>
      <c r="Z33" s="93" t="s">
        <v>78</v>
      </c>
      <c r="AA33" s="67"/>
    </row>
    <row r="34" spans="1:27">
      <c r="A34" s="97" t="s">
        <v>79</v>
      </c>
      <c r="B34" s="176"/>
      <c r="C34" s="190"/>
      <c r="D34" s="30"/>
      <c r="E34" s="30"/>
      <c r="F34" s="191"/>
      <c r="G34" s="30"/>
      <c r="H34" s="191"/>
      <c r="I34" s="192"/>
      <c r="J34" s="30"/>
      <c r="K34" s="193"/>
      <c r="L34" s="194"/>
      <c r="M34" s="195"/>
      <c r="N34" s="196"/>
      <c r="O34" s="195"/>
      <c r="P34" s="191"/>
      <c r="Q34" s="195"/>
      <c r="R34" s="191"/>
      <c r="S34" s="192"/>
      <c r="T34" s="30"/>
      <c r="U34" s="195"/>
      <c r="V34" s="191"/>
      <c r="W34" s="192"/>
      <c r="X34" s="30"/>
      <c r="Y34" s="197">
        <f t="shared" si="0"/>
        <v>0</v>
      </c>
      <c r="Z34" s="93" t="s">
        <v>79</v>
      </c>
      <c r="AA34" s="67"/>
    </row>
    <row r="35" spans="1:27">
      <c r="A35" s="97" t="s">
        <v>82</v>
      </c>
      <c r="B35" s="176"/>
      <c r="C35" s="190"/>
      <c r="D35" s="30"/>
      <c r="E35" s="30"/>
      <c r="F35" s="191"/>
      <c r="G35" s="30"/>
      <c r="H35" s="191"/>
      <c r="I35" s="192"/>
      <c r="J35" s="30"/>
      <c r="K35" s="193"/>
      <c r="L35" s="194"/>
      <c r="M35" s="195"/>
      <c r="N35" s="196"/>
      <c r="O35" s="195"/>
      <c r="P35" s="191"/>
      <c r="Q35" s="195"/>
      <c r="R35" s="191"/>
      <c r="S35" s="192"/>
      <c r="T35" s="30"/>
      <c r="U35" s="195"/>
      <c r="V35" s="191"/>
      <c r="W35" s="192"/>
      <c r="X35" s="30"/>
      <c r="Y35" s="197">
        <f t="shared" si="0"/>
        <v>0</v>
      </c>
      <c r="Z35" s="93">
        <v>17</v>
      </c>
      <c r="AA35" s="67"/>
    </row>
    <row r="36" spans="1:27">
      <c r="A36" s="97" t="s">
        <v>83</v>
      </c>
      <c r="B36" s="176"/>
      <c r="C36" s="190"/>
      <c r="D36" s="30"/>
      <c r="E36" s="30"/>
      <c r="F36" s="191"/>
      <c r="G36" s="30"/>
      <c r="H36" s="191"/>
      <c r="I36" s="192"/>
      <c r="J36" s="30"/>
      <c r="K36" s="193"/>
      <c r="L36" s="194"/>
      <c r="M36" s="195"/>
      <c r="N36" s="196"/>
      <c r="O36" s="195"/>
      <c r="P36" s="191"/>
      <c r="Q36" s="195"/>
      <c r="R36" s="191"/>
      <c r="S36" s="192"/>
      <c r="T36" s="30"/>
      <c r="U36" s="195"/>
      <c r="V36" s="191"/>
      <c r="W36" s="192"/>
      <c r="X36" s="30"/>
      <c r="Y36" s="197">
        <f t="shared" si="0"/>
        <v>0</v>
      </c>
      <c r="Z36" s="93">
        <v>18</v>
      </c>
      <c r="AA36" s="67"/>
    </row>
    <row r="37" spans="1:27">
      <c r="A37" s="97" t="s">
        <v>86</v>
      </c>
      <c r="B37" s="176"/>
      <c r="C37" s="190"/>
      <c r="D37" s="30"/>
      <c r="E37" s="30"/>
      <c r="F37" s="191"/>
      <c r="G37" s="30"/>
      <c r="H37" s="191"/>
      <c r="I37" s="192"/>
      <c r="J37" s="30"/>
      <c r="K37" s="193"/>
      <c r="L37" s="194"/>
      <c r="M37" s="195"/>
      <c r="N37" s="196"/>
      <c r="O37" s="195"/>
      <c r="P37" s="191"/>
      <c r="Q37" s="195"/>
      <c r="R37" s="191"/>
      <c r="S37" s="192"/>
      <c r="T37" s="30"/>
      <c r="U37" s="195"/>
      <c r="V37" s="191"/>
      <c r="W37" s="192"/>
      <c r="X37" s="30"/>
      <c r="Y37" s="197">
        <f t="shared" si="0"/>
        <v>0</v>
      </c>
      <c r="Z37" s="93">
        <v>19</v>
      </c>
      <c r="AA37" s="67"/>
    </row>
    <row r="38" spans="1:27">
      <c r="A38" s="97" t="s">
        <v>87</v>
      </c>
      <c r="B38" s="176"/>
      <c r="C38" s="190"/>
      <c r="D38" s="30"/>
      <c r="E38" s="30"/>
      <c r="F38" s="191"/>
      <c r="G38" s="30"/>
      <c r="H38" s="191"/>
      <c r="I38" s="192"/>
      <c r="J38" s="30"/>
      <c r="K38" s="193"/>
      <c r="L38" s="194"/>
      <c r="M38" s="195"/>
      <c r="N38" s="196"/>
      <c r="O38" s="195"/>
      <c r="P38" s="191"/>
      <c r="Q38" s="195"/>
      <c r="R38" s="191"/>
      <c r="S38" s="192"/>
      <c r="T38" s="30"/>
      <c r="U38" s="195"/>
      <c r="V38" s="191"/>
      <c r="W38" s="192"/>
      <c r="X38" s="30"/>
      <c r="Y38" s="197">
        <f t="shared" si="0"/>
        <v>0</v>
      </c>
      <c r="Z38" s="93">
        <v>20</v>
      </c>
      <c r="AA38" s="67"/>
    </row>
    <row r="39" spans="1:27">
      <c r="A39" s="81" t="s">
        <v>88</v>
      </c>
      <c r="B39" s="179"/>
      <c r="C39" s="198"/>
      <c r="D39" s="199"/>
      <c r="E39" s="199"/>
      <c r="F39" s="200"/>
      <c r="G39" s="199"/>
      <c r="H39" s="200"/>
      <c r="I39" s="201"/>
      <c r="J39" s="199"/>
      <c r="K39" s="202"/>
      <c r="L39" s="203"/>
      <c r="M39" s="204"/>
      <c r="N39" s="205"/>
      <c r="O39" s="204"/>
      <c r="P39" s="200"/>
      <c r="Q39" s="204"/>
      <c r="R39" s="200"/>
      <c r="S39" s="201"/>
      <c r="T39" s="199"/>
      <c r="U39" s="204"/>
      <c r="V39" s="200"/>
      <c r="W39" s="201"/>
      <c r="X39" s="199"/>
      <c r="Y39" s="206">
        <f t="shared" si="0"/>
        <v>0</v>
      </c>
      <c r="Z39" s="85">
        <v>21</v>
      </c>
      <c r="AA39" s="67"/>
    </row>
    <row r="40" spans="1:27">
      <c r="A40" s="74" t="s">
        <v>89</v>
      </c>
      <c r="B40" s="67"/>
      <c r="C40" s="30"/>
      <c r="D40" s="30"/>
      <c r="E40" s="30"/>
      <c r="F40" s="30"/>
      <c r="G40" s="30"/>
      <c r="H40" s="30"/>
      <c r="I40" s="30"/>
      <c r="J40" s="30"/>
      <c r="K40" s="147"/>
      <c r="L40" s="207" t="s">
        <v>90</v>
      </c>
      <c r="M40" s="30"/>
      <c r="N40" s="30"/>
      <c r="O40" s="30"/>
      <c r="P40" s="30"/>
      <c r="Q40" s="30"/>
      <c r="R40" s="30"/>
      <c r="S40" s="30"/>
      <c r="T40" s="30"/>
      <c r="U40" s="30"/>
      <c r="V40" s="30"/>
      <c r="W40" s="30"/>
      <c r="X40" s="30"/>
      <c r="Y40" s="30"/>
      <c r="Z40" s="147"/>
      <c r="AA40" s="67"/>
    </row>
    <row r="41" spans="1:27">
      <c r="A41" s="74"/>
      <c r="B41" s="67"/>
      <c r="C41" s="30"/>
      <c r="D41" s="30"/>
      <c r="E41" s="30"/>
      <c r="F41" s="30"/>
      <c r="G41" s="30"/>
      <c r="H41" s="30"/>
      <c r="I41" s="30"/>
      <c r="J41" s="30"/>
      <c r="K41" s="147"/>
      <c r="L41" s="207"/>
      <c r="M41" s="30"/>
      <c r="N41" s="30"/>
      <c r="O41" s="30"/>
      <c r="P41" s="30"/>
      <c r="Q41" s="30"/>
      <c r="R41" s="30"/>
      <c r="S41" s="30"/>
      <c r="T41" s="30"/>
      <c r="U41" s="30"/>
      <c r="V41" s="30"/>
      <c r="W41" s="30"/>
      <c r="X41" s="30"/>
      <c r="Y41" s="30"/>
      <c r="Z41" s="147"/>
      <c r="AA41" s="67"/>
    </row>
    <row r="42" spans="1:27" ht="15.75">
      <c r="A42" s="74"/>
      <c r="B42" s="67"/>
      <c r="C42" s="208" t="s">
        <v>2355</v>
      </c>
      <c r="D42" s="30"/>
      <c r="E42" s="30"/>
      <c r="F42" s="30"/>
      <c r="G42" s="30"/>
      <c r="H42" s="30"/>
      <c r="I42" s="30"/>
      <c r="J42" s="30"/>
      <c r="K42" s="147"/>
      <c r="L42" s="207"/>
      <c r="M42" s="30"/>
      <c r="N42" s="30"/>
      <c r="O42" s="30"/>
      <c r="P42" s="30"/>
      <c r="Q42" s="30"/>
      <c r="R42" s="30"/>
      <c r="S42" s="30"/>
      <c r="T42" s="30"/>
      <c r="U42" s="30"/>
      <c r="V42" s="30"/>
      <c r="W42" s="30"/>
      <c r="X42" s="30"/>
      <c r="Y42" s="30"/>
      <c r="Z42" s="147"/>
      <c r="AA42" s="67"/>
    </row>
    <row r="43" spans="1:27" ht="15.75">
      <c r="A43" s="74"/>
      <c r="B43" s="67"/>
      <c r="C43" s="208" t="s">
        <v>91</v>
      </c>
      <c r="D43" s="30"/>
      <c r="E43" s="30"/>
      <c r="F43" s="30"/>
      <c r="G43" s="30"/>
      <c r="H43" s="30"/>
      <c r="I43" s="30"/>
      <c r="J43" s="30"/>
      <c r="K43" s="147"/>
      <c r="L43" s="207"/>
      <c r="M43" s="30"/>
      <c r="N43" s="30"/>
      <c r="O43" s="30"/>
      <c r="P43" s="30"/>
      <c r="Q43" s="30"/>
      <c r="R43" s="30"/>
      <c r="S43" s="30"/>
      <c r="T43" s="30"/>
      <c r="U43" s="30"/>
      <c r="V43" s="30"/>
      <c r="W43" s="30"/>
      <c r="X43" s="30"/>
      <c r="Y43" s="30"/>
      <c r="Z43" s="147"/>
      <c r="AA43" s="67"/>
    </row>
    <row r="44" spans="1:27">
      <c r="A44" s="74"/>
      <c r="B44" s="67"/>
      <c r="C44" s="30"/>
      <c r="D44" s="30"/>
      <c r="E44" s="30"/>
      <c r="F44" s="30"/>
      <c r="G44" s="30"/>
      <c r="H44" s="30"/>
      <c r="I44" s="30"/>
      <c r="J44" s="30"/>
      <c r="K44" s="147"/>
      <c r="L44" s="207"/>
      <c r="M44" s="30"/>
      <c r="N44" s="30"/>
      <c r="O44" s="30"/>
      <c r="P44" s="30"/>
      <c r="Q44" s="30"/>
      <c r="R44" s="30"/>
      <c r="S44" s="30"/>
      <c r="T44" s="30"/>
      <c r="U44" s="30"/>
      <c r="V44" s="30"/>
      <c r="W44" s="30"/>
      <c r="X44" s="30"/>
      <c r="Y44" s="30"/>
      <c r="Z44" s="147"/>
      <c r="AA44" s="67"/>
    </row>
    <row r="45" spans="1:27">
      <c r="A45" s="74"/>
      <c r="B45" s="67"/>
      <c r="C45" s="30"/>
      <c r="D45" s="30"/>
      <c r="E45" s="30"/>
      <c r="F45" s="30"/>
      <c r="G45" s="30"/>
      <c r="H45" s="30"/>
      <c r="I45" s="30"/>
      <c r="J45" s="30"/>
      <c r="K45" s="147"/>
      <c r="L45" s="207"/>
      <c r="M45" s="30"/>
      <c r="N45" s="30"/>
      <c r="O45" s="30"/>
      <c r="P45" s="30"/>
      <c r="Q45" s="30"/>
      <c r="R45" s="30"/>
      <c r="S45" s="30"/>
      <c r="T45" s="30"/>
      <c r="U45" s="30"/>
      <c r="V45" s="30"/>
      <c r="W45" s="30"/>
      <c r="X45" s="30"/>
      <c r="Y45" s="30"/>
      <c r="Z45" s="147"/>
      <c r="AA45" s="67"/>
    </row>
    <row r="46" spans="1:27" ht="15.75" thickBot="1">
      <c r="A46" s="161"/>
      <c r="B46" s="103"/>
      <c r="C46" s="149"/>
      <c r="D46" s="149"/>
      <c r="E46" s="149"/>
      <c r="F46" s="149"/>
      <c r="G46" s="149"/>
      <c r="H46" s="149"/>
      <c r="I46" s="149"/>
      <c r="J46" s="149"/>
      <c r="K46" s="151"/>
      <c r="L46" s="209"/>
      <c r="M46" s="149"/>
      <c r="N46" s="149"/>
      <c r="O46" s="149"/>
      <c r="P46" s="149"/>
      <c r="Q46" s="149"/>
      <c r="R46" s="149"/>
      <c r="S46" s="149"/>
      <c r="T46" s="149"/>
      <c r="U46" s="149"/>
      <c r="V46" s="149"/>
      <c r="W46" s="149"/>
      <c r="X46" s="149"/>
      <c r="Y46" s="149"/>
      <c r="Z46" s="151"/>
      <c r="AA46" s="67"/>
    </row>
    <row r="47" spans="1:27">
      <c r="A47" s="67" t="s">
        <v>1430</v>
      </c>
      <c r="B47" s="67"/>
      <c r="C47" s="67"/>
      <c r="D47" s="67"/>
      <c r="E47" s="107"/>
      <c r="F47" s="67"/>
      <c r="G47" s="67"/>
      <c r="H47" s="67"/>
      <c r="I47" s="67"/>
      <c r="J47" s="67"/>
      <c r="K47" s="67"/>
      <c r="L47" s="67"/>
      <c r="M47" s="67"/>
      <c r="N47" s="67"/>
      <c r="O47" s="67"/>
      <c r="P47" s="67"/>
      <c r="Q47" s="67"/>
      <c r="R47" s="67"/>
      <c r="S47" s="67"/>
      <c r="T47" s="67"/>
      <c r="U47" s="67"/>
      <c r="V47" s="67"/>
      <c r="W47" s="67"/>
      <c r="X47" s="67"/>
      <c r="Y47" s="164" t="s">
        <v>1430</v>
      </c>
      <c r="Z47" s="67"/>
      <c r="AA47" s="67"/>
    </row>
    <row r="48" spans="1:27">
      <c r="A48" s="134" t="s">
        <v>71</v>
      </c>
      <c r="B48" s="107"/>
      <c r="C48" s="107"/>
      <c r="D48" s="107"/>
      <c r="E48" s="107"/>
      <c r="F48" s="107"/>
      <c r="G48" s="107"/>
      <c r="H48" s="107"/>
      <c r="I48" s="107"/>
      <c r="J48" s="107"/>
      <c r="K48" s="107"/>
      <c r="L48" s="134" t="s">
        <v>72</v>
      </c>
      <c r="M48" s="107"/>
      <c r="N48" s="107"/>
      <c r="O48" s="107"/>
      <c r="P48" s="107"/>
      <c r="Q48" s="107"/>
      <c r="R48" s="107"/>
      <c r="S48" s="107"/>
      <c r="T48" s="107"/>
      <c r="U48" s="107"/>
      <c r="V48" s="107"/>
      <c r="W48" s="107"/>
      <c r="X48" s="107"/>
      <c r="Y48" s="107"/>
      <c r="Z48" s="107"/>
      <c r="AA48" s="67"/>
    </row>
    <row r="49" spans="1:27">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row>
    <row r="50" spans="1:27">
      <c r="C50" s="1302" t="s">
        <v>3453</v>
      </c>
    </row>
    <row r="51" spans="1:27">
      <c r="C51" s="132"/>
    </row>
  </sheetData>
  <printOptions horizontalCentered="1" verticalCentered="1"/>
  <pageMargins left="0.5" right="0.5" top="0.5" bottom="0.5" header="0" footer="0"/>
  <pageSetup scale="72" fitToWidth="2" orientation="portrait" r:id="rId1"/>
  <headerFooter alignWithMargins="0"/>
  <colBreaks count="1" manualBreakCount="1">
    <brk id="1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8200" r:id="rId4" name="Button 8">
              <controlPr locked="0" defaultSize="0" autoFill="0" autoLine="0" autoPict="0">
                <anchor moveWithCells="1" sizeWithCells="1">
                  <from>
                    <xdr:col>0</xdr:col>
                    <xdr:colOff>0</xdr:colOff>
                    <xdr:row>50</xdr:row>
                    <xdr:rowOff>38100</xdr:rowOff>
                  </from>
                  <to>
                    <xdr:col>0</xdr:col>
                    <xdr:colOff>0</xdr:colOff>
                    <xdr:row>53</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613"/>
  <sheetViews>
    <sheetView defaultGridColor="0" colorId="22" zoomScaleNormal="100" workbookViewId="0">
      <selection activeCell="B6" sqref="B6"/>
    </sheetView>
  </sheetViews>
  <sheetFormatPr defaultColWidth="9.77734375" defaultRowHeight="15"/>
  <cols>
    <col min="1" max="1" width="5.77734375" customWidth="1"/>
    <col min="2" max="2" width="62.77734375" customWidth="1"/>
    <col min="3" max="3" width="7.6640625" customWidth="1"/>
  </cols>
  <sheetData>
    <row r="1" spans="1:4" ht="15.75" thickBot="1">
      <c r="A1" s="66" t="str">
        <f>'Data Sheet'!A46</f>
        <v>Annual Report of VERIZON NEW YORK INC.                                          For the period ending DECEMBER 31, 2014</v>
      </c>
      <c r="B1" s="67"/>
      <c r="C1" s="67"/>
      <c r="D1" s="67"/>
    </row>
    <row r="2" spans="1:4">
      <c r="A2" s="68"/>
      <c r="B2" s="69"/>
      <c r="C2" s="70"/>
      <c r="D2" s="67"/>
    </row>
    <row r="3" spans="1:4" ht="15.75">
      <c r="A3" s="74"/>
      <c r="B3" s="168" t="s">
        <v>319</v>
      </c>
      <c r="C3" s="75"/>
      <c r="D3" s="67"/>
    </row>
    <row r="4" spans="1:4">
      <c r="A4" s="74"/>
      <c r="B4" s="67"/>
      <c r="C4" s="75"/>
      <c r="D4" s="67"/>
    </row>
    <row r="5" spans="1:4" ht="105">
      <c r="A5" s="74"/>
      <c r="B5" s="136" t="s">
        <v>1877</v>
      </c>
      <c r="C5" s="75"/>
      <c r="D5" s="67"/>
    </row>
    <row r="6" spans="1:4" ht="45">
      <c r="A6" s="74"/>
      <c r="B6" s="136" t="s">
        <v>320</v>
      </c>
      <c r="C6" s="75"/>
      <c r="D6" s="67"/>
    </row>
    <row r="7" spans="1:4">
      <c r="A7" s="210"/>
      <c r="B7" s="211"/>
      <c r="C7" s="212"/>
      <c r="D7" s="67"/>
    </row>
    <row r="8" spans="1:4">
      <c r="A8" s="207"/>
      <c r="B8" s="30" t="s">
        <v>2842</v>
      </c>
      <c r="C8" s="147"/>
      <c r="D8" s="67"/>
    </row>
    <row r="9" spans="1:4">
      <c r="A9" s="207"/>
      <c r="B9" s="30" t="s">
        <v>2843</v>
      </c>
      <c r="C9" s="147"/>
      <c r="D9" s="67"/>
    </row>
    <row r="10" spans="1:4">
      <c r="A10" s="207"/>
      <c r="B10" s="30" t="s">
        <v>2844</v>
      </c>
      <c r="C10" s="147"/>
      <c r="D10" s="67"/>
    </row>
    <row r="11" spans="1:4">
      <c r="A11" s="207"/>
      <c r="B11" s="30"/>
      <c r="C11" s="147"/>
      <c r="D11" s="67"/>
    </row>
    <row r="12" spans="1:4">
      <c r="A12" s="207"/>
      <c r="B12" s="1308" t="s">
        <v>2845</v>
      </c>
      <c r="C12" s="147"/>
      <c r="D12" s="67"/>
    </row>
    <row r="13" spans="1:4">
      <c r="A13" s="207"/>
      <c r="B13" s="1308" t="s">
        <v>3454</v>
      </c>
      <c r="C13" s="147"/>
      <c r="D13" s="67"/>
    </row>
    <row r="14" spans="1:4">
      <c r="A14" s="207"/>
      <c r="B14" s="1308" t="s">
        <v>3455</v>
      </c>
      <c r="C14" s="147"/>
      <c r="D14" s="67"/>
    </row>
    <row r="15" spans="1:4">
      <c r="A15" s="207"/>
      <c r="B15" s="1308" t="s">
        <v>3456</v>
      </c>
      <c r="C15" s="147"/>
      <c r="D15" s="67"/>
    </row>
    <row r="16" spans="1:4">
      <c r="A16" s="207"/>
      <c r="B16" s="1308" t="s">
        <v>3457</v>
      </c>
      <c r="C16" s="147"/>
      <c r="D16" s="67"/>
    </row>
    <row r="17" spans="1:4">
      <c r="A17" s="207"/>
      <c r="B17" s="1308" t="s">
        <v>3458</v>
      </c>
      <c r="C17" s="147"/>
      <c r="D17" s="67"/>
    </row>
    <row r="18" spans="1:4">
      <c r="A18" s="207"/>
      <c r="B18" s="1308" t="s">
        <v>3459</v>
      </c>
      <c r="C18" s="147"/>
      <c r="D18" s="67"/>
    </row>
    <row r="19" spans="1:4">
      <c r="A19" s="207"/>
      <c r="B19" s="1308" t="s">
        <v>3460</v>
      </c>
      <c r="C19" s="147"/>
      <c r="D19" s="67"/>
    </row>
    <row r="20" spans="1:4">
      <c r="A20" s="207"/>
      <c r="B20" s="1308" t="s">
        <v>3461</v>
      </c>
      <c r="C20" s="147"/>
      <c r="D20" s="67"/>
    </row>
    <row r="21" spans="1:4">
      <c r="A21" s="207"/>
      <c r="B21" s="1308" t="s">
        <v>3462</v>
      </c>
      <c r="C21" s="147"/>
      <c r="D21" s="67"/>
    </row>
    <row r="22" spans="1:4">
      <c r="A22" s="207"/>
      <c r="B22" s="1308" t="s">
        <v>3463</v>
      </c>
      <c r="C22" s="147"/>
      <c r="D22" s="67"/>
    </row>
    <row r="23" spans="1:4">
      <c r="A23" s="207"/>
      <c r="B23" s="1308" t="s">
        <v>3464</v>
      </c>
      <c r="C23" s="147"/>
      <c r="D23" s="67"/>
    </row>
    <row r="24" spans="1:4">
      <c r="A24" s="207"/>
      <c r="B24" s="1308" t="s">
        <v>3465</v>
      </c>
      <c r="C24" s="147"/>
      <c r="D24" s="67"/>
    </row>
    <row r="25" spans="1:4">
      <c r="A25" s="207"/>
      <c r="B25" s="1308" t="s">
        <v>3466</v>
      </c>
      <c r="C25" s="147"/>
      <c r="D25" s="67"/>
    </row>
    <row r="26" spans="1:4">
      <c r="A26" s="207"/>
      <c r="B26" s="1308" t="s">
        <v>3467</v>
      </c>
      <c r="C26" s="147"/>
      <c r="D26" s="67"/>
    </row>
    <row r="27" spans="1:4">
      <c r="A27" s="207"/>
      <c r="B27" s="1308" t="s">
        <v>3468</v>
      </c>
      <c r="C27" s="147"/>
      <c r="D27" s="67"/>
    </row>
    <row r="28" spans="1:4">
      <c r="A28" s="207"/>
      <c r="B28" s="1308" t="s">
        <v>3469</v>
      </c>
      <c r="C28" s="147"/>
      <c r="D28" s="67"/>
    </row>
    <row r="29" spans="1:4">
      <c r="A29" s="207"/>
      <c r="B29" s="1308" t="s">
        <v>3470</v>
      </c>
      <c r="C29" s="147"/>
      <c r="D29" s="67"/>
    </row>
    <row r="30" spans="1:4">
      <c r="A30" s="207"/>
      <c r="B30" s="1308" t="s">
        <v>3471</v>
      </c>
      <c r="C30" s="147"/>
      <c r="D30" s="67"/>
    </row>
    <row r="31" spans="1:4">
      <c r="A31" s="207"/>
      <c r="B31" s="1308" t="s">
        <v>3472</v>
      </c>
      <c r="C31" s="147"/>
      <c r="D31" s="67"/>
    </row>
    <row r="32" spans="1:4">
      <c r="A32" s="207"/>
      <c r="B32" s="1308" t="s">
        <v>3473</v>
      </c>
      <c r="C32" s="147"/>
      <c r="D32" s="67"/>
    </row>
    <row r="33" spans="1:4">
      <c r="A33" s="207"/>
      <c r="B33" s="1308" t="s">
        <v>3474</v>
      </c>
      <c r="C33" s="147"/>
      <c r="D33" s="67"/>
    </row>
    <row r="34" spans="1:4">
      <c r="A34" s="207"/>
      <c r="B34" s="1308" t="s">
        <v>3475</v>
      </c>
      <c r="C34" s="147"/>
      <c r="D34" s="67"/>
    </row>
    <row r="35" spans="1:4">
      <c r="A35" s="207"/>
      <c r="B35" s="1308" t="s">
        <v>3476</v>
      </c>
      <c r="C35" s="147"/>
      <c r="D35" s="67"/>
    </row>
    <row r="36" spans="1:4">
      <c r="A36" s="207"/>
      <c r="B36" s="1308" t="s">
        <v>3477</v>
      </c>
      <c r="C36" s="147"/>
      <c r="D36" s="67"/>
    </row>
    <row r="37" spans="1:4">
      <c r="A37" s="207"/>
      <c r="B37" s="1308" t="s">
        <v>2846</v>
      </c>
      <c r="C37" s="147"/>
      <c r="D37" s="67"/>
    </row>
    <row r="38" spans="1:4">
      <c r="A38" s="207"/>
      <c r="B38" s="1308" t="s">
        <v>2847</v>
      </c>
      <c r="C38" s="147"/>
      <c r="D38" s="67"/>
    </row>
    <row r="39" spans="1:4">
      <c r="A39" s="207"/>
      <c r="B39" s="1308" t="s">
        <v>3478</v>
      </c>
      <c r="C39" s="147"/>
      <c r="D39" s="67"/>
    </row>
    <row r="40" spans="1:4">
      <c r="A40" s="207"/>
      <c r="B40" s="30"/>
      <c r="C40" s="147"/>
      <c r="D40" s="67"/>
    </row>
    <row r="41" spans="1:4">
      <c r="A41" s="207"/>
      <c r="B41" s="30"/>
      <c r="C41" s="147"/>
      <c r="D41" s="67"/>
    </row>
    <row r="42" spans="1:4">
      <c r="A42" s="207"/>
      <c r="B42" s="30"/>
      <c r="C42" s="147"/>
      <c r="D42" s="67"/>
    </row>
    <row r="43" spans="1:4" ht="15.75" thickBot="1">
      <c r="A43" s="209"/>
      <c r="B43" s="149"/>
      <c r="C43" s="151"/>
      <c r="D43" s="67"/>
    </row>
    <row r="44" spans="1:4">
      <c r="A44" s="67" t="s">
        <v>321</v>
      </c>
      <c r="B44" s="67"/>
      <c r="C44" s="67"/>
      <c r="D44" s="67"/>
    </row>
    <row r="45" spans="1:4">
      <c r="A45" s="67"/>
      <c r="B45" s="134" t="s">
        <v>484</v>
      </c>
      <c r="C45" s="67"/>
      <c r="D45" s="67"/>
    </row>
    <row r="46" spans="1:4" ht="15.75" thickBot="1">
      <c r="A46" s="66" t="str">
        <f>'Data Sheet'!A46</f>
        <v>Annual Report of VERIZON NEW YORK INC.                                          For the period ending DECEMBER 31, 2014</v>
      </c>
      <c r="B46" s="134"/>
      <c r="C46" s="67"/>
      <c r="D46" s="67"/>
    </row>
    <row r="47" spans="1:4">
      <c r="A47" s="213"/>
      <c r="B47" s="214" t="s">
        <v>2848</v>
      </c>
      <c r="C47" s="215"/>
      <c r="D47" s="67"/>
    </row>
    <row r="48" spans="1:4">
      <c r="A48" s="207"/>
      <c r="B48" s="1308" t="s">
        <v>2849</v>
      </c>
      <c r="C48" s="147"/>
      <c r="D48" s="67"/>
    </row>
    <row r="49" spans="1:4">
      <c r="A49" s="207"/>
      <c r="B49" s="1308" t="s">
        <v>2850</v>
      </c>
      <c r="C49" s="147"/>
      <c r="D49" s="67"/>
    </row>
    <row r="50" spans="1:4">
      <c r="A50" s="207"/>
      <c r="B50" s="1308" t="s">
        <v>2851</v>
      </c>
      <c r="C50" s="147"/>
      <c r="D50" s="67"/>
    </row>
    <row r="51" spans="1:4">
      <c r="A51" s="207"/>
      <c r="B51" s="1308" t="s">
        <v>3479</v>
      </c>
      <c r="C51" s="147"/>
      <c r="D51" s="67"/>
    </row>
    <row r="52" spans="1:4">
      <c r="A52" s="207"/>
      <c r="B52" s="1308" t="s">
        <v>2852</v>
      </c>
      <c r="C52" s="147"/>
      <c r="D52" s="67"/>
    </row>
    <row r="53" spans="1:4">
      <c r="A53" s="207"/>
      <c r="B53" s="1308" t="s">
        <v>2853</v>
      </c>
      <c r="C53" s="147"/>
      <c r="D53" s="67"/>
    </row>
    <row r="54" spans="1:4">
      <c r="A54" s="207"/>
      <c r="B54" s="1308" t="s">
        <v>3480</v>
      </c>
      <c r="C54" s="147"/>
      <c r="D54" s="67"/>
    </row>
    <row r="55" spans="1:4">
      <c r="A55" s="207"/>
      <c r="B55" s="1308" t="s">
        <v>3481</v>
      </c>
      <c r="C55" s="147"/>
      <c r="D55" s="67"/>
    </row>
    <row r="56" spans="1:4">
      <c r="A56" s="207"/>
      <c r="B56" s="1308" t="s">
        <v>3482</v>
      </c>
      <c r="C56" s="147"/>
      <c r="D56" s="67"/>
    </row>
    <row r="57" spans="1:4">
      <c r="A57" s="207"/>
      <c r="B57" s="1308" t="s">
        <v>2854</v>
      </c>
      <c r="C57" s="147"/>
      <c r="D57" s="67"/>
    </row>
    <row r="58" spans="1:4">
      <c r="A58" s="207"/>
      <c r="B58" s="1308" t="s">
        <v>3483</v>
      </c>
      <c r="C58" s="147"/>
      <c r="D58" s="67"/>
    </row>
    <row r="59" spans="1:4">
      <c r="A59" s="207"/>
      <c r="B59" s="1308" t="s">
        <v>2855</v>
      </c>
      <c r="C59" s="147"/>
      <c r="D59" s="67"/>
    </row>
    <row r="60" spans="1:4">
      <c r="A60" s="207"/>
      <c r="B60" s="1308" t="s">
        <v>2856</v>
      </c>
      <c r="C60" s="147"/>
      <c r="D60" s="67"/>
    </row>
    <row r="61" spans="1:4">
      <c r="A61" s="207"/>
      <c r="B61" s="1308" t="s">
        <v>3484</v>
      </c>
      <c r="C61" s="147"/>
      <c r="D61" s="67"/>
    </row>
    <row r="62" spans="1:4">
      <c r="A62" s="207"/>
      <c r="B62" s="1308" t="s">
        <v>3485</v>
      </c>
      <c r="C62" s="147"/>
      <c r="D62" s="67"/>
    </row>
    <row r="63" spans="1:4">
      <c r="A63" s="207"/>
      <c r="B63" s="1308" t="s">
        <v>3486</v>
      </c>
      <c r="C63" s="147"/>
      <c r="D63" s="67"/>
    </row>
    <row r="64" spans="1:4">
      <c r="A64" s="207"/>
      <c r="B64" s="1308" t="s">
        <v>3487</v>
      </c>
      <c r="C64" s="147"/>
      <c r="D64" s="67"/>
    </row>
    <row r="65" spans="1:4">
      <c r="A65" s="207"/>
      <c r="B65" s="1309" t="s">
        <v>2857</v>
      </c>
      <c r="C65" s="147"/>
      <c r="D65" s="67"/>
    </row>
    <row r="66" spans="1:4">
      <c r="A66" s="207"/>
      <c r="B66" s="1309" t="s">
        <v>3488</v>
      </c>
      <c r="C66" s="147"/>
      <c r="D66" s="67"/>
    </row>
    <row r="67" spans="1:4">
      <c r="A67" s="207"/>
      <c r="B67" s="1309" t="s">
        <v>3489</v>
      </c>
      <c r="C67" s="147"/>
      <c r="D67" s="67"/>
    </row>
    <row r="68" spans="1:4">
      <c r="A68" s="207"/>
      <c r="B68" s="1309" t="s">
        <v>3490</v>
      </c>
      <c r="C68" s="147"/>
      <c r="D68" s="67"/>
    </row>
    <row r="69" spans="1:4">
      <c r="A69" s="207"/>
      <c r="B69" s="1309" t="s">
        <v>3491</v>
      </c>
      <c r="C69" s="147"/>
      <c r="D69" s="67"/>
    </row>
    <row r="70" spans="1:4">
      <c r="A70" s="207"/>
      <c r="B70" s="1309" t="s">
        <v>3492</v>
      </c>
      <c r="C70" s="147"/>
      <c r="D70" s="67"/>
    </row>
    <row r="71" spans="1:4">
      <c r="A71" s="207"/>
      <c r="B71" s="1309" t="s">
        <v>3493</v>
      </c>
      <c r="C71" s="147"/>
      <c r="D71" s="67"/>
    </row>
    <row r="72" spans="1:4">
      <c r="A72" s="207"/>
      <c r="B72" s="1309" t="s">
        <v>3494</v>
      </c>
      <c r="C72" s="147"/>
      <c r="D72" s="67"/>
    </row>
    <row r="73" spans="1:4">
      <c r="A73" s="207"/>
      <c r="B73" s="1309" t="s">
        <v>3495</v>
      </c>
      <c r="C73" s="147"/>
      <c r="D73" s="67"/>
    </row>
    <row r="74" spans="1:4">
      <c r="A74" s="207"/>
      <c r="B74" s="1308" t="s">
        <v>2858</v>
      </c>
      <c r="C74" s="147"/>
      <c r="D74" s="67"/>
    </row>
    <row r="75" spans="1:4">
      <c r="A75" s="207"/>
      <c r="B75" s="1308" t="s">
        <v>2859</v>
      </c>
      <c r="C75" s="147"/>
      <c r="D75" s="67"/>
    </row>
    <row r="76" spans="1:4">
      <c r="A76" s="207"/>
      <c r="B76" s="1308" t="s">
        <v>2860</v>
      </c>
      <c r="C76" s="147"/>
      <c r="D76" s="67"/>
    </row>
    <row r="77" spans="1:4">
      <c r="A77" s="207"/>
      <c r="B77" s="1308" t="s">
        <v>2861</v>
      </c>
      <c r="C77" s="147"/>
      <c r="D77" s="67"/>
    </row>
    <row r="78" spans="1:4">
      <c r="A78" s="207"/>
      <c r="B78" s="1308" t="s">
        <v>2862</v>
      </c>
      <c r="C78" s="147"/>
      <c r="D78" s="67"/>
    </row>
    <row r="79" spans="1:4">
      <c r="A79" s="207"/>
      <c r="B79" s="1308" t="s">
        <v>2863</v>
      </c>
      <c r="C79" s="147"/>
      <c r="D79" s="67"/>
    </row>
    <row r="80" spans="1:4">
      <c r="A80" s="207"/>
      <c r="B80" s="1308" t="s">
        <v>2864</v>
      </c>
      <c r="C80" s="147"/>
      <c r="D80" s="67"/>
    </row>
    <row r="81" spans="1:4">
      <c r="A81" s="207"/>
      <c r="B81" s="1308" t="s">
        <v>2865</v>
      </c>
      <c r="C81" s="147"/>
      <c r="D81" s="67"/>
    </row>
    <row r="82" spans="1:4">
      <c r="A82" s="207"/>
      <c r="B82" s="1308" t="s">
        <v>3496</v>
      </c>
      <c r="C82" s="147"/>
      <c r="D82" s="67"/>
    </row>
    <row r="83" spans="1:4">
      <c r="A83" s="207"/>
      <c r="B83" s="1308" t="s">
        <v>3497</v>
      </c>
      <c r="C83" s="147"/>
      <c r="D83" s="67"/>
    </row>
    <row r="84" spans="1:4">
      <c r="A84" s="207"/>
      <c r="B84" s="1308" t="s">
        <v>2866</v>
      </c>
      <c r="C84" s="147"/>
      <c r="D84" s="67"/>
    </row>
    <row r="85" spans="1:4">
      <c r="A85" s="207"/>
      <c r="B85" s="1308" t="s">
        <v>3498</v>
      </c>
      <c r="C85" s="147"/>
      <c r="D85" s="67"/>
    </row>
    <row r="86" spans="1:4">
      <c r="A86" s="207"/>
      <c r="B86" s="1308" t="s">
        <v>3499</v>
      </c>
      <c r="C86" s="147"/>
      <c r="D86" s="67"/>
    </row>
    <row r="87" spans="1:4">
      <c r="A87" s="207"/>
      <c r="B87" s="1310" t="s">
        <v>2867</v>
      </c>
      <c r="C87" s="147"/>
      <c r="D87" s="67"/>
    </row>
    <row r="88" spans="1:4">
      <c r="A88" s="207"/>
      <c r="B88" s="1310" t="s">
        <v>2868</v>
      </c>
      <c r="C88" s="147"/>
      <c r="D88" s="67"/>
    </row>
    <row r="89" spans="1:4">
      <c r="A89" s="207"/>
      <c r="B89" s="1308" t="s">
        <v>2869</v>
      </c>
      <c r="C89" s="147"/>
      <c r="D89" s="67"/>
    </row>
    <row r="90" spans="1:4">
      <c r="A90" s="207"/>
      <c r="B90" s="1308" t="s">
        <v>2870</v>
      </c>
      <c r="C90" s="147"/>
      <c r="D90" s="67"/>
    </row>
    <row r="91" spans="1:4">
      <c r="A91" s="207"/>
      <c r="B91" s="30"/>
      <c r="C91" s="147"/>
      <c r="D91" s="67"/>
    </row>
    <row r="92" spans="1:4" ht="15.75" thickBot="1">
      <c r="A92" s="209"/>
      <c r="B92" s="149"/>
      <c r="C92" s="151"/>
      <c r="D92" s="67"/>
    </row>
    <row r="93" spans="1:4">
      <c r="A93" s="134" t="s">
        <v>322</v>
      </c>
      <c r="B93" s="134"/>
      <c r="C93" s="134"/>
      <c r="D93" s="67"/>
    </row>
    <row r="94" spans="1:4" ht="15.75" thickBot="1">
      <c r="A94" s="66" t="str">
        <f>'Data Sheet'!A46</f>
        <v>Annual Report of VERIZON NEW YORK INC.                                          For the period ending DECEMBER 31, 2014</v>
      </c>
      <c r="B94" s="67"/>
      <c r="C94" s="67"/>
      <c r="D94" s="67"/>
    </row>
    <row r="95" spans="1:4">
      <c r="A95" s="213"/>
      <c r="B95" s="214"/>
      <c r="C95" s="215"/>
      <c r="D95" s="67"/>
    </row>
    <row r="96" spans="1:4">
      <c r="A96" s="207"/>
      <c r="B96" s="1308" t="s">
        <v>2871</v>
      </c>
      <c r="C96" s="147"/>
      <c r="D96" s="67"/>
    </row>
    <row r="97" spans="1:4">
      <c r="A97" s="207"/>
      <c r="B97" s="1308" t="s">
        <v>2872</v>
      </c>
      <c r="C97" s="147"/>
      <c r="D97" s="67"/>
    </row>
    <row r="98" spans="1:4">
      <c r="A98" s="207"/>
      <c r="B98" s="1308" t="s">
        <v>3500</v>
      </c>
      <c r="C98" s="147"/>
      <c r="D98" s="67"/>
    </row>
    <row r="99" spans="1:4">
      <c r="A99" s="207"/>
      <c r="B99" s="1308" t="s">
        <v>2873</v>
      </c>
      <c r="C99" s="147"/>
      <c r="D99" s="67"/>
    </row>
    <row r="100" spans="1:4">
      <c r="A100" s="207"/>
      <c r="B100" s="1308" t="s">
        <v>3501</v>
      </c>
      <c r="C100" s="147"/>
      <c r="D100" s="67"/>
    </row>
    <row r="101" spans="1:4">
      <c r="A101" s="207"/>
      <c r="B101" s="1308" t="s">
        <v>3502</v>
      </c>
      <c r="C101" s="147"/>
      <c r="D101" s="67"/>
    </row>
    <row r="102" spans="1:4">
      <c r="A102" s="207"/>
      <c r="B102" s="1308" t="s">
        <v>2874</v>
      </c>
      <c r="C102" s="147"/>
      <c r="D102" s="67"/>
    </row>
    <row r="103" spans="1:4">
      <c r="A103" s="207"/>
      <c r="B103" s="1308" t="s">
        <v>3503</v>
      </c>
      <c r="C103" s="147"/>
      <c r="D103" s="67"/>
    </row>
    <row r="104" spans="1:4">
      <c r="A104" s="207"/>
      <c r="B104" s="1308" t="s">
        <v>3504</v>
      </c>
      <c r="C104" s="147"/>
      <c r="D104" s="67"/>
    </row>
    <row r="105" spans="1:4">
      <c r="A105" s="207"/>
      <c r="B105" s="1308" t="s">
        <v>3505</v>
      </c>
      <c r="C105" s="147"/>
      <c r="D105" s="67"/>
    </row>
    <row r="106" spans="1:4">
      <c r="A106" s="207"/>
      <c r="B106" s="1308" t="s">
        <v>2875</v>
      </c>
      <c r="C106" s="147"/>
      <c r="D106" s="67"/>
    </row>
    <row r="107" spans="1:4">
      <c r="A107" s="207"/>
      <c r="B107" s="1308" t="s">
        <v>2876</v>
      </c>
      <c r="C107" s="147"/>
      <c r="D107" s="67"/>
    </row>
    <row r="108" spans="1:4">
      <c r="A108" s="207"/>
      <c r="B108" s="1308" t="s">
        <v>2877</v>
      </c>
      <c r="C108" s="147"/>
      <c r="D108" s="67"/>
    </row>
    <row r="109" spans="1:4">
      <c r="A109" s="207"/>
      <c r="B109" s="1309" t="s">
        <v>2878</v>
      </c>
      <c r="C109" s="147"/>
      <c r="D109" s="67"/>
    </row>
    <row r="110" spans="1:4">
      <c r="A110" s="207"/>
      <c r="B110" s="1309" t="s">
        <v>3506</v>
      </c>
      <c r="C110" s="147"/>
      <c r="D110" s="67"/>
    </row>
    <row r="111" spans="1:4">
      <c r="A111" s="207"/>
      <c r="B111" s="1309" t="s">
        <v>3507</v>
      </c>
      <c r="C111" s="147"/>
      <c r="D111" s="67"/>
    </row>
    <row r="112" spans="1:4">
      <c r="A112" s="207"/>
      <c r="B112" s="1309" t="s">
        <v>3508</v>
      </c>
      <c r="C112" s="147"/>
      <c r="D112" s="67"/>
    </row>
    <row r="113" spans="1:4">
      <c r="A113" s="207"/>
      <c r="B113" s="1309" t="s">
        <v>3509</v>
      </c>
      <c r="C113" s="147"/>
      <c r="D113" s="67"/>
    </row>
    <row r="114" spans="1:4">
      <c r="A114" s="207"/>
      <c r="B114" s="1309" t="s">
        <v>3510</v>
      </c>
      <c r="C114" s="147"/>
      <c r="D114" s="67"/>
    </row>
    <row r="115" spans="1:4">
      <c r="A115" s="207"/>
      <c r="B115" s="1309" t="s">
        <v>3511</v>
      </c>
      <c r="C115" s="147"/>
      <c r="D115" s="67"/>
    </row>
    <row r="116" spans="1:4">
      <c r="A116" s="207"/>
      <c r="B116" s="1309" t="s">
        <v>3512</v>
      </c>
      <c r="C116" s="147"/>
      <c r="D116" s="67"/>
    </row>
    <row r="117" spans="1:4">
      <c r="A117" s="207"/>
      <c r="B117" s="1309" t="s">
        <v>3513</v>
      </c>
      <c r="C117" s="147"/>
      <c r="D117" s="67"/>
    </row>
    <row r="118" spans="1:4">
      <c r="A118" s="207"/>
      <c r="B118" s="1309" t="s">
        <v>3514</v>
      </c>
      <c r="C118" s="147"/>
      <c r="D118" s="67"/>
    </row>
    <row r="119" spans="1:4">
      <c r="A119" s="207"/>
      <c r="B119" s="1309" t="s">
        <v>3515</v>
      </c>
      <c r="C119" s="147"/>
      <c r="D119" s="67"/>
    </row>
    <row r="120" spans="1:4">
      <c r="A120" s="207"/>
      <c r="B120" s="1308" t="s">
        <v>2879</v>
      </c>
      <c r="C120" s="147"/>
      <c r="D120" s="67"/>
    </row>
    <row r="121" spans="1:4">
      <c r="A121" s="207"/>
      <c r="B121" s="1308" t="s">
        <v>2880</v>
      </c>
      <c r="C121" s="147"/>
      <c r="D121" s="67"/>
    </row>
    <row r="122" spans="1:4">
      <c r="A122" s="207"/>
      <c r="B122" s="1308" t="s">
        <v>2881</v>
      </c>
      <c r="C122" s="147"/>
      <c r="D122" s="67"/>
    </row>
    <row r="123" spans="1:4">
      <c r="A123" s="207"/>
      <c r="B123" s="1308" t="s">
        <v>2882</v>
      </c>
      <c r="C123" s="147"/>
      <c r="D123" s="67"/>
    </row>
    <row r="124" spans="1:4">
      <c r="A124" s="207"/>
      <c r="B124" s="1308" t="s">
        <v>2883</v>
      </c>
      <c r="C124" s="147"/>
      <c r="D124" s="67"/>
    </row>
    <row r="125" spans="1:4">
      <c r="A125" s="207"/>
      <c r="B125" s="1308" t="s">
        <v>2884</v>
      </c>
      <c r="C125" s="147"/>
      <c r="D125" s="67"/>
    </row>
    <row r="126" spans="1:4">
      <c r="A126" s="207"/>
      <c r="B126" s="1308" t="s">
        <v>3516</v>
      </c>
      <c r="C126" s="147"/>
      <c r="D126" s="67"/>
    </row>
    <row r="127" spans="1:4">
      <c r="A127" s="207"/>
      <c r="B127" s="1310" t="s">
        <v>2885</v>
      </c>
      <c r="C127" s="147"/>
      <c r="D127" s="67"/>
    </row>
    <row r="128" spans="1:4">
      <c r="A128" s="207"/>
      <c r="B128" s="1310" t="s">
        <v>2886</v>
      </c>
      <c r="C128" s="147"/>
      <c r="D128" s="67"/>
    </row>
    <row r="129" spans="1:4">
      <c r="A129" s="207"/>
      <c r="B129" s="1310" t="s">
        <v>2887</v>
      </c>
      <c r="C129" s="147"/>
      <c r="D129" s="67"/>
    </row>
    <row r="130" spans="1:4">
      <c r="A130" s="207"/>
      <c r="B130" s="1310" t="s">
        <v>2888</v>
      </c>
      <c r="C130" s="147"/>
      <c r="D130" s="67"/>
    </row>
    <row r="131" spans="1:4">
      <c r="A131" s="207"/>
      <c r="B131" s="1310" t="s">
        <v>3517</v>
      </c>
      <c r="C131" s="147"/>
      <c r="D131" s="67"/>
    </row>
    <row r="132" spans="1:4">
      <c r="A132" s="207"/>
      <c r="B132" s="1310" t="s">
        <v>3518</v>
      </c>
      <c r="C132" s="147"/>
      <c r="D132" s="67"/>
    </row>
    <row r="133" spans="1:4">
      <c r="A133" s="207"/>
      <c r="B133" s="1310" t="s">
        <v>3519</v>
      </c>
      <c r="C133" s="147"/>
      <c r="D133" s="67"/>
    </row>
    <row r="134" spans="1:4">
      <c r="A134" s="207"/>
      <c r="B134" s="1310" t="s">
        <v>3520</v>
      </c>
      <c r="C134" s="147"/>
      <c r="D134" s="67"/>
    </row>
    <row r="135" spans="1:4">
      <c r="A135" s="207"/>
      <c r="B135" s="1310" t="s">
        <v>3521</v>
      </c>
      <c r="C135" s="147"/>
      <c r="D135" s="67"/>
    </row>
    <row r="136" spans="1:4">
      <c r="A136" s="207"/>
      <c r="B136" s="1310" t="s">
        <v>3522</v>
      </c>
      <c r="C136" s="147"/>
      <c r="D136" s="67"/>
    </row>
    <row r="137" spans="1:4">
      <c r="A137" s="207"/>
      <c r="B137" s="1310" t="s">
        <v>3523</v>
      </c>
      <c r="C137" s="147"/>
      <c r="D137" s="67"/>
    </row>
    <row r="138" spans="1:4">
      <c r="A138" s="207"/>
      <c r="B138" s="1310" t="s">
        <v>3524</v>
      </c>
      <c r="C138" s="147"/>
      <c r="D138" s="67"/>
    </row>
    <row r="139" spans="1:4">
      <c r="A139" s="207"/>
      <c r="B139" s="1310" t="s">
        <v>3525</v>
      </c>
      <c r="C139" s="147"/>
      <c r="D139" s="67"/>
    </row>
    <row r="140" spans="1:4" ht="15.75" thickBot="1">
      <c r="A140" s="209"/>
      <c r="B140" s="149"/>
      <c r="C140" s="151"/>
      <c r="D140" s="67"/>
    </row>
    <row r="141" spans="1:4">
      <c r="A141" s="134" t="s">
        <v>323</v>
      </c>
      <c r="B141" s="134"/>
      <c r="C141" s="134"/>
      <c r="D141" s="67"/>
    </row>
    <row r="142" spans="1:4">
      <c r="A142" s="134"/>
      <c r="B142" s="134"/>
      <c r="C142" s="134"/>
      <c r="D142" s="67"/>
    </row>
    <row r="143" spans="1:4">
      <c r="A143" s="134"/>
      <c r="B143" s="134"/>
      <c r="C143" s="134"/>
      <c r="D143" s="67"/>
    </row>
    <row r="144" spans="1:4">
      <c r="A144" s="134"/>
      <c r="B144" s="134"/>
      <c r="C144" s="134"/>
      <c r="D144" s="67"/>
    </row>
    <row r="145" spans="1:4">
      <c r="A145" s="134"/>
      <c r="B145" s="134"/>
      <c r="C145" s="134"/>
      <c r="D145" s="67"/>
    </row>
    <row r="146" spans="1:4" ht="15.75" thickBot="1">
      <c r="A146" s="66" t="str">
        <f>'Data Sheet'!A46</f>
        <v>Annual Report of VERIZON NEW YORK INC.                                          For the period ending DECEMBER 31, 2014</v>
      </c>
      <c r="B146" s="67"/>
      <c r="C146" s="67"/>
      <c r="D146" s="67"/>
    </row>
    <row r="147" spans="1:4">
      <c r="A147" s="213"/>
      <c r="B147" s="214"/>
      <c r="C147" s="215"/>
      <c r="D147" s="67"/>
    </row>
    <row r="148" spans="1:4">
      <c r="A148" s="207"/>
      <c r="B148" s="1310" t="s">
        <v>3526</v>
      </c>
      <c r="C148" s="147"/>
      <c r="D148" s="67"/>
    </row>
    <row r="149" spans="1:4">
      <c r="A149" s="207"/>
      <c r="B149" s="1310" t="s">
        <v>3527</v>
      </c>
      <c r="C149" s="147"/>
      <c r="D149" s="67"/>
    </row>
    <row r="150" spans="1:4">
      <c r="A150" s="207"/>
      <c r="B150" s="1310" t="s">
        <v>3528</v>
      </c>
      <c r="C150" s="147"/>
      <c r="D150" s="67"/>
    </row>
    <row r="151" spans="1:4">
      <c r="A151" s="207"/>
      <c r="B151" s="1310" t="s">
        <v>3529</v>
      </c>
      <c r="C151" s="147"/>
      <c r="D151" s="67"/>
    </row>
    <row r="152" spans="1:4">
      <c r="A152" s="207"/>
      <c r="B152" s="1308" t="s">
        <v>2889</v>
      </c>
      <c r="C152" s="147"/>
      <c r="D152" s="67"/>
    </row>
    <row r="153" spans="1:4">
      <c r="A153" s="207"/>
      <c r="B153" s="1308" t="s">
        <v>3530</v>
      </c>
      <c r="C153" s="147"/>
      <c r="D153" s="67"/>
    </row>
    <row r="154" spans="1:4">
      <c r="A154" s="207"/>
      <c r="B154" s="1308" t="s">
        <v>3531</v>
      </c>
      <c r="C154" s="147"/>
      <c r="D154" s="67"/>
    </row>
    <row r="155" spans="1:4">
      <c r="A155" s="207"/>
      <c r="B155" s="1308" t="s">
        <v>3532</v>
      </c>
      <c r="C155" s="147"/>
      <c r="D155" s="67"/>
    </row>
    <row r="156" spans="1:4">
      <c r="A156" s="207"/>
      <c r="B156" s="1308" t="s">
        <v>3533</v>
      </c>
      <c r="C156" s="147"/>
      <c r="D156" s="67"/>
    </row>
    <row r="157" spans="1:4">
      <c r="A157" s="207"/>
      <c r="B157" s="1308" t="s">
        <v>3534</v>
      </c>
      <c r="C157" s="147"/>
      <c r="D157" s="67"/>
    </row>
    <row r="158" spans="1:4">
      <c r="A158" s="207"/>
      <c r="B158" s="1308" t="s">
        <v>2890</v>
      </c>
      <c r="C158" s="147"/>
      <c r="D158" s="67"/>
    </row>
    <row r="159" spans="1:4">
      <c r="A159" s="207"/>
      <c r="B159" s="1310" t="s">
        <v>2891</v>
      </c>
      <c r="C159" s="147"/>
      <c r="D159" s="67"/>
    </row>
    <row r="160" spans="1:4">
      <c r="A160" s="207"/>
      <c r="B160" s="1308" t="s">
        <v>3535</v>
      </c>
      <c r="C160" s="147"/>
      <c r="D160" s="67"/>
    </row>
    <row r="161" spans="1:4">
      <c r="A161" s="207"/>
      <c r="B161" s="1308" t="s">
        <v>3536</v>
      </c>
      <c r="C161" s="147"/>
      <c r="D161" s="67"/>
    </row>
    <row r="162" spans="1:4">
      <c r="A162" s="207"/>
      <c r="B162" s="1308" t="s">
        <v>2892</v>
      </c>
      <c r="C162" s="147"/>
      <c r="D162" s="67"/>
    </row>
    <row r="163" spans="1:4">
      <c r="A163" s="207"/>
      <c r="B163" s="1308" t="s">
        <v>2893</v>
      </c>
      <c r="C163" s="147"/>
      <c r="D163" s="67"/>
    </row>
    <row r="164" spans="1:4">
      <c r="A164" s="207"/>
      <c r="B164" s="1308" t="s">
        <v>2894</v>
      </c>
      <c r="C164" s="147"/>
      <c r="D164" s="67"/>
    </row>
    <row r="165" spans="1:4">
      <c r="A165" s="207"/>
      <c r="B165" s="1308" t="s">
        <v>2895</v>
      </c>
      <c r="C165" s="147"/>
      <c r="D165" s="67"/>
    </row>
    <row r="166" spans="1:4">
      <c r="A166" s="207"/>
      <c r="B166" s="1308" t="s">
        <v>2896</v>
      </c>
      <c r="C166" s="147"/>
      <c r="D166" s="67"/>
    </row>
    <row r="167" spans="1:4">
      <c r="A167" s="207"/>
      <c r="B167" s="1308" t="s">
        <v>2897</v>
      </c>
      <c r="C167" s="147"/>
      <c r="D167" s="67"/>
    </row>
    <row r="168" spans="1:4">
      <c r="A168" s="207"/>
      <c r="B168" s="1308" t="s">
        <v>2898</v>
      </c>
      <c r="C168" s="147"/>
      <c r="D168" s="67"/>
    </row>
    <row r="169" spans="1:4">
      <c r="A169" s="207"/>
      <c r="B169" s="1308" t="s">
        <v>2899</v>
      </c>
      <c r="C169" s="147"/>
      <c r="D169" s="67"/>
    </row>
    <row r="170" spans="1:4">
      <c r="A170" s="207"/>
      <c r="B170" s="1308" t="s">
        <v>2900</v>
      </c>
      <c r="C170" s="147"/>
      <c r="D170" s="67"/>
    </row>
    <row r="171" spans="1:4">
      <c r="A171" s="207"/>
      <c r="B171" s="1308" t="s">
        <v>2901</v>
      </c>
      <c r="C171" s="147"/>
      <c r="D171" s="67"/>
    </row>
    <row r="172" spans="1:4">
      <c r="A172" s="207"/>
      <c r="B172" s="1308" t="s">
        <v>2902</v>
      </c>
      <c r="C172" s="147"/>
      <c r="D172" s="67"/>
    </row>
    <row r="173" spans="1:4">
      <c r="A173" s="207"/>
      <c r="B173" s="1308" t="s">
        <v>2903</v>
      </c>
      <c r="C173" s="147"/>
      <c r="D173" s="67"/>
    </row>
    <row r="174" spans="1:4">
      <c r="A174" s="207"/>
      <c r="B174" s="1308" t="s">
        <v>2904</v>
      </c>
      <c r="C174" s="147"/>
      <c r="D174" s="67"/>
    </row>
    <row r="175" spans="1:4">
      <c r="A175" s="207"/>
      <c r="B175" s="1308" t="s">
        <v>2905</v>
      </c>
      <c r="C175" s="147"/>
      <c r="D175" s="67"/>
    </row>
    <row r="176" spans="1:4">
      <c r="A176" s="207"/>
      <c r="B176" s="1308" t="s">
        <v>2906</v>
      </c>
      <c r="C176" s="147"/>
      <c r="D176" s="67"/>
    </row>
    <row r="177" spans="1:4">
      <c r="A177" s="207"/>
      <c r="B177" s="1308" t="s">
        <v>3537</v>
      </c>
      <c r="C177" s="147"/>
      <c r="D177" s="67"/>
    </row>
    <row r="178" spans="1:4">
      <c r="A178" s="207"/>
      <c r="B178" s="1308" t="s">
        <v>3538</v>
      </c>
      <c r="C178" s="147"/>
      <c r="D178" s="67"/>
    </row>
    <row r="179" spans="1:4">
      <c r="A179" s="207"/>
      <c r="B179" s="1308" t="s">
        <v>3539</v>
      </c>
      <c r="C179" s="147"/>
      <c r="D179" s="67"/>
    </row>
    <row r="180" spans="1:4">
      <c r="A180" s="207"/>
      <c r="B180" s="1308" t="s">
        <v>3540</v>
      </c>
      <c r="C180" s="147"/>
      <c r="D180" s="67"/>
    </row>
    <row r="181" spans="1:4">
      <c r="A181" s="207"/>
      <c r="B181" s="1308" t="s">
        <v>2907</v>
      </c>
      <c r="C181" s="147"/>
      <c r="D181" s="67"/>
    </row>
    <row r="182" spans="1:4">
      <c r="A182" s="207"/>
      <c r="B182" s="1310" t="s">
        <v>2908</v>
      </c>
      <c r="C182" s="147"/>
      <c r="D182" s="67"/>
    </row>
    <row r="183" spans="1:4">
      <c r="A183" s="207"/>
      <c r="B183" s="1310" t="s">
        <v>3541</v>
      </c>
      <c r="C183" s="147"/>
      <c r="D183" s="67"/>
    </row>
    <row r="184" spans="1:4">
      <c r="A184" s="207"/>
      <c r="B184" s="1308" t="s">
        <v>2909</v>
      </c>
      <c r="C184" s="147"/>
      <c r="D184" s="67"/>
    </row>
    <row r="185" spans="1:4">
      <c r="A185" s="207"/>
      <c r="B185" s="1308" t="s">
        <v>2910</v>
      </c>
      <c r="C185" s="147"/>
      <c r="D185" s="67"/>
    </row>
    <row r="186" spans="1:4">
      <c r="A186" s="207"/>
      <c r="B186" s="1308" t="s">
        <v>2911</v>
      </c>
      <c r="C186" s="147"/>
      <c r="D186" s="67"/>
    </row>
    <row r="187" spans="1:4">
      <c r="A187" s="207"/>
      <c r="B187" s="1308" t="s">
        <v>2912</v>
      </c>
      <c r="C187" s="147"/>
      <c r="D187" s="67"/>
    </row>
    <row r="188" spans="1:4">
      <c r="A188" s="207"/>
      <c r="B188" s="1308" t="s">
        <v>2913</v>
      </c>
      <c r="C188" s="147"/>
      <c r="D188" s="67"/>
    </row>
    <row r="189" spans="1:4">
      <c r="A189" s="207"/>
      <c r="B189" s="1308" t="s">
        <v>2914</v>
      </c>
      <c r="C189" s="147"/>
      <c r="D189" s="67"/>
    </row>
    <row r="190" spans="1:4">
      <c r="A190" s="207"/>
      <c r="B190" s="1308" t="s">
        <v>2915</v>
      </c>
      <c r="C190" s="147"/>
      <c r="D190" s="67"/>
    </row>
    <row r="191" spans="1:4">
      <c r="A191" s="207"/>
      <c r="B191" s="1308" t="s">
        <v>3542</v>
      </c>
      <c r="C191" s="147"/>
      <c r="D191" s="67"/>
    </row>
    <row r="192" spans="1:4" ht="15.75" thickBot="1">
      <c r="A192" s="209"/>
      <c r="B192" s="149" t="s">
        <v>3543</v>
      </c>
      <c r="C192" s="151"/>
      <c r="D192" s="67"/>
    </row>
    <row r="193" spans="1:4">
      <c r="A193" s="134" t="s">
        <v>324</v>
      </c>
      <c r="B193" s="134"/>
      <c r="C193" s="134"/>
      <c r="D193" s="67"/>
    </row>
    <row r="194" spans="1:4">
      <c r="A194" s="134"/>
      <c r="B194" s="134"/>
      <c r="C194" s="134"/>
      <c r="D194" s="67"/>
    </row>
    <row r="195" spans="1:4">
      <c r="A195" s="134"/>
      <c r="B195" s="134"/>
      <c r="C195" s="134"/>
      <c r="D195" s="67"/>
    </row>
    <row r="196" spans="1:4">
      <c r="A196" s="134"/>
      <c r="B196" s="134"/>
      <c r="C196" s="134"/>
      <c r="D196" s="67"/>
    </row>
    <row r="197" spans="1:4">
      <c r="A197" s="134"/>
      <c r="B197" s="134"/>
      <c r="C197" s="134"/>
      <c r="D197" s="67"/>
    </row>
    <row r="198" spans="1:4">
      <c r="A198" s="134"/>
      <c r="B198" s="134"/>
      <c r="C198" s="134"/>
      <c r="D198" s="67"/>
    </row>
    <row r="199" spans="1:4">
      <c r="A199" s="134"/>
      <c r="B199" s="134"/>
      <c r="C199" s="134"/>
      <c r="D199" s="67"/>
    </row>
    <row r="200" spans="1:4" ht="15.75" thickBot="1">
      <c r="A200" s="66" t="str">
        <f>'Data Sheet'!A46</f>
        <v>Annual Report of VERIZON NEW YORK INC.                                          For the period ending DECEMBER 31, 2014</v>
      </c>
      <c r="B200" s="67"/>
      <c r="C200" s="67"/>
      <c r="D200" s="67"/>
    </row>
    <row r="201" spans="1:4">
      <c r="A201" s="213"/>
      <c r="B201" s="214" t="s">
        <v>2916</v>
      </c>
      <c r="C201" s="215"/>
      <c r="D201" s="67"/>
    </row>
    <row r="202" spans="1:4">
      <c r="A202" s="207"/>
      <c r="B202" s="1308" t="s">
        <v>2917</v>
      </c>
      <c r="C202" s="147"/>
      <c r="D202" s="67"/>
    </row>
    <row r="203" spans="1:4">
      <c r="A203" s="207"/>
      <c r="B203" s="1308" t="s">
        <v>2918</v>
      </c>
      <c r="C203" s="147"/>
      <c r="D203" s="67"/>
    </row>
    <row r="204" spans="1:4">
      <c r="A204" s="207"/>
      <c r="B204" s="1308" t="s">
        <v>2919</v>
      </c>
      <c r="C204" s="147"/>
      <c r="D204" s="67"/>
    </row>
    <row r="205" spans="1:4">
      <c r="A205" s="207"/>
      <c r="B205" s="1308" t="s">
        <v>2920</v>
      </c>
      <c r="C205" s="147"/>
      <c r="D205" s="67"/>
    </row>
    <row r="206" spans="1:4">
      <c r="A206" s="207"/>
      <c r="B206" s="1311" t="s">
        <v>2921</v>
      </c>
      <c r="C206" s="147"/>
      <c r="D206" s="67"/>
    </row>
    <row r="207" spans="1:4">
      <c r="A207" s="207"/>
      <c r="B207" s="1308" t="s">
        <v>2922</v>
      </c>
      <c r="C207" s="147"/>
      <c r="D207" s="67"/>
    </row>
    <row r="208" spans="1:4">
      <c r="A208" s="207"/>
      <c r="B208" s="1308" t="s">
        <v>2923</v>
      </c>
      <c r="C208" s="147"/>
      <c r="D208" s="67"/>
    </row>
    <row r="209" spans="1:4">
      <c r="A209" s="207"/>
      <c r="B209" s="1308" t="s">
        <v>2924</v>
      </c>
      <c r="C209" s="147"/>
      <c r="D209" s="67"/>
    </row>
    <row r="210" spans="1:4">
      <c r="A210" s="207"/>
      <c r="B210" s="1308" t="s">
        <v>2925</v>
      </c>
      <c r="C210" s="147"/>
      <c r="D210" s="67"/>
    </row>
    <row r="211" spans="1:4">
      <c r="A211" s="207"/>
      <c r="B211" s="1308" t="s">
        <v>2926</v>
      </c>
      <c r="C211" s="147"/>
      <c r="D211" s="67"/>
    </row>
    <row r="212" spans="1:4">
      <c r="A212" s="207"/>
      <c r="B212" s="1308" t="s">
        <v>2927</v>
      </c>
      <c r="C212" s="147"/>
      <c r="D212" s="67"/>
    </row>
    <row r="213" spans="1:4">
      <c r="A213" s="207"/>
      <c r="B213" s="1308" t="s">
        <v>2928</v>
      </c>
      <c r="C213" s="147"/>
      <c r="D213" s="67"/>
    </row>
    <row r="214" spans="1:4">
      <c r="A214" s="207"/>
      <c r="B214" s="1308" t="s">
        <v>2929</v>
      </c>
      <c r="C214" s="147"/>
      <c r="D214" s="67"/>
    </row>
    <row r="215" spans="1:4">
      <c r="A215" s="207"/>
      <c r="B215" s="1308" t="s">
        <v>2930</v>
      </c>
      <c r="C215" s="147"/>
      <c r="D215" s="67"/>
    </row>
    <row r="216" spans="1:4">
      <c r="A216" s="207"/>
      <c r="B216" s="1308" t="s">
        <v>2931</v>
      </c>
      <c r="C216" s="147"/>
      <c r="D216" s="67"/>
    </row>
    <row r="217" spans="1:4">
      <c r="A217" s="207"/>
      <c r="B217" s="1308" t="s">
        <v>2932</v>
      </c>
      <c r="C217" s="147"/>
      <c r="D217" s="67"/>
    </row>
    <row r="218" spans="1:4">
      <c r="A218" s="207"/>
      <c r="B218" s="1308" t="s">
        <v>2933</v>
      </c>
      <c r="C218" s="147"/>
      <c r="D218" s="67"/>
    </row>
    <row r="219" spans="1:4">
      <c r="A219" s="207"/>
      <c r="B219" s="1308" t="s">
        <v>2934</v>
      </c>
      <c r="C219" s="147"/>
      <c r="D219" s="67"/>
    </row>
    <row r="220" spans="1:4">
      <c r="A220" s="207"/>
      <c r="B220" s="1308" t="s">
        <v>2935</v>
      </c>
      <c r="C220" s="147"/>
      <c r="D220" s="67"/>
    </row>
    <row r="221" spans="1:4">
      <c r="A221" s="207"/>
      <c r="B221" s="1308" t="s">
        <v>2936</v>
      </c>
      <c r="C221" s="147"/>
      <c r="D221" s="67"/>
    </row>
    <row r="222" spans="1:4">
      <c r="A222" s="207"/>
      <c r="B222" s="1308" t="s">
        <v>2937</v>
      </c>
      <c r="C222" s="147"/>
      <c r="D222" s="67"/>
    </row>
    <row r="223" spans="1:4">
      <c r="A223" s="207"/>
      <c r="B223" s="1308" t="s">
        <v>2938</v>
      </c>
      <c r="C223" s="147"/>
      <c r="D223" s="67"/>
    </row>
    <row r="224" spans="1:4">
      <c r="A224" s="207"/>
      <c r="B224" s="1308" t="s">
        <v>2939</v>
      </c>
      <c r="C224" s="147"/>
      <c r="D224" s="67"/>
    </row>
    <row r="225" spans="1:4">
      <c r="A225" s="207"/>
      <c r="B225" s="1308" t="s">
        <v>2940</v>
      </c>
      <c r="C225" s="147"/>
      <c r="D225" s="67"/>
    </row>
    <row r="226" spans="1:4">
      <c r="A226" s="207"/>
      <c r="B226" s="1308" t="s">
        <v>2941</v>
      </c>
      <c r="C226" s="147"/>
      <c r="D226" s="67"/>
    </row>
    <row r="227" spans="1:4">
      <c r="A227" s="207"/>
      <c r="B227" s="1308" t="s">
        <v>2942</v>
      </c>
      <c r="C227" s="147"/>
      <c r="D227" s="67"/>
    </row>
    <row r="228" spans="1:4">
      <c r="A228" s="207"/>
      <c r="B228" s="1310" t="s">
        <v>2943</v>
      </c>
      <c r="C228" s="147"/>
      <c r="D228" s="67"/>
    </row>
    <row r="229" spans="1:4">
      <c r="A229" s="207"/>
      <c r="B229" s="1310" t="s">
        <v>3544</v>
      </c>
      <c r="C229" s="147"/>
      <c r="D229" s="67"/>
    </row>
    <row r="230" spans="1:4">
      <c r="A230" s="207"/>
      <c r="B230" s="1310" t="s">
        <v>3545</v>
      </c>
      <c r="C230" s="147"/>
      <c r="D230" s="67"/>
    </row>
    <row r="231" spans="1:4">
      <c r="A231" s="207"/>
      <c r="B231" s="1310" t="s">
        <v>3546</v>
      </c>
      <c r="C231" s="147"/>
      <c r="D231" s="67"/>
    </row>
    <row r="232" spans="1:4">
      <c r="A232" s="207"/>
      <c r="B232" s="1310" t="s">
        <v>3547</v>
      </c>
      <c r="C232" s="147"/>
      <c r="D232" s="67"/>
    </row>
    <row r="233" spans="1:4">
      <c r="A233" s="207"/>
      <c r="B233" s="1310" t="s">
        <v>3548</v>
      </c>
      <c r="C233" s="147"/>
      <c r="D233" s="67"/>
    </row>
    <row r="234" spans="1:4">
      <c r="A234" s="207"/>
      <c r="B234" s="1310" t="s">
        <v>3549</v>
      </c>
      <c r="C234" s="147"/>
      <c r="D234" s="67"/>
    </row>
    <row r="235" spans="1:4">
      <c r="A235" s="207"/>
      <c r="B235" s="1310" t="s">
        <v>3550</v>
      </c>
      <c r="C235" s="147"/>
      <c r="D235" s="67"/>
    </row>
    <row r="236" spans="1:4">
      <c r="A236" s="207"/>
      <c r="B236" s="1310" t="s">
        <v>3551</v>
      </c>
      <c r="C236" s="147"/>
      <c r="D236" s="67"/>
    </row>
    <row r="237" spans="1:4">
      <c r="A237" s="207"/>
      <c r="B237" s="1310" t="s">
        <v>3552</v>
      </c>
      <c r="C237" s="147"/>
      <c r="D237" s="67"/>
    </row>
    <row r="238" spans="1:4">
      <c r="A238" s="207"/>
      <c r="B238" s="1310" t="s">
        <v>3553</v>
      </c>
      <c r="C238" s="147"/>
      <c r="D238" s="67"/>
    </row>
    <row r="239" spans="1:4">
      <c r="A239" s="207"/>
      <c r="B239" s="1310" t="s">
        <v>3554</v>
      </c>
      <c r="C239" s="147"/>
      <c r="D239" s="67"/>
    </row>
    <row r="240" spans="1:4">
      <c r="A240" s="207"/>
      <c r="B240" s="1310" t="s">
        <v>3555</v>
      </c>
      <c r="C240" s="147"/>
      <c r="D240" s="67"/>
    </row>
    <row r="241" spans="1:4">
      <c r="A241" s="207"/>
      <c r="B241" s="1310" t="s">
        <v>3556</v>
      </c>
      <c r="C241" s="147"/>
      <c r="D241" s="67"/>
    </row>
    <row r="242" spans="1:4">
      <c r="A242" s="207"/>
      <c r="B242" s="1310" t="s">
        <v>3557</v>
      </c>
      <c r="C242" s="147"/>
      <c r="D242" s="67"/>
    </row>
    <row r="243" spans="1:4">
      <c r="A243" s="207"/>
      <c r="B243" s="1310" t="s">
        <v>3558</v>
      </c>
      <c r="C243" s="147"/>
      <c r="D243" s="67"/>
    </row>
    <row r="244" spans="1:4">
      <c r="A244" s="207"/>
      <c r="B244" s="1310" t="s">
        <v>3559</v>
      </c>
      <c r="C244" s="147"/>
      <c r="D244" s="67"/>
    </row>
    <row r="245" spans="1:4">
      <c r="A245" s="207"/>
      <c r="B245" s="1310" t="s">
        <v>3560</v>
      </c>
      <c r="C245" s="147"/>
      <c r="D245" s="67"/>
    </row>
    <row r="246" spans="1:4" ht="15.75" thickBot="1">
      <c r="A246" s="209"/>
      <c r="B246" s="149" t="s">
        <v>3561</v>
      </c>
      <c r="C246" s="151"/>
      <c r="D246" s="67"/>
    </row>
    <row r="247" spans="1:4">
      <c r="A247" s="134" t="s">
        <v>3020</v>
      </c>
      <c r="B247" s="134"/>
      <c r="C247" s="134"/>
      <c r="D247" s="67"/>
    </row>
    <row r="248" spans="1:4">
      <c r="A248" s="134"/>
      <c r="B248" s="134"/>
      <c r="C248" s="134"/>
      <c r="D248" s="67"/>
    </row>
    <row r="249" spans="1:4">
      <c r="A249" s="134"/>
      <c r="B249" s="134"/>
      <c r="C249" s="134"/>
      <c r="D249" s="67"/>
    </row>
    <row r="250" spans="1:4">
      <c r="A250" s="134"/>
      <c r="B250" s="134"/>
      <c r="C250" s="134"/>
      <c r="D250" s="67"/>
    </row>
    <row r="251" spans="1:4">
      <c r="A251" s="134"/>
      <c r="B251" s="134"/>
      <c r="C251" s="134"/>
      <c r="D251" s="67"/>
    </row>
    <row r="252" spans="1:4">
      <c r="A252" s="134"/>
      <c r="B252" s="134"/>
      <c r="C252" s="134"/>
      <c r="D252" s="67"/>
    </row>
    <row r="253" spans="1:4" ht="15.75" thickBot="1">
      <c r="A253" s="66" t="str">
        <f>'Data Sheet'!A46</f>
        <v>Annual Report of VERIZON NEW YORK INC.                                          For the period ending DECEMBER 31, 2014</v>
      </c>
    </row>
    <row r="254" spans="1:4">
      <c r="A254" s="213"/>
      <c r="B254" s="1631" t="s">
        <v>3562</v>
      </c>
      <c r="C254" s="215"/>
      <c r="D254" s="67"/>
    </row>
    <row r="255" spans="1:4">
      <c r="A255" s="207"/>
      <c r="B255" s="1312" t="s">
        <v>2944</v>
      </c>
      <c r="C255" s="147"/>
      <c r="D255" s="67"/>
    </row>
    <row r="256" spans="1:4">
      <c r="A256" s="207"/>
      <c r="B256" s="1312" t="s">
        <v>3563</v>
      </c>
      <c r="C256" s="147"/>
      <c r="D256" s="67"/>
    </row>
    <row r="257" spans="1:4">
      <c r="A257" s="207"/>
      <c r="B257" s="1312" t="s">
        <v>2945</v>
      </c>
      <c r="C257" s="147"/>
      <c r="D257" s="67"/>
    </row>
    <row r="258" spans="1:4">
      <c r="A258" s="207"/>
      <c r="B258" s="1312" t="s">
        <v>2946</v>
      </c>
      <c r="C258" s="147"/>
      <c r="D258" s="67"/>
    </row>
    <row r="259" spans="1:4">
      <c r="A259" s="207"/>
      <c r="B259" s="1313" t="s">
        <v>2947</v>
      </c>
      <c r="C259" s="147"/>
      <c r="D259" s="67"/>
    </row>
    <row r="260" spans="1:4">
      <c r="A260" s="207"/>
      <c r="B260" s="1313" t="s">
        <v>3564</v>
      </c>
      <c r="C260" s="147"/>
      <c r="D260" s="67"/>
    </row>
    <row r="261" spans="1:4">
      <c r="A261" s="207"/>
      <c r="B261" s="1313" t="s">
        <v>3565</v>
      </c>
      <c r="C261" s="147"/>
      <c r="D261" s="67"/>
    </row>
    <row r="262" spans="1:4">
      <c r="A262" s="207"/>
      <c r="B262" s="1313" t="s">
        <v>3566</v>
      </c>
      <c r="C262" s="147"/>
      <c r="D262" s="67"/>
    </row>
    <row r="263" spans="1:4">
      <c r="A263" s="207"/>
      <c r="B263" s="1313" t="s">
        <v>3567</v>
      </c>
      <c r="C263" s="147"/>
      <c r="D263" s="67"/>
    </row>
    <row r="264" spans="1:4">
      <c r="A264" s="207"/>
      <c r="B264" s="1313" t="s">
        <v>3568</v>
      </c>
      <c r="C264" s="147"/>
      <c r="D264" s="67"/>
    </row>
    <row r="265" spans="1:4">
      <c r="A265" s="207"/>
      <c r="B265" s="1313" t="s">
        <v>3569</v>
      </c>
      <c r="C265" s="147"/>
      <c r="D265" s="67"/>
    </row>
    <row r="266" spans="1:4">
      <c r="A266" s="207"/>
      <c r="B266" s="1313" t="s">
        <v>2948</v>
      </c>
      <c r="C266" s="147"/>
      <c r="D266" s="67"/>
    </row>
    <row r="267" spans="1:4">
      <c r="A267" s="207"/>
      <c r="B267" s="1313" t="s">
        <v>3570</v>
      </c>
      <c r="C267" s="147"/>
      <c r="D267" s="67"/>
    </row>
    <row r="268" spans="1:4">
      <c r="A268" s="207"/>
      <c r="B268" s="1313" t="s">
        <v>2949</v>
      </c>
      <c r="C268" s="147"/>
      <c r="D268" s="67"/>
    </row>
    <row r="269" spans="1:4">
      <c r="A269" s="207"/>
      <c r="B269" s="1313" t="s">
        <v>2950</v>
      </c>
      <c r="C269" s="147"/>
      <c r="D269" s="67"/>
    </row>
    <row r="270" spans="1:4">
      <c r="A270" s="207"/>
      <c r="B270" s="1313" t="s">
        <v>3571</v>
      </c>
      <c r="C270" s="147"/>
      <c r="D270" s="67"/>
    </row>
    <row r="271" spans="1:4">
      <c r="A271" s="207"/>
      <c r="B271" s="1313" t="s">
        <v>3572</v>
      </c>
      <c r="C271" s="147"/>
      <c r="D271" s="67"/>
    </row>
    <row r="272" spans="1:4">
      <c r="A272" s="207"/>
      <c r="B272" s="1313" t="s">
        <v>3573</v>
      </c>
      <c r="C272" s="147"/>
      <c r="D272" s="67"/>
    </row>
    <row r="273" spans="1:4">
      <c r="A273" s="207"/>
      <c r="B273" s="1313" t="s">
        <v>3574</v>
      </c>
      <c r="C273" s="147"/>
      <c r="D273" s="67"/>
    </row>
    <row r="274" spans="1:4">
      <c r="A274" s="207"/>
      <c r="B274" s="1313" t="s">
        <v>3575</v>
      </c>
      <c r="C274" s="147"/>
      <c r="D274" s="67"/>
    </row>
    <row r="275" spans="1:4">
      <c r="A275" s="207"/>
      <c r="B275" s="1313" t="s">
        <v>3576</v>
      </c>
      <c r="C275" s="147"/>
      <c r="D275" s="67"/>
    </row>
    <row r="276" spans="1:4">
      <c r="A276" s="207"/>
      <c r="B276" s="1313" t="s">
        <v>3577</v>
      </c>
      <c r="C276" s="147"/>
      <c r="D276" s="67"/>
    </row>
    <row r="277" spans="1:4">
      <c r="A277" s="207"/>
      <c r="B277" s="1313" t="s">
        <v>3578</v>
      </c>
      <c r="C277" s="147"/>
      <c r="D277" s="67"/>
    </row>
    <row r="278" spans="1:4">
      <c r="A278" s="207"/>
      <c r="B278" s="1313" t="s">
        <v>3579</v>
      </c>
      <c r="C278" s="147"/>
      <c r="D278" s="67"/>
    </row>
    <row r="279" spans="1:4">
      <c r="A279" s="207"/>
      <c r="B279" s="1313" t="s">
        <v>3580</v>
      </c>
      <c r="C279" s="147"/>
      <c r="D279" s="67"/>
    </row>
    <row r="280" spans="1:4">
      <c r="A280" s="207"/>
      <c r="B280" s="1313" t="s">
        <v>3581</v>
      </c>
      <c r="C280" s="147"/>
      <c r="D280" s="67"/>
    </row>
    <row r="281" spans="1:4">
      <c r="A281" s="207"/>
      <c r="B281" s="1313" t="s">
        <v>3582</v>
      </c>
      <c r="C281" s="147"/>
      <c r="D281" s="67"/>
    </row>
    <row r="282" spans="1:4">
      <c r="A282" s="207"/>
      <c r="B282" s="1313" t="s">
        <v>3583</v>
      </c>
      <c r="C282" s="147"/>
      <c r="D282" s="67"/>
    </row>
    <row r="283" spans="1:4">
      <c r="A283" s="207"/>
      <c r="B283" s="1313" t="s">
        <v>3584</v>
      </c>
      <c r="C283" s="147"/>
      <c r="D283" s="67"/>
    </row>
    <row r="284" spans="1:4">
      <c r="A284" s="207"/>
      <c r="B284" s="1313" t="s">
        <v>2951</v>
      </c>
      <c r="C284" s="147"/>
      <c r="D284" s="67"/>
    </row>
    <row r="285" spans="1:4">
      <c r="A285" s="207"/>
      <c r="B285" s="1313" t="s">
        <v>3585</v>
      </c>
      <c r="C285" s="147"/>
      <c r="D285" s="67"/>
    </row>
    <row r="286" spans="1:4">
      <c r="A286" s="207"/>
      <c r="B286" s="1313" t="s">
        <v>2952</v>
      </c>
      <c r="C286" s="147"/>
      <c r="D286" s="67"/>
    </row>
    <row r="287" spans="1:4">
      <c r="A287" s="207"/>
      <c r="B287" s="1313" t="s">
        <v>3586</v>
      </c>
      <c r="C287" s="147"/>
      <c r="D287" s="67"/>
    </row>
    <row r="288" spans="1:4">
      <c r="A288" s="207"/>
      <c r="B288" s="1313" t="s">
        <v>3587</v>
      </c>
      <c r="C288" s="147"/>
      <c r="D288" s="67"/>
    </row>
    <row r="289" spans="1:4">
      <c r="A289" s="207"/>
      <c r="B289" s="1313" t="s">
        <v>3588</v>
      </c>
      <c r="C289" s="147"/>
      <c r="D289" s="67"/>
    </row>
    <row r="290" spans="1:4">
      <c r="A290" s="207"/>
      <c r="B290" s="1313" t="s">
        <v>2953</v>
      </c>
      <c r="C290" s="147"/>
      <c r="D290" s="67"/>
    </row>
    <row r="291" spans="1:4">
      <c r="A291" s="207"/>
      <c r="B291" s="1313" t="s">
        <v>3589</v>
      </c>
      <c r="C291" s="147"/>
      <c r="D291" s="67"/>
    </row>
    <row r="292" spans="1:4">
      <c r="A292" s="207"/>
      <c r="B292" s="1313" t="s">
        <v>3590</v>
      </c>
      <c r="C292" s="147"/>
      <c r="D292" s="67"/>
    </row>
    <row r="293" spans="1:4">
      <c r="A293" s="207"/>
      <c r="B293" s="1313" t="s">
        <v>3591</v>
      </c>
      <c r="C293" s="147"/>
      <c r="D293" s="67"/>
    </row>
    <row r="294" spans="1:4">
      <c r="A294" s="207"/>
      <c r="B294" s="1313" t="s">
        <v>3592</v>
      </c>
      <c r="C294" s="147"/>
      <c r="D294" s="67"/>
    </row>
    <row r="295" spans="1:4">
      <c r="A295" s="207"/>
      <c r="B295" s="1313" t="s">
        <v>3593</v>
      </c>
      <c r="C295" s="147"/>
      <c r="D295" s="67"/>
    </row>
    <row r="296" spans="1:4">
      <c r="A296" s="207"/>
      <c r="B296" s="1313" t="s">
        <v>3594</v>
      </c>
      <c r="C296" s="147"/>
      <c r="D296" s="67"/>
    </row>
    <row r="297" spans="1:4">
      <c r="A297" s="207"/>
      <c r="B297" s="1313" t="s">
        <v>3595</v>
      </c>
      <c r="C297" s="147"/>
      <c r="D297" s="67"/>
    </row>
    <row r="298" spans="1:4">
      <c r="A298" s="207"/>
      <c r="B298" s="1313" t="s">
        <v>3596</v>
      </c>
      <c r="C298" s="147"/>
      <c r="D298" s="67"/>
    </row>
    <row r="299" spans="1:4" ht="15.75" thickBot="1">
      <c r="A299" s="209"/>
      <c r="B299" s="149" t="s">
        <v>3597</v>
      </c>
      <c r="C299" s="151"/>
      <c r="D299" s="67"/>
    </row>
    <row r="300" spans="1:4">
      <c r="A300" s="134" t="s">
        <v>3059</v>
      </c>
      <c r="B300" s="134"/>
      <c r="C300" s="134"/>
      <c r="D300" s="67"/>
    </row>
    <row r="301" spans="1:4">
      <c r="A301" s="134"/>
      <c r="B301" s="134"/>
      <c r="C301" s="134"/>
      <c r="D301" s="67"/>
    </row>
    <row r="302" spans="1:4">
      <c r="A302" s="134"/>
      <c r="B302" s="134"/>
      <c r="C302" s="134"/>
      <c r="D302" s="67"/>
    </row>
    <row r="303" spans="1:4">
      <c r="A303" s="134"/>
      <c r="B303" s="134"/>
      <c r="C303" s="134"/>
      <c r="D303" s="67"/>
    </row>
    <row r="304" spans="1:4">
      <c r="A304" s="134"/>
      <c r="B304" s="134"/>
      <c r="C304" s="134"/>
      <c r="D304" s="67"/>
    </row>
    <row r="305" spans="1:4">
      <c r="A305" s="134"/>
      <c r="B305" s="134"/>
      <c r="C305" s="134"/>
      <c r="D305" s="67"/>
    </row>
    <row r="306" spans="1:4" ht="15.75" thickBot="1">
      <c r="A306" s="66" t="str">
        <f>'Data Sheet'!A46</f>
        <v>Annual Report of VERIZON NEW YORK INC.                                          For the period ending DECEMBER 31, 2014</v>
      </c>
    </row>
    <row r="307" spans="1:4">
      <c r="A307" s="213"/>
      <c r="B307" s="1631" t="s">
        <v>2954</v>
      </c>
      <c r="C307" s="215"/>
      <c r="D307" s="67"/>
    </row>
    <row r="308" spans="1:4">
      <c r="A308" s="207"/>
      <c r="B308" s="1313" t="s">
        <v>2955</v>
      </c>
      <c r="C308" s="147"/>
      <c r="D308" s="67"/>
    </row>
    <row r="309" spans="1:4">
      <c r="A309" s="207"/>
      <c r="B309" s="1313" t="s">
        <v>2956</v>
      </c>
      <c r="C309" s="147"/>
      <c r="D309" s="67"/>
    </row>
    <row r="310" spans="1:4">
      <c r="A310" s="207"/>
      <c r="B310" s="1313" t="s">
        <v>2957</v>
      </c>
      <c r="C310" s="147"/>
      <c r="D310" s="67"/>
    </row>
    <row r="311" spans="1:4">
      <c r="A311" s="207"/>
      <c r="B311" s="1313" t="s">
        <v>2958</v>
      </c>
      <c r="C311" s="147"/>
      <c r="D311" s="67"/>
    </row>
    <row r="312" spans="1:4">
      <c r="A312" s="207"/>
      <c r="B312" s="1313" t="s">
        <v>3598</v>
      </c>
      <c r="C312" s="147"/>
      <c r="D312" s="67"/>
    </row>
    <row r="313" spans="1:4">
      <c r="A313" s="207"/>
      <c r="B313" s="1313" t="s">
        <v>2959</v>
      </c>
      <c r="C313" s="147"/>
      <c r="D313" s="67"/>
    </row>
    <row r="314" spans="1:4">
      <c r="A314" s="207"/>
      <c r="B314" s="1313" t="s">
        <v>3599</v>
      </c>
      <c r="C314" s="147"/>
      <c r="D314" s="67"/>
    </row>
    <row r="315" spans="1:4">
      <c r="A315" s="207"/>
      <c r="B315" s="1313" t="s">
        <v>3600</v>
      </c>
      <c r="C315" s="147"/>
      <c r="D315" s="67"/>
    </row>
    <row r="316" spans="1:4">
      <c r="A316" s="207"/>
      <c r="B316" s="1313" t="s">
        <v>3601</v>
      </c>
      <c r="C316" s="147"/>
      <c r="D316" s="67"/>
    </row>
    <row r="317" spans="1:4">
      <c r="A317" s="207"/>
      <c r="B317" s="1313" t="s">
        <v>3602</v>
      </c>
      <c r="C317" s="147"/>
      <c r="D317" s="67"/>
    </row>
    <row r="318" spans="1:4">
      <c r="A318" s="207"/>
      <c r="B318" s="1313" t="s">
        <v>3603</v>
      </c>
      <c r="C318" s="147"/>
      <c r="D318" s="67"/>
    </row>
    <row r="319" spans="1:4">
      <c r="A319" s="207"/>
      <c r="B319" s="1313" t="s">
        <v>3604</v>
      </c>
      <c r="C319" s="147"/>
      <c r="D319" s="67"/>
    </row>
    <row r="320" spans="1:4">
      <c r="A320" s="207"/>
      <c r="B320" s="1313" t="s">
        <v>2960</v>
      </c>
      <c r="C320" s="147"/>
      <c r="D320" s="67"/>
    </row>
    <row r="321" spans="1:4">
      <c r="A321" s="207"/>
      <c r="B321" s="1313" t="s">
        <v>2961</v>
      </c>
      <c r="C321" s="147"/>
      <c r="D321" s="67"/>
    </row>
    <row r="322" spans="1:4">
      <c r="A322" s="207"/>
      <c r="B322" s="1313" t="s">
        <v>3605</v>
      </c>
      <c r="C322" s="147"/>
      <c r="D322" s="67"/>
    </row>
    <row r="323" spans="1:4">
      <c r="A323" s="207"/>
      <c r="B323" s="1313" t="s">
        <v>2962</v>
      </c>
      <c r="C323" s="147"/>
      <c r="D323" s="67"/>
    </row>
    <row r="324" spans="1:4">
      <c r="A324" s="207"/>
      <c r="B324" s="1313" t="s">
        <v>2963</v>
      </c>
      <c r="C324" s="147"/>
      <c r="D324" s="67"/>
    </row>
    <row r="325" spans="1:4">
      <c r="A325" s="207"/>
      <c r="B325" s="1313" t="s">
        <v>2964</v>
      </c>
      <c r="C325" s="147"/>
      <c r="D325" s="67"/>
    </row>
    <row r="326" spans="1:4">
      <c r="A326" s="207"/>
      <c r="B326" s="1314" t="s">
        <v>2965</v>
      </c>
      <c r="C326" s="147"/>
      <c r="D326" s="67"/>
    </row>
    <row r="327" spans="1:4">
      <c r="A327" s="207"/>
      <c r="B327" s="1314" t="s">
        <v>2966</v>
      </c>
      <c r="C327" s="147"/>
      <c r="D327" s="67"/>
    </row>
    <row r="328" spans="1:4">
      <c r="A328" s="207"/>
      <c r="B328" s="1314" t="s">
        <v>2967</v>
      </c>
      <c r="C328" s="147"/>
      <c r="D328" s="67"/>
    </row>
    <row r="329" spans="1:4">
      <c r="A329" s="207"/>
      <c r="B329" s="1314" t="s">
        <v>2968</v>
      </c>
      <c r="C329" s="147"/>
      <c r="D329" s="67"/>
    </row>
    <row r="330" spans="1:4">
      <c r="A330" s="207"/>
      <c r="B330" s="1314" t="s">
        <v>2969</v>
      </c>
      <c r="C330" s="147"/>
      <c r="D330" s="67"/>
    </row>
    <row r="331" spans="1:4">
      <c r="A331" s="207"/>
      <c r="B331" s="1314" t="s">
        <v>2970</v>
      </c>
      <c r="C331" s="147"/>
      <c r="D331" s="67"/>
    </row>
    <row r="332" spans="1:4">
      <c r="A332" s="207"/>
      <c r="B332" s="1314" t="s">
        <v>2971</v>
      </c>
      <c r="C332" s="147"/>
      <c r="D332" s="67"/>
    </row>
    <row r="333" spans="1:4">
      <c r="A333" s="207"/>
      <c r="B333" s="1314" t="s">
        <v>2972</v>
      </c>
      <c r="C333" s="147"/>
      <c r="D333" s="67"/>
    </row>
    <row r="334" spans="1:4">
      <c r="A334" s="207"/>
      <c r="B334" s="1314" t="s">
        <v>2973</v>
      </c>
      <c r="C334" s="147"/>
      <c r="D334" s="67"/>
    </row>
    <row r="335" spans="1:4">
      <c r="A335" s="207"/>
      <c r="B335" s="1313" t="s">
        <v>2974</v>
      </c>
      <c r="C335" s="147"/>
      <c r="D335" s="67"/>
    </row>
    <row r="336" spans="1:4">
      <c r="A336" s="207"/>
      <c r="B336" s="1314" t="s">
        <v>2975</v>
      </c>
      <c r="C336" s="147"/>
      <c r="D336" s="67"/>
    </row>
    <row r="337" spans="1:4">
      <c r="A337" s="207"/>
      <c r="B337" s="1314" t="s">
        <v>2976</v>
      </c>
      <c r="C337" s="147"/>
      <c r="D337" s="67"/>
    </row>
    <row r="338" spans="1:4">
      <c r="A338" s="207"/>
      <c r="B338" s="1314" t="s">
        <v>2977</v>
      </c>
      <c r="C338" s="147"/>
      <c r="D338" s="67"/>
    </row>
    <row r="339" spans="1:4">
      <c r="A339" s="207"/>
      <c r="B339" s="1314" t="s">
        <v>2978</v>
      </c>
      <c r="C339" s="147"/>
      <c r="D339" s="67"/>
    </row>
    <row r="340" spans="1:4">
      <c r="A340" s="207"/>
      <c r="B340" s="1314" t="s">
        <v>2979</v>
      </c>
      <c r="C340" s="147"/>
      <c r="D340" s="67"/>
    </row>
    <row r="341" spans="1:4">
      <c r="A341" s="207"/>
      <c r="B341" s="1314" t="s">
        <v>2980</v>
      </c>
      <c r="C341" s="147"/>
      <c r="D341" s="67"/>
    </row>
    <row r="342" spans="1:4">
      <c r="A342" s="207"/>
      <c r="B342" s="1314" t="s">
        <v>3606</v>
      </c>
      <c r="C342" s="147"/>
      <c r="D342" s="67"/>
    </row>
    <row r="343" spans="1:4">
      <c r="A343" s="207"/>
      <c r="B343" s="1314" t="s">
        <v>3607</v>
      </c>
      <c r="C343" s="147"/>
      <c r="D343" s="67"/>
    </row>
    <row r="344" spans="1:4">
      <c r="A344" s="207"/>
      <c r="B344" s="1314" t="s">
        <v>3608</v>
      </c>
      <c r="C344" s="147"/>
      <c r="D344" s="67"/>
    </row>
    <row r="345" spans="1:4">
      <c r="A345" s="207"/>
      <c r="B345" s="1314" t="s">
        <v>3609</v>
      </c>
      <c r="C345" s="147"/>
      <c r="D345" s="67"/>
    </row>
    <row r="346" spans="1:4">
      <c r="A346" s="207"/>
      <c r="B346" s="1314" t="s">
        <v>3610</v>
      </c>
      <c r="C346" s="147"/>
      <c r="D346" s="67"/>
    </row>
    <row r="347" spans="1:4">
      <c r="A347" s="207"/>
      <c r="B347" s="1313" t="s">
        <v>2981</v>
      </c>
      <c r="C347" s="147"/>
      <c r="D347" s="67"/>
    </row>
    <row r="348" spans="1:4">
      <c r="A348" s="207"/>
      <c r="B348" s="1313" t="s">
        <v>3611</v>
      </c>
      <c r="C348" s="147"/>
      <c r="D348" s="67"/>
    </row>
    <row r="349" spans="1:4">
      <c r="A349" s="207"/>
      <c r="B349" s="1313" t="s">
        <v>3612</v>
      </c>
      <c r="C349" s="147"/>
      <c r="D349" s="67"/>
    </row>
    <row r="350" spans="1:4">
      <c r="A350" s="207"/>
      <c r="B350" s="1313" t="s">
        <v>2982</v>
      </c>
      <c r="C350" s="147"/>
      <c r="D350" s="67"/>
    </row>
    <row r="351" spans="1:4">
      <c r="A351" s="207"/>
      <c r="B351" s="1313" t="s">
        <v>3613</v>
      </c>
      <c r="C351" s="147"/>
      <c r="D351" s="67"/>
    </row>
    <row r="352" spans="1:4" ht="15.75" thickBot="1">
      <c r="A352" s="209"/>
      <c r="B352" s="149"/>
      <c r="C352" s="151"/>
      <c r="D352" s="67"/>
    </row>
    <row r="353" spans="1:4">
      <c r="A353" s="134" t="s">
        <v>3102</v>
      </c>
      <c r="B353" s="134"/>
      <c r="C353" s="134"/>
      <c r="D353" s="67"/>
    </row>
    <row r="354" spans="1:4">
      <c r="A354" s="134"/>
      <c r="B354" s="134"/>
      <c r="C354" s="134"/>
      <c r="D354" s="67"/>
    </row>
    <row r="355" spans="1:4">
      <c r="A355" s="134"/>
      <c r="B355" s="134"/>
      <c r="C355" s="134"/>
      <c r="D355" s="67"/>
    </row>
    <row r="356" spans="1:4">
      <c r="A356" s="134"/>
      <c r="B356" s="134"/>
      <c r="C356" s="134"/>
      <c r="D356" s="67"/>
    </row>
    <row r="357" spans="1:4">
      <c r="A357" s="134"/>
      <c r="B357" s="134"/>
      <c r="C357" s="134"/>
      <c r="D357" s="67"/>
    </row>
    <row r="358" spans="1:4">
      <c r="A358" s="134"/>
      <c r="B358" s="134"/>
      <c r="C358" s="134"/>
      <c r="D358" s="67"/>
    </row>
    <row r="359" spans="1:4" ht="15.75" thickBot="1">
      <c r="A359" s="66" t="str">
        <f>'Data Sheet'!A46</f>
        <v>Annual Report of VERIZON NEW YORK INC.                                          For the period ending DECEMBER 31, 2014</v>
      </c>
    </row>
    <row r="360" spans="1:4">
      <c r="A360" s="213"/>
      <c r="B360" s="1632" t="s">
        <v>2983</v>
      </c>
      <c r="C360" s="215"/>
      <c r="D360" s="67"/>
    </row>
    <row r="361" spans="1:4">
      <c r="A361" s="207"/>
      <c r="B361" s="1313" t="s">
        <v>3614</v>
      </c>
      <c r="C361" s="147"/>
      <c r="D361" s="67"/>
    </row>
    <row r="362" spans="1:4">
      <c r="A362" s="207"/>
      <c r="B362" s="1313" t="s">
        <v>2984</v>
      </c>
      <c r="C362" s="147"/>
      <c r="D362" s="67"/>
    </row>
    <row r="363" spans="1:4">
      <c r="A363" s="207"/>
      <c r="B363" s="1313" t="s">
        <v>2985</v>
      </c>
      <c r="C363" s="147"/>
      <c r="D363" s="67"/>
    </row>
    <row r="364" spans="1:4">
      <c r="A364" s="207"/>
      <c r="B364" s="1313" t="s">
        <v>2986</v>
      </c>
      <c r="C364" s="147"/>
      <c r="D364" s="67"/>
    </row>
    <row r="365" spans="1:4">
      <c r="A365" s="207"/>
      <c r="B365" s="1315" t="s">
        <v>2987</v>
      </c>
      <c r="C365" s="147"/>
      <c r="D365" s="67"/>
    </row>
    <row r="366" spans="1:4">
      <c r="A366" s="207"/>
      <c r="B366" s="1315" t="s">
        <v>3615</v>
      </c>
      <c r="C366" s="147"/>
      <c r="D366" s="67"/>
    </row>
    <row r="367" spans="1:4">
      <c r="A367" s="207"/>
      <c r="B367" s="1315" t="s">
        <v>3616</v>
      </c>
      <c r="C367" s="147"/>
      <c r="D367" s="67"/>
    </row>
    <row r="368" spans="1:4">
      <c r="A368" s="207"/>
      <c r="B368" s="1315" t="s">
        <v>3617</v>
      </c>
      <c r="C368" s="147"/>
      <c r="D368" s="67"/>
    </row>
    <row r="369" spans="1:4">
      <c r="A369" s="207"/>
      <c r="B369" s="1315" t="s">
        <v>3618</v>
      </c>
      <c r="C369" s="147"/>
      <c r="D369" s="67"/>
    </row>
    <row r="370" spans="1:4">
      <c r="A370" s="207"/>
      <c r="B370" s="1314" t="s">
        <v>2988</v>
      </c>
      <c r="C370" s="147"/>
      <c r="D370" s="67"/>
    </row>
    <row r="371" spans="1:4">
      <c r="A371" s="207"/>
      <c r="B371" s="1313" t="s">
        <v>2989</v>
      </c>
      <c r="C371" s="147"/>
      <c r="D371" s="67"/>
    </row>
    <row r="372" spans="1:4">
      <c r="A372" s="207"/>
      <c r="B372" s="1313" t="s">
        <v>2990</v>
      </c>
      <c r="C372" s="147"/>
      <c r="D372" s="67"/>
    </row>
    <row r="373" spans="1:4">
      <c r="A373" s="207"/>
      <c r="B373" s="1313" t="s">
        <v>2991</v>
      </c>
      <c r="C373" s="147"/>
      <c r="D373" s="67"/>
    </row>
    <row r="374" spans="1:4">
      <c r="A374" s="207"/>
      <c r="B374" s="1313" t="s">
        <v>2992</v>
      </c>
      <c r="C374" s="147"/>
      <c r="D374" s="67"/>
    </row>
    <row r="375" spans="1:4">
      <c r="A375" s="207"/>
      <c r="B375" s="1313" t="s">
        <v>2993</v>
      </c>
      <c r="C375" s="147"/>
      <c r="D375" s="67"/>
    </row>
    <row r="376" spans="1:4">
      <c r="A376" s="207"/>
      <c r="B376" s="1313" t="s">
        <v>2994</v>
      </c>
      <c r="C376" s="147"/>
      <c r="D376" s="67"/>
    </row>
    <row r="377" spans="1:4">
      <c r="A377" s="207"/>
      <c r="B377" s="1314" t="s">
        <v>2995</v>
      </c>
      <c r="C377" s="147"/>
      <c r="D377" s="67"/>
    </row>
    <row r="378" spans="1:4">
      <c r="A378" s="207"/>
      <c r="B378" s="1313" t="s">
        <v>2996</v>
      </c>
      <c r="C378" s="147"/>
      <c r="D378" s="67"/>
    </row>
    <row r="379" spans="1:4">
      <c r="A379" s="207"/>
      <c r="B379" s="1313" t="s">
        <v>2997</v>
      </c>
      <c r="C379" s="147"/>
      <c r="D379" s="67"/>
    </row>
    <row r="380" spans="1:4">
      <c r="A380" s="207"/>
      <c r="B380" s="1313" t="s">
        <v>2998</v>
      </c>
      <c r="C380" s="147"/>
      <c r="D380" s="67"/>
    </row>
    <row r="381" spans="1:4">
      <c r="A381" s="207"/>
      <c r="B381" s="1313" t="s">
        <v>2999</v>
      </c>
      <c r="C381" s="147"/>
      <c r="D381" s="67"/>
    </row>
    <row r="382" spans="1:4">
      <c r="A382" s="207"/>
      <c r="B382" s="1313" t="s">
        <v>3000</v>
      </c>
      <c r="C382" s="147"/>
      <c r="D382" s="67"/>
    </row>
    <row r="383" spans="1:4">
      <c r="A383" s="207"/>
      <c r="B383" s="1313" t="s">
        <v>3001</v>
      </c>
      <c r="C383" s="147"/>
      <c r="D383" s="67"/>
    </row>
    <row r="384" spans="1:4">
      <c r="A384" s="207"/>
      <c r="B384" s="1313" t="s">
        <v>3002</v>
      </c>
      <c r="C384" s="147"/>
      <c r="D384" s="67"/>
    </row>
    <row r="385" spans="1:4">
      <c r="A385" s="207"/>
      <c r="B385" s="1313" t="s">
        <v>3003</v>
      </c>
      <c r="C385" s="147"/>
      <c r="D385" s="67"/>
    </row>
    <row r="386" spans="1:4">
      <c r="A386" s="207"/>
      <c r="B386" s="1313" t="s">
        <v>3004</v>
      </c>
      <c r="C386" s="147"/>
      <c r="D386" s="67"/>
    </row>
    <row r="387" spans="1:4">
      <c r="A387" s="207"/>
      <c r="B387" s="1313" t="s">
        <v>3005</v>
      </c>
      <c r="C387" s="147"/>
      <c r="D387" s="67"/>
    </row>
    <row r="388" spans="1:4">
      <c r="A388" s="207"/>
      <c r="B388" s="1313" t="s">
        <v>3006</v>
      </c>
      <c r="C388" s="147"/>
      <c r="D388" s="67"/>
    </row>
    <row r="389" spans="1:4">
      <c r="A389" s="207"/>
      <c r="B389" s="1313" t="s">
        <v>3007</v>
      </c>
      <c r="C389" s="147"/>
      <c r="D389" s="67"/>
    </row>
    <row r="390" spans="1:4">
      <c r="A390" s="207"/>
      <c r="B390" s="1313" t="s">
        <v>3008</v>
      </c>
      <c r="C390" s="147"/>
      <c r="D390" s="67"/>
    </row>
    <row r="391" spans="1:4">
      <c r="A391" s="207"/>
      <c r="B391" s="1313" t="s">
        <v>3009</v>
      </c>
      <c r="C391" s="147"/>
      <c r="D391" s="67"/>
    </row>
    <row r="392" spans="1:4">
      <c r="A392" s="207"/>
      <c r="B392" s="1314" t="s">
        <v>3010</v>
      </c>
      <c r="C392" s="147"/>
      <c r="D392" s="67"/>
    </row>
    <row r="393" spans="1:4">
      <c r="A393" s="207"/>
      <c r="B393" s="1314" t="s">
        <v>3011</v>
      </c>
      <c r="C393" s="147"/>
      <c r="D393" s="67"/>
    </row>
    <row r="394" spans="1:4">
      <c r="A394" s="207"/>
      <c r="B394" s="1313" t="s">
        <v>3012</v>
      </c>
      <c r="C394" s="147"/>
      <c r="D394" s="67"/>
    </row>
    <row r="395" spans="1:4">
      <c r="A395" s="207"/>
      <c r="B395" s="1313" t="s">
        <v>3013</v>
      </c>
      <c r="C395" s="147"/>
      <c r="D395" s="67"/>
    </row>
    <row r="396" spans="1:4">
      <c r="A396" s="207"/>
      <c r="B396" s="1313" t="s">
        <v>3014</v>
      </c>
      <c r="C396" s="147"/>
      <c r="D396" s="67"/>
    </row>
    <row r="397" spans="1:4">
      <c r="A397" s="207"/>
      <c r="B397" s="1313" t="s">
        <v>3015</v>
      </c>
      <c r="C397" s="147"/>
      <c r="D397" s="67"/>
    </row>
    <row r="398" spans="1:4">
      <c r="A398" s="207"/>
      <c r="B398" s="1313" t="s">
        <v>3016</v>
      </c>
      <c r="C398" s="147"/>
      <c r="D398" s="67"/>
    </row>
    <row r="399" spans="1:4">
      <c r="A399" s="207"/>
      <c r="B399" s="1313" t="s">
        <v>3017</v>
      </c>
      <c r="C399" s="147"/>
      <c r="D399" s="67"/>
    </row>
    <row r="400" spans="1:4">
      <c r="A400" s="207"/>
      <c r="B400" s="1313" t="s">
        <v>3018</v>
      </c>
      <c r="C400" s="147"/>
      <c r="D400" s="67"/>
    </row>
    <row r="401" spans="1:4">
      <c r="A401" s="207"/>
      <c r="B401" s="1313" t="s">
        <v>3019</v>
      </c>
      <c r="C401" s="147"/>
      <c r="D401" s="67"/>
    </row>
    <row r="402" spans="1:4">
      <c r="A402" s="207"/>
      <c r="B402" s="1313" t="s">
        <v>3021</v>
      </c>
      <c r="C402" s="147"/>
      <c r="D402" s="67"/>
    </row>
    <row r="403" spans="1:4">
      <c r="A403" s="207"/>
      <c r="B403" s="1313" t="s">
        <v>3022</v>
      </c>
      <c r="C403" s="147"/>
      <c r="D403" s="67"/>
    </row>
    <row r="404" spans="1:4">
      <c r="A404" s="207"/>
      <c r="B404" s="1313" t="s">
        <v>3023</v>
      </c>
      <c r="C404" s="147"/>
      <c r="D404" s="67"/>
    </row>
    <row r="405" spans="1:4" ht="15.75" thickBot="1">
      <c r="A405" s="209"/>
      <c r="B405" s="149"/>
      <c r="C405" s="151"/>
      <c r="D405" s="67"/>
    </row>
    <row r="406" spans="1:4">
      <c r="A406" s="134" t="s">
        <v>3144</v>
      </c>
      <c r="B406" s="134"/>
      <c r="C406" s="134"/>
      <c r="D406" s="67"/>
    </row>
    <row r="407" spans="1:4">
      <c r="A407" s="134"/>
      <c r="B407" s="134"/>
      <c r="C407" s="134"/>
      <c r="D407" s="67"/>
    </row>
    <row r="408" spans="1:4">
      <c r="A408" s="134"/>
      <c r="B408" s="134"/>
      <c r="C408" s="134"/>
      <c r="D408" s="67"/>
    </row>
    <row r="409" spans="1:4">
      <c r="A409" s="134"/>
      <c r="B409" s="134"/>
      <c r="C409" s="134"/>
      <c r="D409" s="67"/>
    </row>
    <row r="410" spans="1:4">
      <c r="A410" s="134"/>
      <c r="B410" s="134"/>
      <c r="C410" s="134"/>
      <c r="D410" s="67"/>
    </row>
    <row r="411" spans="1:4">
      <c r="A411" s="134"/>
      <c r="B411" s="134"/>
      <c r="C411" s="134"/>
      <c r="D411" s="67"/>
    </row>
    <row r="412" spans="1:4" ht="15.75" thickBot="1">
      <c r="A412" s="66" t="str">
        <f>'Data Sheet'!A46</f>
        <v>Annual Report of VERIZON NEW YORK INC.                                          For the period ending DECEMBER 31, 2014</v>
      </c>
    </row>
    <row r="413" spans="1:4">
      <c r="A413" s="213"/>
      <c r="B413" s="1632" t="s">
        <v>3024</v>
      </c>
      <c r="C413" s="215"/>
      <c r="D413" s="67"/>
    </row>
    <row r="414" spans="1:4">
      <c r="A414" s="207"/>
      <c r="B414" s="1313" t="s">
        <v>3025</v>
      </c>
      <c r="C414" s="147"/>
      <c r="D414" s="67"/>
    </row>
    <row r="415" spans="1:4">
      <c r="A415" s="207"/>
      <c r="B415" s="1314" t="s">
        <v>3026</v>
      </c>
      <c r="C415" s="147"/>
      <c r="D415" s="67"/>
    </row>
    <row r="416" spans="1:4">
      <c r="A416" s="207"/>
      <c r="B416" s="1313" t="s">
        <v>3027</v>
      </c>
      <c r="C416" s="147"/>
      <c r="D416" s="67"/>
    </row>
    <row r="417" spans="1:4">
      <c r="A417" s="207"/>
      <c r="B417" s="1313" t="s">
        <v>3028</v>
      </c>
      <c r="C417" s="147"/>
      <c r="D417" s="67"/>
    </row>
    <row r="418" spans="1:4">
      <c r="A418" s="207"/>
      <c r="B418" s="1313" t="s">
        <v>3029</v>
      </c>
      <c r="C418" s="147"/>
      <c r="D418" s="67"/>
    </row>
    <row r="419" spans="1:4">
      <c r="A419" s="207"/>
      <c r="B419" s="1315" t="s">
        <v>3030</v>
      </c>
      <c r="C419" s="147"/>
      <c r="D419" s="67"/>
    </row>
    <row r="420" spans="1:4">
      <c r="A420" s="207"/>
      <c r="B420" s="1315" t="s">
        <v>3031</v>
      </c>
      <c r="C420" s="147"/>
      <c r="D420" s="67"/>
    </row>
    <row r="421" spans="1:4">
      <c r="A421" s="207"/>
      <c r="B421" s="1313" t="s">
        <v>3032</v>
      </c>
      <c r="C421" s="147"/>
      <c r="D421" s="67"/>
    </row>
    <row r="422" spans="1:4">
      <c r="A422" s="207"/>
      <c r="B422" s="1313" t="s">
        <v>3033</v>
      </c>
      <c r="C422" s="147"/>
      <c r="D422" s="67"/>
    </row>
    <row r="423" spans="1:4">
      <c r="A423" s="207"/>
      <c r="B423" s="1313" t="s">
        <v>3034</v>
      </c>
      <c r="C423" s="147"/>
      <c r="D423" s="67"/>
    </row>
    <row r="424" spans="1:4">
      <c r="A424" s="207"/>
      <c r="B424" s="1314" t="s">
        <v>3035</v>
      </c>
      <c r="C424" s="147"/>
      <c r="D424" s="67"/>
    </row>
    <row r="425" spans="1:4">
      <c r="A425" s="207"/>
      <c r="B425" s="1314" t="s">
        <v>3036</v>
      </c>
      <c r="C425" s="147"/>
      <c r="D425" s="67"/>
    </row>
    <row r="426" spans="1:4">
      <c r="A426" s="207"/>
      <c r="B426" s="1313" t="s">
        <v>3037</v>
      </c>
      <c r="C426" s="147"/>
      <c r="D426" s="67"/>
    </row>
    <row r="427" spans="1:4">
      <c r="A427" s="207"/>
      <c r="B427" s="1314" t="s">
        <v>3038</v>
      </c>
      <c r="C427" s="147"/>
      <c r="D427" s="67"/>
    </row>
    <row r="428" spans="1:4">
      <c r="A428" s="207"/>
      <c r="B428" s="1314" t="s">
        <v>3039</v>
      </c>
      <c r="C428" s="147"/>
      <c r="D428" s="67"/>
    </row>
    <row r="429" spans="1:4">
      <c r="A429" s="207"/>
      <c r="B429" s="1314" t="s">
        <v>3041</v>
      </c>
      <c r="C429" s="147"/>
      <c r="D429" s="67"/>
    </row>
    <row r="430" spans="1:4">
      <c r="A430" s="207"/>
      <c r="B430" s="1313" t="s">
        <v>3042</v>
      </c>
      <c r="C430" s="147"/>
      <c r="D430" s="67"/>
    </row>
    <row r="431" spans="1:4">
      <c r="A431" s="207"/>
      <c r="B431" s="1313" t="s">
        <v>3043</v>
      </c>
      <c r="C431" s="147"/>
      <c r="D431" s="67"/>
    </row>
    <row r="432" spans="1:4">
      <c r="A432" s="207"/>
      <c r="B432" s="1313" t="s">
        <v>3044</v>
      </c>
      <c r="C432" s="147"/>
      <c r="D432" s="67"/>
    </row>
    <row r="433" spans="1:4">
      <c r="A433" s="207"/>
      <c r="B433" s="1313" t="s">
        <v>3045</v>
      </c>
      <c r="C433" s="147"/>
      <c r="D433" s="67"/>
    </row>
    <row r="434" spans="1:4">
      <c r="A434" s="207"/>
      <c r="B434" s="1313" t="s">
        <v>3046</v>
      </c>
      <c r="C434" s="147"/>
      <c r="D434" s="67"/>
    </row>
    <row r="435" spans="1:4">
      <c r="A435" s="207"/>
      <c r="B435" s="1313" t="s">
        <v>3047</v>
      </c>
      <c r="C435" s="147"/>
      <c r="D435" s="67"/>
    </row>
    <row r="436" spans="1:4">
      <c r="A436" s="207"/>
      <c r="B436" s="1313" t="s">
        <v>3048</v>
      </c>
      <c r="C436" s="147"/>
      <c r="D436" s="67"/>
    </row>
    <row r="437" spans="1:4">
      <c r="A437" s="207"/>
      <c r="B437" s="1313" t="s">
        <v>3049</v>
      </c>
      <c r="C437" s="147"/>
      <c r="D437" s="67"/>
    </row>
    <row r="438" spans="1:4">
      <c r="A438" s="207"/>
      <c r="B438" s="1313" t="s">
        <v>3050</v>
      </c>
      <c r="C438" s="147"/>
      <c r="D438" s="67"/>
    </row>
    <row r="439" spans="1:4">
      <c r="A439" s="207"/>
      <c r="B439" s="1313" t="s">
        <v>3619</v>
      </c>
      <c r="C439" s="147"/>
      <c r="D439" s="67"/>
    </row>
    <row r="440" spans="1:4">
      <c r="A440" s="207"/>
      <c r="B440" s="1313" t="s">
        <v>3051</v>
      </c>
      <c r="C440" s="147"/>
      <c r="D440" s="67"/>
    </row>
    <row r="441" spans="1:4">
      <c r="A441" s="207"/>
      <c r="B441" s="1313" t="s">
        <v>3052</v>
      </c>
      <c r="C441" s="147"/>
      <c r="D441" s="67"/>
    </row>
    <row r="442" spans="1:4">
      <c r="A442" s="207"/>
      <c r="B442" s="1313" t="s">
        <v>3053</v>
      </c>
      <c r="C442" s="147"/>
      <c r="D442" s="67"/>
    </row>
    <row r="443" spans="1:4">
      <c r="A443" s="207"/>
      <c r="B443" s="1313" t="s">
        <v>3054</v>
      </c>
      <c r="C443" s="147"/>
      <c r="D443" s="67"/>
    </row>
    <row r="444" spans="1:4">
      <c r="A444" s="207"/>
      <c r="B444" s="1313" t="s">
        <v>3055</v>
      </c>
      <c r="C444" s="147"/>
      <c r="D444" s="67"/>
    </row>
    <row r="445" spans="1:4">
      <c r="A445" s="207"/>
      <c r="B445" s="1313" t="s">
        <v>3056</v>
      </c>
      <c r="C445" s="147"/>
      <c r="D445" s="67"/>
    </row>
    <row r="446" spans="1:4">
      <c r="A446" s="207"/>
      <c r="B446" s="1313" t="s">
        <v>3057</v>
      </c>
      <c r="C446" s="147"/>
      <c r="D446" s="67"/>
    </row>
    <row r="447" spans="1:4">
      <c r="A447" s="207"/>
      <c r="B447" s="1313" t="s">
        <v>3058</v>
      </c>
      <c r="C447" s="147"/>
      <c r="D447" s="67"/>
    </row>
    <row r="448" spans="1:4">
      <c r="A448" s="207"/>
      <c r="B448" s="1313" t="s">
        <v>3060</v>
      </c>
      <c r="C448" s="147"/>
      <c r="D448" s="67"/>
    </row>
    <row r="449" spans="1:4">
      <c r="A449" s="207"/>
      <c r="B449" s="1313" t="s">
        <v>3061</v>
      </c>
      <c r="C449" s="147"/>
      <c r="D449" s="67"/>
    </row>
    <row r="450" spans="1:4">
      <c r="A450" s="207"/>
      <c r="B450" s="1313" t="s">
        <v>3062</v>
      </c>
      <c r="C450" s="147"/>
      <c r="D450" s="67"/>
    </row>
    <row r="451" spans="1:4">
      <c r="A451" s="207"/>
      <c r="B451" s="1313" t="s">
        <v>3063</v>
      </c>
      <c r="C451" s="147"/>
      <c r="D451" s="67"/>
    </row>
    <row r="452" spans="1:4">
      <c r="A452" s="207"/>
      <c r="B452" s="1313" t="s">
        <v>3064</v>
      </c>
      <c r="C452" s="147"/>
      <c r="D452" s="67"/>
    </row>
    <row r="453" spans="1:4">
      <c r="A453" s="207"/>
      <c r="B453" s="1313" t="s">
        <v>3620</v>
      </c>
      <c r="C453" s="147"/>
      <c r="D453" s="67"/>
    </row>
    <row r="454" spans="1:4">
      <c r="A454" s="207"/>
      <c r="B454" s="1313" t="s">
        <v>3065</v>
      </c>
      <c r="C454" s="147"/>
      <c r="D454" s="67"/>
    </row>
    <row r="455" spans="1:4">
      <c r="A455" s="207"/>
      <c r="B455" s="1313" t="s">
        <v>3066</v>
      </c>
      <c r="C455" s="147"/>
      <c r="D455" s="67"/>
    </row>
    <row r="456" spans="1:4">
      <c r="A456" s="207"/>
      <c r="B456" s="1313" t="s">
        <v>3067</v>
      </c>
      <c r="C456" s="147"/>
      <c r="D456" s="67"/>
    </row>
    <row r="457" spans="1:4">
      <c r="A457" s="207"/>
      <c r="B457" s="30"/>
      <c r="C457" s="147"/>
      <c r="D457" s="67"/>
    </row>
    <row r="458" spans="1:4" ht="15.75" thickBot="1">
      <c r="A458" s="209"/>
      <c r="B458" s="149"/>
      <c r="C458" s="151"/>
      <c r="D458" s="67"/>
    </row>
    <row r="459" spans="1:4">
      <c r="A459" s="134" t="s">
        <v>3148</v>
      </c>
      <c r="B459" s="134"/>
      <c r="C459" s="134"/>
      <c r="D459" s="67"/>
    </row>
    <row r="461" spans="1:4" ht="15.75" thickBot="1">
      <c r="A461" s="1645" t="str">
        <f>CONAMEDATE</f>
        <v>Annual Report of VERIZON NEW YORK INC.                                          For the period ending DECEMBER 31, 2014</v>
      </c>
      <c r="B461" s="1313"/>
      <c r="C461" s="1633"/>
    </row>
    <row r="462" spans="1:4">
      <c r="A462" s="1634"/>
      <c r="B462" s="1632" t="s">
        <v>3068</v>
      </c>
      <c r="C462" s="1635"/>
    </row>
    <row r="463" spans="1:4">
      <c r="A463" s="1636"/>
      <c r="B463" s="1313" t="s">
        <v>3069</v>
      </c>
      <c r="C463" s="1635"/>
    </row>
    <row r="464" spans="1:4">
      <c r="A464" s="1636"/>
      <c r="B464" s="1313" t="s">
        <v>3070</v>
      </c>
      <c r="C464" s="1635"/>
    </row>
    <row r="465" spans="1:3">
      <c r="A465" s="1636"/>
      <c r="B465" s="1313" t="s">
        <v>3621</v>
      </c>
      <c r="C465" s="1635"/>
    </row>
    <row r="466" spans="1:3">
      <c r="A466" s="1636"/>
      <c r="B466" s="1313" t="s">
        <v>3622</v>
      </c>
      <c r="C466" s="1635"/>
    </row>
    <row r="467" spans="1:3">
      <c r="A467" s="1636"/>
      <c r="B467" s="1313" t="s">
        <v>3071</v>
      </c>
      <c r="C467" s="1635"/>
    </row>
    <row r="468" spans="1:3">
      <c r="A468" s="1636"/>
      <c r="B468" s="1313" t="s">
        <v>3072</v>
      </c>
      <c r="C468" s="1635"/>
    </row>
    <row r="469" spans="1:3">
      <c r="A469" s="1636"/>
      <c r="B469" s="1313" t="s">
        <v>3073</v>
      </c>
      <c r="C469" s="1635"/>
    </row>
    <row r="470" spans="1:3">
      <c r="A470" s="1636"/>
      <c r="B470" s="1313" t="s">
        <v>3074</v>
      </c>
      <c r="C470" s="1635"/>
    </row>
    <row r="471" spans="1:3">
      <c r="A471" s="1636"/>
      <c r="B471" s="1313" t="s">
        <v>3075</v>
      </c>
      <c r="C471" s="1635"/>
    </row>
    <row r="472" spans="1:3">
      <c r="A472" s="1636"/>
      <c r="B472" s="1313" t="s">
        <v>3076</v>
      </c>
      <c r="C472" s="1635"/>
    </row>
    <row r="473" spans="1:3">
      <c r="A473" s="1636"/>
      <c r="B473" s="1313" t="s">
        <v>3077</v>
      </c>
      <c r="C473" s="1635"/>
    </row>
    <row r="474" spans="1:3">
      <c r="A474" s="1636"/>
      <c r="B474" s="1313" t="s">
        <v>3078</v>
      </c>
      <c r="C474" s="1635"/>
    </row>
    <row r="475" spans="1:3">
      <c r="A475" s="1636"/>
      <c r="B475" s="1313" t="s">
        <v>3079</v>
      </c>
      <c r="C475" s="1635"/>
    </row>
    <row r="476" spans="1:3">
      <c r="A476" s="1636"/>
      <c r="B476" s="1313" t="s">
        <v>3080</v>
      </c>
      <c r="C476" s="1635"/>
    </row>
    <row r="477" spans="1:3">
      <c r="A477" s="1636"/>
      <c r="B477" s="1313" t="s">
        <v>3081</v>
      </c>
      <c r="C477" s="1635"/>
    </row>
    <row r="478" spans="1:3">
      <c r="A478" s="1636"/>
      <c r="B478" s="1314" t="s">
        <v>3082</v>
      </c>
      <c r="C478" s="1635"/>
    </row>
    <row r="479" spans="1:3">
      <c r="A479" s="1636"/>
      <c r="B479" s="1313" t="s">
        <v>3083</v>
      </c>
      <c r="C479" s="1635"/>
    </row>
    <row r="480" spans="1:3">
      <c r="A480" s="1636"/>
      <c r="B480" s="1313" t="s">
        <v>3084</v>
      </c>
      <c r="C480" s="1635"/>
    </row>
    <row r="481" spans="1:3">
      <c r="A481" s="1636"/>
      <c r="B481" s="1314" t="s">
        <v>3085</v>
      </c>
      <c r="C481" s="1635"/>
    </row>
    <row r="482" spans="1:3">
      <c r="A482" s="1636"/>
      <c r="B482" s="1313" t="s">
        <v>3086</v>
      </c>
      <c r="C482" s="1635"/>
    </row>
    <row r="483" spans="1:3">
      <c r="A483" s="1636"/>
      <c r="B483" s="1313" t="s">
        <v>3623</v>
      </c>
      <c r="C483" s="1635"/>
    </row>
    <row r="484" spans="1:3">
      <c r="A484" s="1636"/>
      <c r="B484" s="1313" t="s">
        <v>3087</v>
      </c>
      <c r="C484" s="1635"/>
    </row>
    <row r="485" spans="1:3">
      <c r="A485" s="1636"/>
      <c r="B485" s="1313" t="s">
        <v>3088</v>
      </c>
      <c r="C485" s="1635"/>
    </row>
    <row r="486" spans="1:3">
      <c r="A486" s="1636"/>
      <c r="B486" s="1314" t="s">
        <v>3089</v>
      </c>
      <c r="C486" s="1635"/>
    </row>
    <row r="487" spans="1:3">
      <c r="A487" s="1636"/>
      <c r="B487" s="1313" t="s">
        <v>3090</v>
      </c>
      <c r="C487" s="1635"/>
    </row>
    <row r="488" spans="1:3">
      <c r="A488" s="1636"/>
      <c r="B488" s="1314" t="s">
        <v>3091</v>
      </c>
      <c r="C488" s="1635"/>
    </row>
    <row r="489" spans="1:3">
      <c r="A489" s="1636"/>
      <c r="B489" s="1313" t="s">
        <v>3092</v>
      </c>
      <c r="C489" s="1635"/>
    </row>
    <row r="490" spans="1:3">
      <c r="A490" s="1636"/>
      <c r="B490" s="1313" t="s">
        <v>3093</v>
      </c>
      <c r="C490" s="1635"/>
    </row>
    <row r="491" spans="1:3">
      <c r="A491" s="1636"/>
      <c r="B491" s="1313" t="s">
        <v>3094</v>
      </c>
      <c r="C491" s="1635"/>
    </row>
    <row r="492" spans="1:3">
      <c r="A492" s="1636"/>
      <c r="B492" s="1313" t="s">
        <v>3095</v>
      </c>
      <c r="C492" s="1635"/>
    </row>
    <row r="493" spans="1:3">
      <c r="A493" s="1636"/>
      <c r="B493" s="1313" t="s">
        <v>3096</v>
      </c>
      <c r="C493" s="1635"/>
    </row>
    <row r="494" spans="1:3">
      <c r="A494" s="1636"/>
      <c r="B494" s="1313" t="s">
        <v>3097</v>
      </c>
      <c r="C494" s="1635"/>
    </row>
    <row r="495" spans="1:3">
      <c r="A495" s="1636"/>
      <c r="B495" s="1313" t="s">
        <v>3098</v>
      </c>
      <c r="C495" s="1635"/>
    </row>
    <row r="496" spans="1:3">
      <c r="A496" s="1636"/>
      <c r="B496" s="1313" t="s">
        <v>3099</v>
      </c>
      <c r="C496" s="1635"/>
    </row>
    <row r="497" spans="1:3">
      <c r="A497" s="1636"/>
      <c r="B497" s="1313" t="s">
        <v>3100</v>
      </c>
      <c r="C497" s="1635"/>
    </row>
    <row r="498" spans="1:3">
      <c r="A498" s="1636"/>
      <c r="B498" s="1313" t="s">
        <v>3101</v>
      </c>
      <c r="C498" s="1635"/>
    </row>
    <row r="499" spans="1:3">
      <c r="A499" s="1636"/>
      <c r="B499" s="1313" t="s">
        <v>3103</v>
      </c>
      <c r="C499" s="1635"/>
    </row>
    <row r="500" spans="1:3">
      <c r="A500" s="1636"/>
      <c r="B500" s="1313" t="s">
        <v>3104</v>
      </c>
      <c r="C500" s="1635"/>
    </row>
    <row r="501" spans="1:3">
      <c r="A501" s="1636"/>
      <c r="B501" s="1314" t="s">
        <v>3105</v>
      </c>
      <c r="C501" s="1635"/>
    </row>
    <row r="502" spans="1:3">
      <c r="A502" s="1636"/>
      <c r="B502" s="1313" t="s">
        <v>3106</v>
      </c>
      <c r="C502" s="1635"/>
    </row>
    <row r="503" spans="1:3">
      <c r="A503" s="1636"/>
      <c r="B503" s="1313" t="s">
        <v>3107</v>
      </c>
      <c r="C503" s="1635"/>
    </row>
    <row r="504" spans="1:3">
      <c r="A504" s="1636"/>
      <c r="B504" s="1313" t="s">
        <v>3108</v>
      </c>
      <c r="C504" s="1635"/>
    </row>
    <row r="505" spans="1:3">
      <c r="A505" s="1636"/>
      <c r="B505" s="1313" t="s">
        <v>3109</v>
      </c>
      <c r="C505" s="1635"/>
    </row>
    <row r="506" spans="1:3">
      <c r="A506" s="1636"/>
      <c r="B506" s="1313" t="s">
        <v>3624</v>
      </c>
      <c r="C506" s="1635"/>
    </row>
    <row r="507" spans="1:3">
      <c r="A507" s="1636"/>
      <c r="C507" s="1635"/>
    </row>
    <row r="508" spans="1:3">
      <c r="A508" s="1636"/>
      <c r="C508" s="1635"/>
    </row>
    <row r="509" spans="1:3" ht="15.75" thickBot="1">
      <c r="A509" s="1637"/>
      <c r="B509" s="1638"/>
      <c r="C509" s="1639"/>
    </row>
    <row r="510" spans="1:3">
      <c r="A510" s="1640"/>
      <c r="B510" s="1641" t="s">
        <v>3625</v>
      </c>
      <c r="C510" s="1640"/>
    </row>
    <row r="511" spans="1:3" ht="15.75" thickBot="1">
      <c r="A511" s="66" t="str">
        <f>CONAMEDATE</f>
        <v>Annual Report of VERIZON NEW YORK INC.                                          For the period ending DECEMBER 31, 2014</v>
      </c>
      <c r="B511" s="1313"/>
      <c r="C511" s="1633"/>
    </row>
    <row r="512" spans="1:3">
      <c r="A512" s="1634"/>
      <c r="B512" s="1632" t="s">
        <v>3110</v>
      </c>
      <c r="C512" s="1635"/>
    </row>
    <row r="513" spans="1:3">
      <c r="A513" s="1636"/>
      <c r="B513" s="1314" t="s">
        <v>3111</v>
      </c>
      <c r="C513" s="1635"/>
    </row>
    <row r="514" spans="1:3">
      <c r="A514" s="1636"/>
      <c r="B514" s="1314" t="s">
        <v>3112</v>
      </c>
      <c r="C514" s="1635"/>
    </row>
    <row r="515" spans="1:3">
      <c r="A515" s="1636"/>
      <c r="B515" s="1313" t="s">
        <v>3113</v>
      </c>
      <c r="C515" s="1635"/>
    </row>
    <row r="516" spans="1:3">
      <c r="A516" s="1636"/>
      <c r="B516" s="1313" t="s">
        <v>3114</v>
      </c>
      <c r="C516" s="1635"/>
    </row>
    <row r="517" spans="1:3">
      <c r="A517" s="1636"/>
      <c r="B517" s="1313" t="s">
        <v>3115</v>
      </c>
      <c r="C517" s="1635"/>
    </row>
    <row r="518" spans="1:3">
      <c r="A518" s="1636"/>
      <c r="B518" s="1313" t="s">
        <v>3116</v>
      </c>
      <c r="C518" s="1635"/>
    </row>
    <row r="519" spans="1:3">
      <c r="A519" s="1636"/>
      <c r="B519" s="1313" t="s">
        <v>3626</v>
      </c>
      <c r="C519" s="1635"/>
    </row>
    <row r="520" spans="1:3">
      <c r="A520" s="1636"/>
      <c r="B520" s="1313" t="s">
        <v>3117</v>
      </c>
      <c r="C520" s="1635"/>
    </row>
    <row r="521" spans="1:3">
      <c r="A521" s="1636"/>
      <c r="B521" s="1313" t="s">
        <v>3118</v>
      </c>
      <c r="C521" s="1635"/>
    </row>
    <row r="522" spans="1:3">
      <c r="A522" s="1636"/>
      <c r="B522" s="1313" t="s">
        <v>3119</v>
      </c>
      <c r="C522" s="1635"/>
    </row>
    <row r="523" spans="1:3">
      <c r="A523" s="1636"/>
      <c r="B523" s="1313" t="s">
        <v>3120</v>
      </c>
      <c r="C523" s="1635"/>
    </row>
    <row r="524" spans="1:3">
      <c r="A524" s="1636"/>
      <c r="B524" s="1313" t="s">
        <v>3121</v>
      </c>
      <c r="C524" s="1635"/>
    </row>
    <row r="525" spans="1:3">
      <c r="A525" s="1636"/>
      <c r="B525" s="1313" t="s">
        <v>3122</v>
      </c>
      <c r="C525" s="1635"/>
    </row>
    <row r="526" spans="1:3">
      <c r="A526" s="1636"/>
      <c r="B526" s="1313" t="s">
        <v>3123</v>
      </c>
      <c r="C526" s="1635"/>
    </row>
    <row r="527" spans="1:3">
      <c r="A527" s="1636"/>
      <c r="B527" s="1313" t="s">
        <v>3124</v>
      </c>
      <c r="C527" s="1635"/>
    </row>
    <row r="528" spans="1:3">
      <c r="A528" s="1636"/>
      <c r="B528" s="1313" t="s">
        <v>3125</v>
      </c>
      <c r="C528" s="1635"/>
    </row>
    <row r="529" spans="1:3">
      <c r="A529" s="1636"/>
      <c r="B529" s="1313" t="s">
        <v>3126</v>
      </c>
      <c r="C529" s="1635"/>
    </row>
    <row r="530" spans="1:3">
      <c r="A530" s="1636"/>
      <c r="B530" s="1313" t="s">
        <v>3127</v>
      </c>
      <c r="C530" s="1635"/>
    </row>
    <row r="531" spans="1:3">
      <c r="A531" s="1636"/>
      <c r="B531" s="1313" t="s">
        <v>3128</v>
      </c>
      <c r="C531" s="1635"/>
    </row>
    <row r="532" spans="1:3">
      <c r="A532" s="1636"/>
      <c r="B532" s="1313" t="s">
        <v>3129</v>
      </c>
      <c r="C532" s="1635"/>
    </row>
    <row r="533" spans="1:3">
      <c r="A533" s="1636"/>
      <c r="B533" s="1314" t="s">
        <v>3130</v>
      </c>
      <c r="C533" s="1635"/>
    </row>
    <row r="534" spans="1:3">
      <c r="A534" s="1636"/>
      <c r="B534" s="1313" t="s">
        <v>3131</v>
      </c>
      <c r="C534" s="1635"/>
    </row>
    <row r="535" spans="1:3">
      <c r="A535" s="1636"/>
      <c r="B535" s="1313" t="s">
        <v>3627</v>
      </c>
      <c r="C535" s="1635"/>
    </row>
    <row r="536" spans="1:3">
      <c r="A536" s="1636"/>
      <c r="B536" s="1313" t="s">
        <v>3132</v>
      </c>
      <c r="C536" s="1635"/>
    </row>
    <row r="537" spans="1:3">
      <c r="A537" s="1636"/>
      <c r="B537" s="1313" t="s">
        <v>3133</v>
      </c>
      <c r="C537" s="1635"/>
    </row>
    <row r="538" spans="1:3">
      <c r="A538" s="1636"/>
      <c r="B538" s="1314" t="s">
        <v>3134</v>
      </c>
      <c r="C538" s="1635"/>
    </row>
    <row r="539" spans="1:3">
      <c r="A539" s="1636"/>
      <c r="B539" s="1314" t="s">
        <v>3135</v>
      </c>
      <c r="C539" s="1635"/>
    </row>
    <row r="540" spans="1:3">
      <c r="A540" s="1636"/>
      <c r="B540" s="1314" t="s">
        <v>3136</v>
      </c>
      <c r="C540" s="1635"/>
    </row>
    <row r="541" spans="1:3">
      <c r="A541" s="1636"/>
      <c r="B541" s="1313" t="s">
        <v>3137</v>
      </c>
      <c r="C541" s="1635"/>
    </row>
    <row r="542" spans="1:3">
      <c r="A542" s="1636"/>
      <c r="B542" s="1313" t="s">
        <v>3628</v>
      </c>
      <c r="C542" s="1635"/>
    </row>
    <row r="543" spans="1:3">
      <c r="A543" s="1636"/>
      <c r="B543" s="1313" t="s">
        <v>3138</v>
      </c>
      <c r="C543" s="1635"/>
    </row>
    <row r="544" spans="1:3">
      <c r="A544" s="1636"/>
      <c r="B544" s="1314" t="s">
        <v>3139</v>
      </c>
      <c r="C544" s="1635"/>
    </row>
    <row r="545" spans="1:4">
      <c r="A545" s="1636"/>
      <c r="B545" s="1313" t="s">
        <v>3140</v>
      </c>
      <c r="C545" s="1635"/>
    </row>
    <row r="546" spans="1:4">
      <c r="A546" s="1636"/>
      <c r="B546" s="1313" t="s">
        <v>3141</v>
      </c>
      <c r="C546" s="1635"/>
    </row>
    <row r="547" spans="1:4">
      <c r="A547" s="1636"/>
      <c r="B547" s="1313" t="s">
        <v>3629</v>
      </c>
      <c r="C547" s="1635"/>
    </row>
    <row r="548" spans="1:4">
      <c r="A548" s="1636"/>
      <c r="B548" s="1313" t="s">
        <v>3630</v>
      </c>
      <c r="C548" s="1635"/>
    </row>
    <row r="549" spans="1:4">
      <c r="A549" s="1636"/>
      <c r="B549" s="1313" t="s">
        <v>3631</v>
      </c>
      <c r="C549" s="1635"/>
    </row>
    <row r="550" spans="1:4">
      <c r="A550" s="1636"/>
      <c r="B550" s="1313" t="s">
        <v>3632</v>
      </c>
      <c r="C550" s="1635"/>
    </row>
    <row r="551" spans="1:4">
      <c r="A551" s="1636"/>
      <c r="B551" s="1313" t="s">
        <v>3142</v>
      </c>
      <c r="C551" s="1635"/>
    </row>
    <row r="552" spans="1:4">
      <c r="A552" s="1636"/>
      <c r="B552" s="1313" t="s">
        <v>3633</v>
      </c>
      <c r="C552" s="1635"/>
    </row>
    <row r="553" spans="1:4">
      <c r="A553" s="1636"/>
      <c r="B553" s="1313" t="s">
        <v>3634</v>
      </c>
      <c r="C553" s="1635"/>
    </row>
    <row r="554" spans="1:4">
      <c r="A554" s="1636"/>
      <c r="B554" s="1313" t="s">
        <v>3635</v>
      </c>
      <c r="C554" s="1635"/>
    </row>
    <row r="555" spans="1:4">
      <c r="A555" s="1636"/>
      <c r="B555" s="1313" t="s">
        <v>3636</v>
      </c>
      <c r="C555" s="1635"/>
    </row>
    <row r="556" spans="1:4">
      <c r="A556" s="1636"/>
      <c r="B556" s="1313" t="s">
        <v>3637</v>
      </c>
      <c r="C556" s="1635"/>
    </row>
    <row r="557" spans="1:4">
      <c r="A557" s="1636"/>
      <c r="B557" s="1313"/>
      <c r="C557" s="1635"/>
    </row>
    <row r="558" spans="1:4">
      <c r="A558" s="1636"/>
      <c r="B558" s="1313"/>
      <c r="C558" s="1635"/>
    </row>
    <row r="559" spans="1:4" ht="15.75" thickBot="1">
      <c r="A559" s="1637"/>
      <c r="B559" s="1642"/>
      <c r="C559" s="1639"/>
    </row>
    <row r="560" spans="1:4">
      <c r="A560" s="1640"/>
      <c r="B560" s="1643" t="s">
        <v>3638</v>
      </c>
      <c r="C560" s="1644"/>
      <c r="D560" s="1327"/>
    </row>
    <row r="561" spans="1:4" ht="15.75" thickBot="1">
      <c r="A561" s="66" t="str">
        <f>CONAMEDATE</f>
        <v>Annual Report of VERIZON NEW YORK INC.                                          For the period ending DECEMBER 31, 2014</v>
      </c>
      <c r="B561" s="1642"/>
      <c r="C561" s="1633"/>
      <c r="D561" s="1327"/>
    </row>
    <row r="562" spans="1:4">
      <c r="A562" s="1634"/>
      <c r="B562" s="1313" t="s">
        <v>3639</v>
      </c>
      <c r="C562" s="1635"/>
    </row>
    <row r="563" spans="1:4">
      <c r="A563" s="1636"/>
      <c r="B563" s="1313" t="s">
        <v>3640</v>
      </c>
      <c r="C563" s="1635"/>
    </row>
    <row r="564" spans="1:4">
      <c r="A564" s="1636"/>
      <c r="B564" s="1313" t="s">
        <v>3641</v>
      </c>
      <c r="C564" s="1635"/>
    </row>
    <row r="565" spans="1:4">
      <c r="A565" s="1636"/>
      <c r="B565" s="1313" t="s">
        <v>3642</v>
      </c>
      <c r="C565" s="1635"/>
    </row>
    <row r="566" spans="1:4">
      <c r="A566" s="1636"/>
      <c r="B566" s="1313" t="s">
        <v>3643</v>
      </c>
      <c r="C566" s="1635"/>
    </row>
    <row r="567" spans="1:4">
      <c r="A567" s="1636"/>
      <c r="B567" s="1313" t="s">
        <v>3644</v>
      </c>
      <c r="C567" s="1635"/>
    </row>
    <row r="568" spans="1:4">
      <c r="A568" s="1636"/>
      <c r="B568" s="1313" t="s">
        <v>3645</v>
      </c>
      <c r="C568" s="1635"/>
    </row>
    <row r="569" spans="1:4">
      <c r="A569" s="1636"/>
      <c r="B569" s="1313" t="s">
        <v>3646</v>
      </c>
      <c r="C569" s="1635"/>
    </row>
    <row r="570" spans="1:4">
      <c r="A570" s="1636"/>
      <c r="B570" s="1313" t="s">
        <v>3143</v>
      </c>
      <c r="C570" s="1635"/>
    </row>
    <row r="571" spans="1:4">
      <c r="A571" s="1636"/>
      <c r="B571" s="1314" t="s">
        <v>3647</v>
      </c>
      <c r="C571" s="1635"/>
    </row>
    <row r="572" spans="1:4">
      <c r="A572" s="1636"/>
      <c r="B572" s="1313" t="s">
        <v>3648</v>
      </c>
      <c r="C572" s="1635"/>
    </row>
    <row r="573" spans="1:4">
      <c r="A573" s="1636"/>
      <c r="B573" s="1313" t="s">
        <v>3145</v>
      </c>
      <c r="C573" s="1635"/>
    </row>
    <row r="574" spans="1:4">
      <c r="A574" s="1636"/>
      <c r="B574" s="1313" t="s">
        <v>3649</v>
      </c>
      <c r="C574" s="1635"/>
    </row>
    <row r="575" spans="1:4">
      <c r="A575" s="1636"/>
      <c r="B575" s="1313" t="s">
        <v>3650</v>
      </c>
      <c r="C575" s="1635"/>
    </row>
    <row r="576" spans="1:4">
      <c r="A576" s="1636"/>
      <c r="B576" s="1313" t="s">
        <v>3651</v>
      </c>
      <c r="C576" s="1635"/>
    </row>
    <row r="577" spans="1:3">
      <c r="A577" s="1636"/>
      <c r="B577" s="1313" t="s">
        <v>3652</v>
      </c>
      <c r="C577" s="1635"/>
    </row>
    <row r="578" spans="1:3">
      <c r="A578" s="1636"/>
      <c r="B578" s="1313" t="s">
        <v>3653</v>
      </c>
      <c r="C578" s="1635"/>
    </row>
    <row r="579" spans="1:3">
      <c r="A579" s="1636"/>
      <c r="B579" s="1313" t="s">
        <v>3654</v>
      </c>
      <c r="C579" s="1635"/>
    </row>
    <row r="580" spans="1:3">
      <c r="A580" s="1636"/>
      <c r="B580" s="1313" t="s">
        <v>3655</v>
      </c>
      <c r="C580" s="1635"/>
    </row>
    <row r="581" spans="1:3">
      <c r="A581" s="1636"/>
      <c r="B581" s="1313" t="s">
        <v>3146</v>
      </c>
      <c r="C581" s="1635"/>
    </row>
    <row r="582" spans="1:3">
      <c r="A582" s="1636"/>
      <c r="B582" s="1313" t="s">
        <v>3147</v>
      </c>
      <c r="C582" s="1635"/>
    </row>
    <row r="583" spans="1:3">
      <c r="A583" s="1636"/>
      <c r="B583" s="1314" t="s">
        <v>3656</v>
      </c>
      <c r="C583" s="1635"/>
    </row>
    <row r="584" spans="1:3">
      <c r="A584" s="1636"/>
      <c r="B584" s="1314" t="s">
        <v>3657</v>
      </c>
      <c r="C584" s="1635"/>
    </row>
    <row r="585" spans="1:3">
      <c r="A585" s="1636"/>
      <c r="C585" s="1635"/>
    </row>
    <row r="586" spans="1:3">
      <c r="A586" s="1636"/>
      <c r="C586" s="1635"/>
    </row>
    <row r="587" spans="1:3">
      <c r="A587" s="1636"/>
      <c r="C587" s="1635"/>
    </row>
    <row r="588" spans="1:3">
      <c r="A588" s="1636"/>
      <c r="C588" s="1635"/>
    </row>
    <row r="589" spans="1:3">
      <c r="A589" s="1636"/>
      <c r="C589" s="1635"/>
    </row>
    <row r="590" spans="1:3">
      <c r="A590" s="1636"/>
      <c r="C590" s="1635"/>
    </row>
    <row r="591" spans="1:3">
      <c r="A591" s="1636"/>
      <c r="C591" s="1635"/>
    </row>
    <row r="592" spans="1:3">
      <c r="A592" s="1636"/>
      <c r="C592" s="1635"/>
    </row>
    <row r="593" spans="1:3">
      <c r="A593" s="1636"/>
      <c r="C593" s="1635"/>
    </row>
    <row r="594" spans="1:3">
      <c r="A594" s="1636"/>
      <c r="C594" s="1635"/>
    </row>
    <row r="595" spans="1:3">
      <c r="A595" s="1636"/>
      <c r="C595" s="1635"/>
    </row>
    <row r="596" spans="1:3">
      <c r="A596" s="1636"/>
      <c r="C596" s="1635"/>
    </row>
    <row r="597" spans="1:3">
      <c r="A597" s="1636"/>
      <c r="C597" s="1635"/>
    </row>
    <row r="598" spans="1:3">
      <c r="A598" s="1636"/>
      <c r="C598" s="1635"/>
    </row>
    <row r="599" spans="1:3">
      <c r="A599" s="1636"/>
      <c r="C599" s="1635"/>
    </row>
    <row r="600" spans="1:3">
      <c r="A600" s="1636"/>
      <c r="C600" s="1635"/>
    </row>
    <row r="601" spans="1:3">
      <c r="A601" s="1636"/>
      <c r="C601" s="1635"/>
    </row>
    <row r="602" spans="1:3">
      <c r="A602" s="1636"/>
      <c r="C602" s="1635"/>
    </row>
    <row r="603" spans="1:3">
      <c r="A603" s="1636"/>
      <c r="C603" s="1635"/>
    </row>
    <row r="604" spans="1:3">
      <c r="A604" s="1636"/>
      <c r="C604" s="1635"/>
    </row>
    <row r="605" spans="1:3">
      <c r="A605" s="1636"/>
      <c r="C605" s="1635"/>
    </row>
    <row r="606" spans="1:3">
      <c r="A606" s="1636"/>
      <c r="C606" s="1635"/>
    </row>
    <row r="607" spans="1:3">
      <c r="A607" s="1636"/>
      <c r="C607" s="1635"/>
    </row>
    <row r="608" spans="1:3">
      <c r="A608" s="1636"/>
      <c r="C608" s="1635"/>
    </row>
    <row r="609" spans="1:3">
      <c r="A609" s="1636"/>
      <c r="C609" s="1635"/>
    </row>
    <row r="610" spans="1:3">
      <c r="A610" s="1636"/>
      <c r="C610" s="1635"/>
    </row>
    <row r="611" spans="1:3">
      <c r="A611" s="1636"/>
      <c r="B611" s="1313"/>
      <c r="C611" s="1635"/>
    </row>
    <row r="612" spans="1:3" ht="15.75" thickBot="1">
      <c r="A612" s="1637"/>
      <c r="B612" s="1638"/>
      <c r="C612" s="1639"/>
    </row>
    <row r="613" spans="1:3">
      <c r="A613" s="1640"/>
      <c r="B613" s="1641" t="s">
        <v>3658</v>
      </c>
      <c r="C613" s="1640"/>
    </row>
  </sheetData>
  <printOptions horizontalCentered="1"/>
  <pageMargins left="0.5" right="0.5" top="0.5" bottom="0.5" header="0.5" footer="0.5"/>
  <pageSetup scale="90" fitToHeight="4" orientation="portrait" r:id="rId1"/>
  <headerFooter alignWithMargins="0"/>
  <rowBreaks count="10" manualBreakCount="10">
    <brk id="45" max="16383" man="1"/>
    <brk id="93" max="16383" man="1"/>
    <brk id="145" max="16383" man="1"/>
    <brk id="252" max="16383" man="1"/>
    <brk id="305" max="16383" man="1"/>
    <brk id="358" max="16383" man="1"/>
    <brk id="411" max="16383" man="1"/>
    <brk id="459" max="16383" man="1"/>
    <brk id="510" max="16383" man="1"/>
    <brk id="5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25" r:id="rId4" name="Button 9">
              <controlPr locked="0" defaultSize="0" autoFill="0" autoLine="0" autoPict="0">
                <anchor moveWithCells="1" sizeWithCells="1">
                  <from>
                    <xdr:col>1</xdr:col>
                    <xdr:colOff>1724025</xdr:colOff>
                    <xdr:row>45</xdr:row>
                    <xdr:rowOff>0</xdr:rowOff>
                  </from>
                  <to>
                    <xdr:col>1</xdr:col>
                    <xdr:colOff>3990975</xdr:colOff>
                    <xdr:row>45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140</vt:i4>
      </vt:variant>
    </vt:vector>
  </HeadingPairs>
  <TitlesOfParts>
    <vt:vector size="196" baseType="lpstr">
      <vt:lpstr>README</vt:lpstr>
      <vt:lpstr>Data Sheet</vt:lpstr>
      <vt:lpstr>Cover</vt:lpstr>
      <vt:lpstr>Table</vt:lpstr>
      <vt:lpstr>Sch.1</vt:lpstr>
      <vt:lpstr>Comments</vt:lpstr>
      <vt:lpstr>Sch.2</vt:lpstr>
      <vt:lpstr>Sch.3 - (REDACTED)</vt:lpstr>
      <vt:lpstr>Sch.4</vt:lpstr>
      <vt:lpstr>Sch.5</vt:lpstr>
      <vt:lpstr>Sch.6</vt:lpstr>
      <vt:lpstr>Sch.7</vt:lpstr>
      <vt:lpstr>Sch.8 (REDACTED)</vt:lpstr>
      <vt:lpstr>Sch.9</vt:lpstr>
      <vt:lpstr>Sch.10</vt:lpstr>
      <vt:lpstr>Sch.11</vt:lpstr>
      <vt:lpstr>Sch.12</vt:lpstr>
      <vt:lpstr>Sch.13</vt:lpstr>
      <vt:lpstr>Sch.14</vt:lpstr>
      <vt:lpstr>Sch.17</vt:lpstr>
      <vt:lpstr>Sch.18</vt:lpstr>
      <vt:lpstr>Sch.19</vt:lpstr>
      <vt:lpstr>Sch.20</vt:lpstr>
      <vt:lpstr>Sch.24</vt:lpstr>
      <vt:lpstr>Sch.27</vt:lpstr>
      <vt:lpstr>Sch.28</vt:lpstr>
      <vt:lpstr>Sch.30</vt:lpstr>
      <vt:lpstr>Sch.31</vt:lpstr>
      <vt:lpstr>Sch.32</vt:lpstr>
      <vt:lpstr>Sch.33</vt:lpstr>
      <vt:lpstr>Sch.36</vt:lpstr>
      <vt:lpstr>Sch.38</vt:lpstr>
      <vt:lpstr>Sch.41</vt:lpstr>
      <vt:lpstr>Sch.42</vt:lpstr>
      <vt:lpstr>Sch.43</vt:lpstr>
      <vt:lpstr>Sch.44</vt:lpstr>
      <vt:lpstr>Sch.45</vt:lpstr>
      <vt:lpstr>Sch.46</vt:lpstr>
      <vt:lpstr>Sch.47</vt:lpstr>
      <vt:lpstr>Sch.48</vt:lpstr>
      <vt:lpstr>Sch.49</vt:lpstr>
      <vt:lpstr>Sch.50</vt:lpstr>
      <vt:lpstr>Sch.51</vt:lpstr>
      <vt:lpstr>Sch.53</vt:lpstr>
      <vt:lpstr>Sch.54</vt:lpstr>
      <vt:lpstr>Sch.55</vt:lpstr>
      <vt:lpstr>Sch.56</vt:lpstr>
      <vt:lpstr>Sch.56A</vt:lpstr>
      <vt:lpstr>Sch.56B</vt:lpstr>
      <vt:lpstr>Sch.56C</vt:lpstr>
      <vt:lpstr>Sch.57</vt:lpstr>
      <vt:lpstr>Sch.58</vt:lpstr>
      <vt:lpstr>Sch.59</vt:lpstr>
      <vt:lpstr>Sch.61 (REDACTED)</vt:lpstr>
      <vt:lpstr>Sch.65</vt:lpstr>
      <vt:lpstr>5Yr._Book</vt:lpstr>
      <vt:lpstr>_5YR._BOOK</vt:lpstr>
      <vt:lpstr>_PG1</vt:lpstr>
      <vt:lpstr>_PG10</vt:lpstr>
      <vt:lpstr>_PG100</vt:lpstr>
      <vt:lpstr>_PG11</vt:lpstr>
      <vt:lpstr>_PG16</vt:lpstr>
      <vt:lpstr>_PG17</vt:lpstr>
      <vt:lpstr>_PG18</vt:lpstr>
      <vt:lpstr>_PG19</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README!Print_Area</vt:lpstr>
      <vt:lpstr>Sch.13!Print_Area</vt:lpstr>
      <vt:lpstr>Sch.14!Print_Area</vt:lpstr>
      <vt:lpstr>Sch.17!Print_Area</vt:lpstr>
      <vt:lpstr>Sch.18!Print_Area</vt:lpstr>
      <vt:lpstr>Sch.19!Print_Area</vt:lpstr>
      <vt:lpstr>Sch.20!Print_Area</vt:lpstr>
      <vt:lpstr>'Sch.3 - (REDACTED)'!Print_Area</vt:lpstr>
      <vt:lpstr>Sch.33!Print_Area</vt:lpstr>
      <vt:lpstr>Sch.36!Print_Area</vt:lpstr>
      <vt:lpstr>Sch.38!Print_Area</vt:lpstr>
      <vt:lpstr>Sch.41!Print_Area</vt:lpstr>
      <vt:lpstr>Sch.42!Print_Area</vt:lpstr>
      <vt:lpstr>Sch.43!Print_Area</vt:lpstr>
      <vt:lpstr>Sch.45!Print_Area</vt:lpstr>
      <vt:lpstr>Sch.46!Print_Area</vt:lpstr>
      <vt:lpstr>Sch.47!Print_Area</vt:lpstr>
      <vt:lpstr>Sch.49!Print_Area</vt:lpstr>
      <vt:lpstr>Sch.51!Print_Area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Hayes, David W</cp:lastModifiedBy>
  <cp:lastPrinted>2015-05-22T14:23:38Z</cp:lastPrinted>
  <dcterms:created xsi:type="dcterms:W3CDTF">1999-03-17T15:12:56Z</dcterms:created>
  <dcterms:modified xsi:type="dcterms:W3CDTF">2015-05-22T16:50:09Z</dcterms:modified>
</cp:coreProperties>
</file>